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praes\Documents\Product Manager Mobility\Producten\actief\"/>
    </mc:Choice>
  </mc:AlternateContent>
  <xr:revisionPtr revIDLastSave="0" documentId="8_{532A8D2D-AEA8-4059-927F-B10607DD942A}" xr6:coauthVersionLast="47" xr6:coauthVersionMax="47" xr10:uidLastSave="{00000000-0000-0000-0000-000000000000}"/>
  <bookViews>
    <workbookView xWindow="-120" yWindow="-120" windowWidth="29040" windowHeight="15840" tabRatio="733" xr2:uid="{00000000-000D-0000-FFFF-FFFF00000000}"/>
  </bookViews>
  <sheets>
    <sheet name="Intro page" sheetId="19" r:id="rId1"/>
    <sheet name="Measurement Recommendations" sheetId="29" r:id="rId2"/>
    <sheet name="User Measurement" sheetId="20" r:id="rId3"/>
    <sheet name="Recommendations" sheetId="22" state="hidden" r:id="rId4"/>
    <sheet name="Values Compact" sheetId="1" state="hidden" r:id="rId5"/>
    <sheet name="Compact measurement" sheetId="28" r:id="rId6"/>
    <sheet name="Champion (SL) measurement" sheetId="9" r:id="rId7"/>
    <sheet name="Values Champion" sheetId="8" state="hidden" r:id="rId8"/>
    <sheet name="KT3900-009" sheetId="17" state="hidden" r:id="rId9"/>
    <sheet name="KT3900-011" sheetId="14" state="hidden" r:id="rId10"/>
    <sheet name="KT3900-022" sheetId="15" state="hidden" r:id="rId11"/>
    <sheet name="K-Series measurement" sheetId="27" r:id="rId12"/>
    <sheet name="Values K-Series" sheetId="5" state="hidden" r:id="rId13"/>
    <sheet name="KT4000-001" sheetId="18" state="hidden" r:id="rId14"/>
    <sheet name="The KSL measurement" sheetId="13" r:id="rId15"/>
    <sheet name="Values KSL" sheetId="12" state="hidden" r:id="rId16"/>
  </sheets>
  <externalReferences>
    <externalReference r:id="rId17"/>
  </externalReferences>
  <definedNames>
    <definedName name="_xlnm._FilterDatabase" localSheetId="8" hidden="1">'KT3900-009'!$A$1:$G$1</definedName>
    <definedName name="_xlnm._FilterDatabase" localSheetId="9" hidden="1">'KT3900-011'!$A$1:$E$241</definedName>
    <definedName name="_xlnm._FilterDatabase" localSheetId="10" hidden="1">'KT3900-022'!$A$1:$G$289</definedName>
    <definedName name="_xlnm._FilterDatabase" localSheetId="13" hidden="1">'KT4000-001'!$A$1:$G$7681</definedName>
    <definedName name="Nb_Car_Desc_Total">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7" i="13" l="1"/>
  <c r="X25" i="13"/>
  <c r="X23" i="13"/>
  <c r="X21" i="13"/>
  <c r="X19" i="13"/>
  <c r="X15" i="13"/>
  <c r="Y11" i="13"/>
  <c r="V25" i="13"/>
  <c r="V15" i="13"/>
  <c r="Y23" i="9" l="1"/>
  <c r="Z23" i="9" s="1"/>
  <c r="W23" i="9"/>
  <c r="Y19" i="9"/>
  <c r="X56" i="28"/>
  <c r="X41" i="28"/>
  <c r="X39" i="28"/>
  <c r="X37" i="28"/>
  <c r="X35" i="28"/>
  <c r="X33" i="28"/>
  <c r="X31" i="28"/>
  <c r="X29" i="28"/>
  <c r="X27" i="28"/>
  <c r="X25" i="28"/>
  <c r="X23" i="28"/>
  <c r="X19" i="28"/>
  <c r="X11" i="28"/>
  <c r="W23" i="28"/>
  <c r="W19" i="28"/>
  <c r="W25" i="27"/>
  <c r="W21" i="27"/>
  <c r="W13" i="27"/>
  <c r="U25" i="27"/>
  <c r="U23" i="27"/>
  <c r="W23" i="27" s="1"/>
  <c r="U21" i="27"/>
  <c r="U19" i="27"/>
  <c r="W19" i="27" s="1"/>
  <c r="U15" i="27"/>
  <c r="W15" i="27" s="1"/>
  <c r="X15" i="27" s="1"/>
  <c r="U13" i="27"/>
  <c r="X11" i="27"/>
  <c r="X31" i="27"/>
  <c r="U23" i="28"/>
  <c r="U21" i="28"/>
  <c r="W21" i="28" s="1"/>
  <c r="X21" i="28" s="1"/>
  <c r="U19" i="28"/>
  <c r="U17" i="28"/>
  <c r="W17" i="28" s="1"/>
  <c r="X17" i="28" s="1"/>
  <c r="U15" i="28"/>
  <c r="W15" i="28" s="1"/>
  <c r="X15" i="28" s="1"/>
  <c r="U13" i="28"/>
  <c r="W13" i="28" s="1"/>
  <c r="X13" i="28" s="1"/>
  <c r="X13" i="27" l="1"/>
  <c r="Y41" i="28" l="1"/>
  <c r="Z57" i="28" s="1"/>
  <c r="Y39" i="28"/>
  <c r="Z37" i="28"/>
  <c r="Z58" i="28" s="1"/>
  <c r="Y37" i="28"/>
  <c r="Z56" i="28" s="1"/>
  <c r="Z35" i="28"/>
  <c r="Y35" i="28"/>
  <c r="Y33" i="28"/>
  <c r="Z31" i="28"/>
  <c r="Y31" i="28"/>
  <c r="Y29" i="28"/>
  <c r="Y27" i="28"/>
  <c r="Z25" i="28"/>
  <c r="Y25" i="28"/>
  <c r="Z62" i="28" s="1"/>
  <c r="Y23" i="28"/>
  <c r="Y21" i="28"/>
  <c r="Y19" i="28"/>
  <c r="Y17" i="28"/>
  <c r="AB15" i="28"/>
  <c r="AA15" i="28"/>
  <c r="Y15" i="28"/>
  <c r="Z60" i="28" s="1"/>
  <c r="Z13" i="28"/>
  <c r="Y13" i="28"/>
  <c r="AD11" i="28"/>
  <c r="AC11" i="28"/>
  <c r="AB11" i="28"/>
  <c r="Z11" i="28"/>
  <c r="Z65" i="28" s="1"/>
  <c r="Y11" i="28"/>
  <c r="Y41" i="27"/>
  <c r="Z64" i="27" s="1"/>
  <c r="X41" i="27"/>
  <c r="AB39" i="27"/>
  <c r="Z39" i="27"/>
  <c r="Y39" i="27"/>
  <c r="Z60" i="27" s="1"/>
  <c r="X39" i="27"/>
  <c r="AA37" i="27"/>
  <c r="AC45" i="27" s="1"/>
  <c r="Z37" i="27"/>
  <c r="Y37" i="27"/>
  <c r="X37" i="27"/>
  <c r="Z35" i="27"/>
  <c r="Z59" i="27" s="1"/>
  <c r="Y35" i="27"/>
  <c r="X35" i="27"/>
  <c r="Y33" i="27"/>
  <c r="X33" i="27"/>
  <c r="Y31" i="27"/>
  <c r="AD45" i="27" s="1"/>
  <c r="Y29" i="27"/>
  <c r="X29" i="27"/>
  <c r="Y27" i="27"/>
  <c r="X27" i="27"/>
  <c r="X25" i="27"/>
  <c r="Y25" i="27" s="1"/>
  <c r="X23" i="27"/>
  <c r="Y23" i="27" s="1"/>
  <c r="X21" i="27"/>
  <c r="Y21" i="27" s="1"/>
  <c r="Y19" i="27"/>
  <c r="X19" i="27"/>
  <c r="Y17" i="27"/>
  <c r="Z66" i="27" s="1"/>
  <c r="X17" i="27"/>
  <c r="AN15" i="27"/>
  <c r="AM15" i="27"/>
  <c r="AL15" i="27"/>
  <c r="AK15" i="27"/>
  <c r="AJ15" i="27"/>
  <c r="AI15" i="27"/>
  <c r="AH15" i="27"/>
  <c r="AG15" i="27"/>
  <c r="AF15" i="27"/>
  <c r="AE15" i="27"/>
  <c r="AD15" i="27"/>
  <c r="AC15" i="27"/>
  <c r="AA15" i="27"/>
  <c r="Z15" i="27"/>
  <c r="Y15" i="27"/>
  <c r="Z65" i="27" s="1"/>
  <c r="Y13" i="27"/>
  <c r="AD11" i="27"/>
  <c r="AE11" i="27" s="1"/>
  <c r="AB11" i="27"/>
  <c r="AC11" i="27" s="1"/>
  <c r="Z11" i="27"/>
  <c r="Y11" i="27"/>
  <c r="X54" i="27"/>
  <c r="V23" i="13"/>
  <c r="V21" i="13"/>
  <c r="V19" i="13"/>
  <c r="V17" i="13"/>
  <c r="W21" i="9"/>
  <c r="Y21" i="9" s="1"/>
  <c r="W19" i="9"/>
  <c r="W17" i="9"/>
  <c r="Y17" i="9" s="1"/>
  <c r="W15" i="9"/>
  <c r="Y15" i="9" s="1"/>
  <c r="W13" i="9"/>
  <c r="Y13" i="9" s="1"/>
  <c r="G36" i="12"/>
  <c r="G6" i="5"/>
  <c r="G7" i="5"/>
  <c r="G8" i="5"/>
  <c r="G9" i="5"/>
  <c r="G10" i="5"/>
  <c r="G5" i="5"/>
  <c r="F7681" i="18"/>
  <c r="F7680" i="18"/>
  <c r="F7679" i="18"/>
  <c r="F7678" i="18"/>
  <c r="F7677" i="18"/>
  <c r="F7676" i="18"/>
  <c r="F7675" i="18"/>
  <c r="F7674" i="18"/>
  <c r="F7673" i="18"/>
  <c r="F7672" i="18"/>
  <c r="F7671" i="18"/>
  <c r="F7670" i="18"/>
  <c r="F7669" i="18"/>
  <c r="F7668" i="18"/>
  <c r="F7667" i="18"/>
  <c r="F7666" i="18"/>
  <c r="F7665" i="18"/>
  <c r="F7664" i="18"/>
  <c r="F7663" i="18"/>
  <c r="F7662" i="18"/>
  <c r="F7661" i="18"/>
  <c r="F7660" i="18"/>
  <c r="F7659" i="18"/>
  <c r="F7658" i="18"/>
  <c r="F7657" i="18"/>
  <c r="F7656" i="18"/>
  <c r="F7655" i="18"/>
  <c r="F7654" i="18"/>
  <c r="F7653" i="18"/>
  <c r="F7652" i="18"/>
  <c r="F7651" i="18"/>
  <c r="F7650" i="18"/>
  <c r="F7649" i="18"/>
  <c r="F7648" i="18"/>
  <c r="F7647" i="18"/>
  <c r="F7646" i="18"/>
  <c r="F7645" i="18"/>
  <c r="F7644" i="18"/>
  <c r="F7643" i="18"/>
  <c r="F7642" i="18"/>
  <c r="F7641" i="18"/>
  <c r="F7640" i="18"/>
  <c r="F7639" i="18"/>
  <c r="F7638" i="18"/>
  <c r="F7637" i="18"/>
  <c r="F7636" i="18"/>
  <c r="F7635" i="18"/>
  <c r="F7634" i="18"/>
  <c r="F7633" i="18"/>
  <c r="F7632" i="18"/>
  <c r="F7631" i="18"/>
  <c r="F7630" i="18"/>
  <c r="F7629" i="18"/>
  <c r="F7628" i="18"/>
  <c r="F7627" i="18"/>
  <c r="F7626" i="18"/>
  <c r="F7625" i="18"/>
  <c r="F7624" i="18"/>
  <c r="F7623" i="18"/>
  <c r="F7622" i="18"/>
  <c r="F7621" i="18"/>
  <c r="F7620" i="18"/>
  <c r="F7619" i="18"/>
  <c r="F7618" i="18"/>
  <c r="F7617" i="18"/>
  <c r="F7616" i="18"/>
  <c r="F7615" i="18"/>
  <c r="F7614" i="18"/>
  <c r="F7613" i="18"/>
  <c r="F7612" i="18"/>
  <c r="F7611" i="18"/>
  <c r="F7610" i="18"/>
  <c r="F7609" i="18"/>
  <c r="F7608" i="18"/>
  <c r="F7607" i="18"/>
  <c r="F7606" i="18"/>
  <c r="F7605" i="18"/>
  <c r="F7604" i="18"/>
  <c r="F7603" i="18"/>
  <c r="F7602" i="18"/>
  <c r="F7601" i="18"/>
  <c r="F7600" i="18"/>
  <c r="F7599" i="18"/>
  <c r="F7598" i="18"/>
  <c r="F7597" i="18"/>
  <c r="F7596" i="18"/>
  <c r="F7595" i="18"/>
  <c r="F7594" i="18"/>
  <c r="F7593" i="18"/>
  <c r="F7592" i="18"/>
  <c r="F7591" i="18"/>
  <c r="F7590" i="18"/>
  <c r="F7589" i="18"/>
  <c r="F7588" i="18"/>
  <c r="F7587" i="18"/>
  <c r="F7586" i="18"/>
  <c r="F7585" i="18"/>
  <c r="F7584" i="18"/>
  <c r="F7583" i="18"/>
  <c r="F7582" i="18"/>
  <c r="F7581" i="18"/>
  <c r="F7580" i="18"/>
  <c r="F7579" i="18"/>
  <c r="F7578" i="18"/>
  <c r="F7577" i="18"/>
  <c r="F7576" i="18"/>
  <c r="F7575" i="18"/>
  <c r="F7574" i="18"/>
  <c r="F7573" i="18"/>
  <c r="F7572" i="18"/>
  <c r="F7571" i="18"/>
  <c r="F7570" i="18"/>
  <c r="F7569" i="18"/>
  <c r="F7568" i="18"/>
  <c r="F7567" i="18"/>
  <c r="F7566" i="18"/>
  <c r="F7565" i="18"/>
  <c r="F7564" i="18"/>
  <c r="F7563" i="18"/>
  <c r="F7562" i="18"/>
  <c r="F7561" i="18"/>
  <c r="F7560" i="18"/>
  <c r="F7559" i="18"/>
  <c r="F7558" i="18"/>
  <c r="F7557" i="18"/>
  <c r="F7556" i="18"/>
  <c r="F7555" i="18"/>
  <c r="F7554" i="18"/>
  <c r="F7553" i="18"/>
  <c r="F7552" i="18"/>
  <c r="F7551" i="18"/>
  <c r="F7550" i="18"/>
  <c r="F7549" i="18"/>
  <c r="F7548" i="18"/>
  <c r="F7547" i="18"/>
  <c r="F7546" i="18"/>
  <c r="F7545" i="18"/>
  <c r="F7544" i="18"/>
  <c r="F7543" i="18"/>
  <c r="F7542" i="18"/>
  <c r="F7541" i="18"/>
  <c r="F7540" i="18"/>
  <c r="F7539" i="18"/>
  <c r="F7538" i="18"/>
  <c r="F7537" i="18"/>
  <c r="F7536" i="18"/>
  <c r="F7535" i="18"/>
  <c r="F7534" i="18"/>
  <c r="F7533" i="18"/>
  <c r="F7532" i="18"/>
  <c r="F7531" i="18"/>
  <c r="F7530" i="18"/>
  <c r="F7529" i="18"/>
  <c r="F7528" i="18"/>
  <c r="F7527" i="18"/>
  <c r="F7526" i="18"/>
  <c r="F7525" i="18"/>
  <c r="F7524" i="18"/>
  <c r="F7523" i="18"/>
  <c r="F7522" i="18"/>
  <c r="F7521" i="18"/>
  <c r="F7520" i="18"/>
  <c r="F7519" i="18"/>
  <c r="F7518" i="18"/>
  <c r="F7517" i="18"/>
  <c r="F7516" i="18"/>
  <c r="F7515" i="18"/>
  <c r="F7514" i="18"/>
  <c r="F7513" i="18"/>
  <c r="F7512" i="18"/>
  <c r="F7511" i="18"/>
  <c r="F7510" i="18"/>
  <c r="F7509" i="18"/>
  <c r="F7508" i="18"/>
  <c r="F7507" i="18"/>
  <c r="F7506" i="18"/>
  <c r="F7505" i="18"/>
  <c r="F7504" i="18"/>
  <c r="F7503" i="18"/>
  <c r="F7502" i="18"/>
  <c r="F7501" i="18"/>
  <c r="F7500" i="18"/>
  <c r="F7499" i="18"/>
  <c r="F7498" i="18"/>
  <c r="F7497" i="18"/>
  <c r="F7496" i="18"/>
  <c r="F7495" i="18"/>
  <c r="F7494" i="18"/>
  <c r="F7493" i="18"/>
  <c r="F7492" i="18"/>
  <c r="F7491" i="18"/>
  <c r="F7490" i="18"/>
  <c r="F7489" i="18"/>
  <c r="F7488" i="18"/>
  <c r="F7487" i="18"/>
  <c r="F7486" i="18"/>
  <c r="F7485" i="18"/>
  <c r="F7484" i="18"/>
  <c r="F7483" i="18"/>
  <c r="F7482" i="18"/>
  <c r="F7481" i="18"/>
  <c r="F7480" i="18"/>
  <c r="F7479" i="18"/>
  <c r="F7478" i="18"/>
  <c r="F7477" i="18"/>
  <c r="F7476" i="18"/>
  <c r="F7475" i="18"/>
  <c r="F7474" i="18"/>
  <c r="F7473" i="18"/>
  <c r="F7472" i="18"/>
  <c r="F7471" i="18"/>
  <c r="F7470" i="18"/>
  <c r="F7469" i="18"/>
  <c r="F7468" i="18"/>
  <c r="F7467" i="18"/>
  <c r="F7466" i="18"/>
  <c r="F7465" i="18"/>
  <c r="F7464" i="18"/>
  <c r="F7463" i="18"/>
  <c r="F7462" i="18"/>
  <c r="F7461" i="18"/>
  <c r="F7460" i="18"/>
  <c r="F7459" i="18"/>
  <c r="F7458" i="18"/>
  <c r="F7457" i="18"/>
  <c r="F7456" i="18"/>
  <c r="F7455" i="18"/>
  <c r="F7454" i="18"/>
  <c r="F7453" i="18"/>
  <c r="F7452" i="18"/>
  <c r="F7451" i="18"/>
  <c r="F7450" i="18"/>
  <c r="F7449" i="18"/>
  <c r="F7448" i="18"/>
  <c r="F7447" i="18"/>
  <c r="F7446" i="18"/>
  <c r="F7445" i="18"/>
  <c r="F7444" i="18"/>
  <c r="F7443" i="18"/>
  <c r="F7442" i="18"/>
  <c r="F7441" i="18"/>
  <c r="F7440" i="18"/>
  <c r="F7439" i="18"/>
  <c r="F7438" i="18"/>
  <c r="F7437" i="18"/>
  <c r="F7436" i="18"/>
  <c r="F7435" i="18"/>
  <c r="F7434" i="18"/>
  <c r="F7433" i="18"/>
  <c r="F7432" i="18"/>
  <c r="F7431" i="18"/>
  <c r="F7430" i="18"/>
  <c r="F7429" i="18"/>
  <c r="F7428" i="18"/>
  <c r="F7427" i="18"/>
  <c r="F7426" i="18"/>
  <c r="F7425" i="18"/>
  <c r="F7424" i="18"/>
  <c r="F7423" i="18"/>
  <c r="F7422" i="18"/>
  <c r="F7421" i="18"/>
  <c r="F7420" i="18"/>
  <c r="F7419" i="18"/>
  <c r="F7418" i="18"/>
  <c r="F7417" i="18"/>
  <c r="F7416" i="18"/>
  <c r="F7415" i="18"/>
  <c r="F7414" i="18"/>
  <c r="F7413" i="18"/>
  <c r="F7412" i="18"/>
  <c r="F7411" i="18"/>
  <c r="F7410" i="18"/>
  <c r="F7409" i="18"/>
  <c r="F7408" i="18"/>
  <c r="F7407" i="18"/>
  <c r="F7406" i="18"/>
  <c r="F7405" i="18"/>
  <c r="F7404" i="18"/>
  <c r="F7403" i="18"/>
  <c r="F7402" i="18"/>
  <c r="F7401" i="18"/>
  <c r="F7400" i="18"/>
  <c r="F7399" i="18"/>
  <c r="F7398" i="18"/>
  <c r="F7397" i="18"/>
  <c r="F7396" i="18"/>
  <c r="F7395" i="18"/>
  <c r="F7394" i="18"/>
  <c r="F7393" i="18"/>
  <c r="F7392" i="18"/>
  <c r="F7391" i="18"/>
  <c r="F7390" i="18"/>
  <c r="F7389" i="18"/>
  <c r="F7388" i="18"/>
  <c r="F7387" i="18"/>
  <c r="F7386" i="18"/>
  <c r="F7385" i="18"/>
  <c r="F7384" i="18"/>
  <c r="F7383" i="18"/>
  <c r="F7382" i="18"/>
  <c r="F7381" i="18"/>
  <c r="F7380" i="18"/>
  <c r="F7379" i="18"/>
  <c r="F7378" i="18"/>
  <c r="F7377" i="18"/>
  <c r="F7376" i="18"/>
  <c r="F7375" i="18"/>
  <c r="F7374" i="18"/>
  <c r="F7373" i="18"/>
  <c r="F7372" i="18"/>
  <c r="F7371" i="18"/>
  <c r="F7370" i="18"/>
  <c r="F7369" i="18"/>
  <c r="F7368" i="18"/>
  <c r="F7367" i="18"/>
  <c r="F7366" i="18"/>
  <c r="F7365" i="18"/>
  <c r="F7364" i="18"/>
  <c r="F7363" i="18"/>
  <c r="F7362" i="18"/>
  <c r="F7361" i="18"/>
  <c r="F7360" i="18"/>
  <c r="F7359" i="18"/>
  <c r="F7358" i="18"/>
  <c r="F7357" i="18"/>
  <c r="F7356" i="18"/>
  <c r="F7355" i="18"/>
  <c r="F7354" i="18"/>
  <c r="F7353" i="18"/>
  <c r="F7352" i="18"/>
  <c r="F7351" i="18"/>
  <c r="F7350" i="18"/>
  <c r="F7349" i="18"/>
  <c r="F7348" i="18"/>
  <c r="F7347" i="18"/>
  <c r="F7346" i="18"/>
  <c r="F7345" i="18"/>
  <c r="F7344" i="18"/>
  <c r="F7343" i="18"/>
  <c r="F7342" i="18"/>
  <c r="F7341" i="18"/>
  <c r="F7340" i="18"/>
  <c r="F7339" i="18"/>
  <c r="F7338" i="18"/>
  <c r="F7337" i="18"/>
  <c r="F7336" i="18"/>
  <c r="F7335" i="18"/>
  <c r="F7334" i="18"/>
  <c r="F7333" i="18"/>
  <c r="F7332" i="18"/>
  <c r="F7331" i="18"/>
  <c r="F7330" i="18"/>
  <c r="F7329" i="18"/>
  <c r="F7328" i="18"/>
  <c r="F7327" i="18"/>
  <c r="F7326" i="18"/>
  <c r="F7325" i="18"/>
  <c r="F7324" i="18"/>
  <c r="F7323" i="18"/>
  <c r="F7322" i="18"/>
  <c r="F7321" i="18"/>
  <c r="F7320" i="18"/>
  <c r="F7319" i="18"/>
  <c r="F7318" i="18"/>
  <c r="F7317" i="18"/>
  <c r="F7316" i="18"/>
  <c r="F7315" i="18"/>
  <c r="F7314" i="18"/>
  <c r="F7313" i="18"/>
  <c r="F7312" i="18"/>
  <c r="F7311" i="18"/>
  <c r="F7310" i="18"/>
  <c r="F7309" i="18"/>
  <c r="F7308" i="18"/>
  <c r="F7307" i="18"/>
  <c r="F7306" i="18"/>
  <c r="F7305" i="18"/>
  <c r="F7304" i="18"/>
  <c r="F7303" i="18"/>
  <c r="F7302" i="18"/>
  <c r="F7301" i="18"/>
  <c r="F7300" i="18"/>
  <c r="F7299" i="18"/>
  <c r="F7298" i="18"/>
  <c r="F7297" i="18"/>
  <c r="F7296" i="18"/>
  <c r="F7295" i="18"/>
  <c r="F7294" i="18"/>
  <c r="F7293" i="18"/>
  <c r="F7292" i="18"/>
  <c r="F7291" i="18"/>
  <c r="F7290" i="18"/>
  <c r="F7289" i="18"/>
  <c r="F7288" i="18"/>
  <c r="F7287" i="18"/>
  <c r="F7286" i="18"/>
  <c r="F7285" i="18"/>
  <c r="F7284" i="18"/>
  <c r="F7283" i="18"/>
  <c r="F7282" i="18"/>
  <c r="F7281" i="18"/>
  <c r="F7280" i="18"/>
  <c r="F7279" i="18"/>
  <c r="F7278" i="18"/>
  <c r="F7277" i="18"/>
  <c r="F7276" i="18"/>
  <c r="F7275" i="18"/>
  <c r="F7274" i="18"/>
  <c r="F7273" i="18"/>
  <c r="F7272" i="18"/>
  <c r="F7271" i="18"/>
  <c r="F7270" i="18"/>
  <c r="F7269" i="18"/>
  <c r="F7268" i="18"/>
  <c r="F7267" i="18"/>
  <c r="F7266" i="18"/>
  <c r="F7265" i="18"/>
  <c r="F7264" i="18"/>
  <c r="F7263" i="18"/>
  <c r="F7262" i="18"/>
  <c r="F7261" i="18"/>
  <c r="F7260" i="18"/>
  <c r="F7259" i="18"/>
  <c r="F7258" i="18"/>
  <c r="F7257" i="18"/>
  <c r="F7256" i="18"/>
  <c r="F7255" i="18"/>
  <c r="F7254" i="18"/>
  <c r="F7253" i="18"/>
  <c r="F7252" i="18"/>
  <c r="F7251" i="18"/>
  <c r="F7250" i="18"/>
  <c r="F7249" i="18"/>
  <c r="F7248" i="18"/>
  <c r="F7247" i="18"/>
  <c r="F7246" i="18"/>
  <c r="F7245" i="18"/>
  <c r="F7244" i="18"/>
  <c r="F7243" i="18"/>
  <c r="F7242" i="18"/>
  <c r="F7241" i="18"/>
  <c r="F7240" i="18"/>
  <c r="F7239" i="18"/>
  <c r="F7238" i="18"/>
  <c r="F7237" i="18"/>
  <c r="F7236" i="18"/>
  <c r="F7235" i="18"/>
  <c r="F7234" i="18"/>
  <c r="F7233" i="18"/>
  <c r="F7232" i="18"/>
  <c r="F7231" i="18"/>
  <c r="F7230" i="18"/>
  <c r="F7229" i="18"/>
  <c r="F7228" i="18"/>
  <c r="F7227" i="18"/>
  <c r="F7226" i="18"/>
  <c r="F7225" i="18"/>
  <c r="F7224" i="18"/>
  <c r="F7223" i="18"/>
  <c r="F7222" i="18"/>
  <c r="F7221" i="18"/>
  <c r="F7220" i="18"/>
  <c r="F7219" i="18"/>
  <c r="F7218" i="18"/>
  <c r="F7217" i="18"/>
  <c r="F7216" i="18"/>
  <c r="F7215" i="18"/>
  <c r="F7214" i="18"/>
  <c r="F7213" i="18"/>
  <c r="F7212" i="18"/>
  <c r="F7211" i="18"/>
  <c r="F7210" i="18"/>
  <c r="F7209" i="18"/>
  <c r="F7208" i="18"/>
  <c r="F7207" i="18"/>
  <c r="F7206" i="18"/>
  <c r="F7205" i="18"/>
  <c r="F7204" i="18"/>
  <c r="F7203" i="18"/>
  <c r="F7202" i="18"/>
  <c r="F7201" i="18"/>
  <c r="F7200" i="18"/>
  <c r="F7199" i="18"/>
  <c r="F7198" i="18"/>
  <c r="F7197" i="18"/>
  <c r="F7196" i="18"/>
  <c r="F7195" i="18"/>
  <c r="F7194" i="18"/>
  <c r="F7193" i="18"/>
  <c r="F7192" i="18"/>
  <c r="F7191" i="18"/>
  <c r="F7190" i="18"/>
  <c r="F7189" i="18"/>
  <c r="F7188" i="18"/>
  <c r="F7187" i="18"/>
  <c r="F7186" i="18"/>
  <c r="F7185" i="18"/>
  <c r="F7184" i="18"/>
  <c r="F7183" i="18"/>
  <c r="F7182" i="18"/>
  <c r="F7181" i="18"/>
  <c r="F7180" i="18"/>
  <c r="F7179" i="18"/>
  <c r="F7178" i="18"/>
  <c r="F7177" i="18"/>
  <c r="F7176" i="18"/>
  <c r="F7175" i="18"/>
  <c r="F7174" i="18"/>
  <c r="F7173" i="18"/>
  <c r="F7172" i="18"/>
  <c r="F7171" i="18"/>
  <c r="F7170" i="18"/>
  <c r="F7169" i="18"/>
  <c r="F7168" i="18"/>
  <c r="F7167" i="18"/>
  <c r="F7166" i="18"/>
  <c r="F7165" i="18"/>
  <c r="F7164" i="18"/>
  <c r="F7163" i="18"/>
  <c r="F7162" i="18"/>
  <c r="F7161" i="18"/>
  <c r="F7160" i="18"/>
  <c r="F7159" i="18"/>
  <c r="F7158" i="18"/>
  <c r="F7157" i="18"/>
  <c r="F7156" i="18"/>
  <c r="F7155" i="18"/>
  <c r="F7154" i="18"/>
  <c r="F7153" i="18"/>
  <c r="F7152" i="18"/>
  <c r="F7151" i="18"/>
  <c r="F7150" i="18"/>
  <c r="F7149" i="18"/>
  <c r="F7148" i="18"/>
  <c r="F7147" i="18"/>
  <c r="F7146" i="18"/>
  <c r="F7145" i="18"/>
  <c r="F7144" i="18"/>
  <c r="F7143" i="18"/>
  <c r="F7142" i="18"/>
  <c r="F7141" i="18"/>
  <c r="F7140" i="18"/>
  <c r="F7139" i="18"/>
  <c r="F7138" i="18"/>
  <c r="F7137" i="18"/>
  <c r="F7136" i="18"/>
  <c r="F7135" i="18"/>
  <c r="F7134" i="18"/>
  <c r="F7133" i="18"/>
  <c r="F7132" i="18"/>
  <c r="F7131" i="18"/>
  <c r="F7130" i="18"/>
  <c r="F7129" i="18"/>
  <c r="F7128" i="18"/>
  <c r="F7127" i="18"/>
  <c r="F7126" i="18"/>
  <c r="F7125" i="18"/>
  <c r="F7124" i="18"/>
  <c r="F7123" i="18"/>
  <c r="F7122" i="18"/>
  <c r="F7121" i="18"/>
  <c r="F7120" i="18"/>
  <c r="F7119" i="18"/>
  <c r="F7118" i="18"/>
  <c r="F7117" i="18"/>
  <c r="F7116" i="18"/>
  <c r="F7115" i="18"/>
  <c r="F7114" i="18"/>
  <c r="F7113" i="18"/>
  <c r="F7112" i="18"/>
  <c r="F7111" i="18"/>
  <c r="F7110" i="18"/>
  <c r="F7109" i="18"/>
  <c r="F7108" i="18"/>
  <c r="F7107" i="18"/>
  <c r="F7106" i="18"/>
  <c r="F7105" i="18"/>
  <c r="F7104" i="18"/>
  <c r="F7103" i="18"/>
  <c r="F7102" i="18"/>
  <c r="F7101" i="18"/>
  <c r="F7100" i="18"/>
  <c r="F7099" i="18"/>
  <c r="F7098" i="18"/>
  <c r="F7097" i="18"/>
  <c r="F7096" i="18"/>
  <c r="F7095" i="18"/>
  <c r="F7094" i="18"/>
  <c r="F7093" i="18"/>
  <c r="F7092" i="18"/>
  <c r="F7091" i="18"/>
  <c r="F7090" i="18"/>
  <c r="F7089" i="18"/>
  <c r="F7088" i="18"/>
  <c r="F7087" i="18"/>
  <c r="F7086" i="18"/>
  <c r="F7085" i="18"/>
  <c r="F7084" i="18"/>
  <c r="F7083" i="18"/>
  <c r="F7082" i="18"/>
  <c r="F7081" i="18"/>
  <c r="F7080" i="18"/>
  <c r="F7079" i="18"/>
  <c r="F7078" i="18"/>
  <c r="F7077" i="18"/>
  <c r="F7076" i="18"/>
  <c r="F7075" i="18"/>
  <c r="F7074" i="18"/>
  <c r="F7073" i="18"/>
  <c r="F7072" i="18"/>
  <c r="F7071" i="18"/>
  <c r="F7070" i="18"/>
  <c r="F7069" i="18"/>
  <c r="F7068" i="18"/>
  <c r="F7067" i="18"/>
  <c r="F7066" i="18"/>
  <c r="F7065" i="18"/>
  <c r="F7064" i="18"/>
  <c r="F7063" i="18"/>
  <c r="F7062" i="18"/>
  <c r="F7061" i="18"/>
  <c r="F7060" i="18"/>
  <c r="F7059" i="18"/>
  <c r="F7058" i="18"/>
  <c r="F7057" i="18"/>
  <c r="F7056" i="18"/>
  <c r="F7055" i="18"/>
  <c r="F7054" i="18"/>
  <c r="F7053" i="18"/>
  <c r="F7052" i="18"/>
  <c r="F7051" i="18"/>
  <c r="F7050" i="18"/>
  <c r="F7049" i="18"/>
  <c r="F7048" i="18"/>
  <c r="F7047" i="18"/>
  <c r="F7046" i="18"/>
  <c r="F7045" i="18"/>
  <c r="F7044" i="18"/>
  <c r="F7043" i="18"/>
  <c r="F7042" i="18"/>
  <c r="F7041" i="18"/>
  <c r="F7040" i="18"/>
  <c r="F7039" i="18"/>
  <c r="F7038" i="18"/>
  <c r="F7037" i="18"/>
  <c r="F7036" i="18"/>
  <c r="F7035" i="18"/>
  <c r="F7034" i="18"/>
  <c r="F7033" i="18"/>
  <c r="F7032" i="18"/>
  <c r="F7031" i="18"/>
  <c r="F7030" i="18"/>
  <c r="F7029" i="18"/>
  <c r="F7028" i="18"/>
  <c r="F7027" i="18"/>
  <c r="F7026" i="18"/>
  <c r="F7025" i="18"/>
  <c r="F7024" i="18"/>
  <c r="F7023" i="18"/>
  <c r="F7022" i="18"/>
  <c r="F7021" i="18"/>
  <c r="F7020" i="18"/>
  <c r="F7019" i="18"/>
  <c r="F7018" i="18"/>
  <c r="F7017" i="18"/>
  <c r="F7016" i="18"/>
  <c r="F7015" i="18"/>
  <c r="F7014" i="18"/>
  <c r="F7013" i="18"/>
  <c r="F7012" i="18"/>
  <c r="F7011" i="18"/>
  <c r="F7010" i="18"/>
  <c r="F7009" i="18"/>
  <c r="F7008" i="18"/>
  <c r="F7007" i="18"/>
  <c r="F7006" i="18"/>
  <c r="F7005" i="18"/>
  <c r="F7004" i="18"/>
  <c r="F7003" i="18"/>
  <c r="F7002" i="18"/>
  <c r="F7001" i="18"/>
  <c r="F7000" i="18"/>
  <c r="F6999" i="18"/>
  <c r="F6998" i="18"/>
  <c r="F6997" i="18"/>
  <c r="F6996" i="18"/>
  <c r="F6995" i="18"/>
  <c r="F6994" i="18"/>
  <c r="F6993" i="18"/>
  <c r="F6992" i="18"/>
  <c r="F6991" i="18"/>
  <c r="F6990" i="18"/>
  <c r="F6989" i="18"/>
  <c r="F6988" i="18"/>
  <c r="F6987" i="18"/>
  <c r="F6986" i="18"/>
  <c r="F6985" i="18"/>
  <c r="F6984" i="18"/>
  <c r="F6983" i="18"/>
  <c r="F6982" i="18"/>
  <c r="F6981" i="18"/>
  <c r="F6980" i="18"/>
  <c r="F6979" i="18"/>
  <c r="F6978" i="18"/>
  <c r="F6977" i="18"/>
  <c r="F6976" i="18"/>
  <c r="F6975" i="18"/>
  <c r="F6974" i="18"/>
  <c r="F6973" i="18"/>
  <c r="F6972" i="18"/>
  <c r="F6971" i="18"/>
  <c r="F6970" i="18"/>
  <c r="F6969" i="18"/>
  <c r="F6968" i="18"/>
  <c r="F6967" i="18"/>
  <c r="F6966" i="18"/>
  <c r="F6965" i="18"/>
  <c r="F6964" i="18"/>
  <c r="F6963" i="18"/>
  <c r="F6962" i="18"/>
  <c r="F6961" i="18"/>
  <c r="F6960" i="18"/>
  <c r="F6959" i="18"/>
  <c r="F6958" i="18"/>
  <c r="F6957" i="18"/>
  <c r="F6956" i="18"/>
  <c r="F6955" i="18"/>
  <c r="F6954" i="18"/>
  <c r="F6953" i="18"/>
  <c r="F6952" i="18"/>
  <c r="F6951" i="18"/>
  <c r="F6950" i="18"/>
  <c r="F6949" i="18"/>
  <c r="F6948" i="18"/>
  <c r="F6947" i="18"/>
  <c r="F6946" i="18"/>
  <c r="F6945" i="18"/>
  <c r="F6944" i="18"/>
  <c r="F6943" i="18"/>
  <c r="F6942" i="18"/>
  <c r="F6941" i="18"/>
  <c r="F6940" i="18"/>
  <c r="F6939" i="18"/>
  <c r="F6938" i="18"/>
  <c r="F6937" i="18"/>
  <c r="F6936" i="18"/>
  <c r="F6935" i="18"/>
  <c r="F6934" i="18"/>
  <c r="F6933" i="18"/>
  <c r="F6932" i="18"/>
  <c r="F6931" i="18"/>
  <c r="F6930" i="18"/>
  <c r="F6929" i="18"/>
  <c r="F6928" i="18"/>
  <c r="F6927" i="18"/>
  <c r="F6926" i="18"/>
  <c r="F6925" i="18"/>
  <c r="F6924" i="18"/>
  <c r="F6923" i="18"/>
  <c r="F6922" i="18"/>
  <c r="F6921" i="18"/>
  <c r="F6920" i="18"/>
  <c r="F6919" i="18"/>
  <c r="F6918" i="18"/>
  <c r="F6917" i="18"/>
  <c r="F6916" i="18"/>
  <c r="F6915" i="18"/>
  <c r="F6914" i="18"/>
  <c r="F6913" i="18"/>
  <c r="F6912" i="18"/>
  <c r="F6911" i="18"/>
  <c r="F6910" i="18"/>
  <c r="F6909" i="18"/>
  <c r="F6908" i="18"/>
  <c r="F6907" i="18"/>
  <c r="F6906" i="18"/>
  <c r="F6905" i="18"/>
  <c r="F6904" i="18"/>
  <c r="F6903" i="18"/>
  <c r="F6902" i="18"/>
  <c r="F6901" i="18"/>
  <c r="F6900" i="18"/>
  <c r="F6899" i="18"/>
  <c r="F6898" i="18"/>
  <c r="F6897" i="18"/>
  <c r="F6896" i="18"/>
  <c r="F6895" i="18"/>
  <c r="F6894" i="18"/>
  <c r="F6893" i="18"/>
  <c r="F6892" i="18"/>
  <c r="F6891" i="18"/>
  <c r="F6890" i="18"/>
  <c r="F6889" i="18"/>
  <c r="F6888" i="18"/>
  <c r="F6887" i="18"/>
  <c r="F6886" i="18"/>
  <c r="F6885" i="18"/>
  <c r="F6884" i="18"/>
  <c r="F6883" i="18"/>
  <c r="F6882" i="18"/>
  <c r="F6881" i="18"/>
  <c r="F6880" i="18"/>
  <c r="F6879" i="18"/>
  <c r="F6878" i="18"/>
  <c r="F6877" i="18"/>
  <c r="F6876" i="18"/>
  <c r="F6875" i="18"/>
  <c r="F6874" i="18"/>
  <c r="F6873" i="18"/>
  <c r="F6872" i="18"/>
  <c r="F6871" i="18"/>
  <c r="F6870" i="18"/>
  <c r="F6869" i="18"/>
  <c r="F6868" i="18"/>
  <c r="F6867" i="18"/>
  <c r="F6866" i="18"/>
  <c r="F6865" i="18"/>
  <c r="F6864" i="18"/>
  <c r="F6863" i="18"/>
  <c r="F6862" i="18"/>
  <c r="F6861" i="18"/>
  <c r="F6860" i="18"/>
  <c r="F6859" i="18"/>
  <c r="F6858" i="18"/>
  <c r="F6857" i="18"/>
  <c r="F6856" i="18"/>
  <c r="F6855" i="18"/>
  <c r="F6854" i="18"/>
  <c r="F6853" i="18"/>
  <c r="F6852" i="18"/>
  <c r="F6851" i="18"/>
  <c r="F6850" i="18"/>
  <c r="F6849" i="18"/>
  <c r="F6848" i="18"/>
  <c r="F6847" i="18"/>
  <c r="F6846" i="18"/>
  <c r="F6845" i="18"/>
  <c r="F6844" i="18"/>
  <c r="F6843" i="18"/>
  <c r="F6842" i="18"/>
  <c r="F6841" i="18"/>
  <c r="F6840" i="18"/>
  <c r="F6839" i="18"/>
  <c r="F6838" i="18"/>
  <c r="F6837" i="18"/>
  <c r="F6836" i="18"/>
  <c r="F6835" i="18"/>
  <c r="F6834" i="18"/>
  <c r="F6833" i="18"/>
  <c r="F6832" i="18"/>
  <c r="F6831" i="18"/>
  <c r="F6830" i="18"/>
  <c r="F6829" i="18"/>
  <c r="F6828" i="18"/>
  <c r="F6827" i="18"/>
  <c r="F6826" i="18"/>
  <c r="F6825" i="18"/>
  <c r="F6824" i="18"/>
  <c r="F6823" i="18"/>
  <c r="F6822" i="18"/>
  <c r="F6821" i="18"/>
  <c r="F6820" i="18"/>
  <c r="F6819" i="18"/>
  <c r="F6818" i="18"/>
  <c r="F6817" i="18"/>
  <c r="F6816" i="18"/>
  <c r="F6815" i="18"/>
  <c r="F6814" i="18"/>
  <c r="F6813" i="18"/>
  <c r="F6812" i="18"/>
  <c r="F6811" i="18"/>
  <c r="F6810" i="18"/>
  <c r="F6809" i="18"/>
  <c r="F6808" i="18"/>
  <c r="F6807" i="18"/>
  <c r="F6806" i="18"/>
  <c r="F6805" i="18"/>
  <c r="F6804" i="18"/>
  <c r="F6803" i="18"/>
  <c r="F6802" i="18"/>
  <c r="F6801" i="18"/>
  <c r="F6800" i="18"/>
  <c r="F6799" i="18"/>
  <c r="F6798" i="18"/>
  <c r="F6797" i="18"/>
  <c r="F6796" i="18"/>
  <c r="F6795" i="18"/>
  <c r="F6794" i="18"/>
  <c r="F6793" i="18"/>
  <c r="F6792" i="18"/>
  <c r="F6791" i="18"/>
  <c r="F6790" i="18"/>
  <c r="F6789" i="18"/>
  <c r="F6788" i="18"/>
  <c r="F6787" i="18"/>
  <c r="F6786" i="18"/>
  <c r="F6785" i="18"/>
  <c r="F6784" i="18"/>
  <c r="F6783" i="18"/>
  <c r="F6782" i="18"/>
  <c r="F6781" i="18"/>
  <c r="F6780" i="18"/>
  <c r="F6779" i="18"/>
  <c r="F6778" i="18"/>
  <c r="F6777" i="18"/>
  <c r="F6776" i="18"/>
  <c r="F6775" i="18"/>
  <c r="F6774" i="18"/>
  <c r="F6773" i="18"/>
  <c r="F6772" i="18"/>
  <c r="F6771" i="18"/>
  <c r="F6770" i="18"/>
  <c r="F6769" i="18"/>
  <c r="F6768" i="18"/>
  <c r="F6767" i="18"/>
  <c r="F6766" i="18"/>
  <c r="F6765" i="18"/>
  <c r="F6764" i="18"/>
  <c r="F6763" i="18"/>
  <c r="F6762" i="18"/>
  <c r="F6761" i="18"/>
  <c r="F6760" i="18"/>
  <c r="F6759" i="18"/>
  <c r="F6758" i="18"/>
  <c r="F6757" i="18"/>
  <c r="F6756" i="18"/>
  <c r="F6755" i="18"/>
  <c r="F6754" i="18"/>
  <c r="F6753" i="18"/>
  <c r="F6752" i="18"/>
  <c r="F6751" i="18"/>
  <c r="F6750" i="18"/>
  <c r="F6749" i="18"/>
  <c r="F6748" i="18"/>
  <c r="F6747" i="18"/>
  <c r="F6746" i="18"/>
  <c r="F6745" i="18"/>
  <c r="F6744" i="18"/>
  <c r="F6743" i="18"/>
  <c r="F6742" i="18"/>
  <c r="F6741" i="18"/>
  <c r="F6740" i="18"/>
  <c r="F6739" i="18"/>
  <c r="F6738" i="18"/>
  <c r="F6737" i="18"/>
  <c r="F6736" i="18"/>
  <c r="F6735" i="18"/>
  <c r="F6734" i="18"/>
  <c r="F6733" i="18"/>
  <c r="F6732" i="18"/>
  <c r="F6731" i="18"/>
  <c r="F6730" i="18"/>
  <c r="F6729" i="18"/>
  <c r="F6728" i="18"/>
  <c r="F6727" i="18"/>
  <c r="F6726" i="18"/>
  <c r="F6725" i="18"/>
  <c r="F6724" i="18"/>
  <c r="F6723" i="18"/>
  <c r="F6722" i="18"/>
  <c r="F6721" i="18"/>
  <c r="F6720" i="18"/>
  <c r="F6719" i="18"/>
  <c r="F6718" i="18"/>
  <c r="F6717" i="18"/>
  <c r="F6716" i="18"/>
  <c r="F6715" i="18"/>
  <c r="F6714" i="18"/>
  <c r="F6713" i="18"/>
  <c r="F6712" i="18"/>
  <c r="F6711" i="18"/>
  <c r="F6710" i="18"/>
  <c r="F6709" i="18"/>
  <c r="F6708" i="18"/>
  <c r="F6707" i="18"/>
  <c r="F6706" i="18"/>
  <c r="F6705" i="18"/>
  <c r="F6704" i="18"/>
  <c r="F6703" i="18"/>
  <c r="F6702" i="18"/>
  <c r="F6701" i="18"/>
  <c r="F6700" i="18"/>
  <c r="F6699" i="18"/>
  <c r="F6698" i="18"/>
  <c r="F6697" i="18"/>
  <c r="F6696" i="18"/>
  <c r="F6695" i="18"/>
  <c r="F6694" i="18"/>
  <c r="F6693" i="18"/>
  <c r="F6692" i="18"/>
  <c r="F6691" i="18"/>
  <c r="F6690" i="18"/>
  <c r="F6689" i="18"/>
  <c r="F6688" i="18"/>
  <c r="F6687" i="18"/>
  <c r="F6686" i="18"/>
  <c r="F6685" i="18"/>
  <c r="F6684" i="18"/>
  <c r="F6683" i="18"/>
  <c r="F6682" i="18"/>
  <c r="F6681" i="18"/>
  <c r="F6680" i="18"/>
  <c r="F6679" i="18"/>
  <c r="F6678" i="18"/>
  <c r="F6677" i="18"/>
  <c r="F6676" i="18"/>
  <c r="F6675" i="18"/>
  <c r="F6674" i="18"/>
  <c r="F6673" i="18"/>
  <c r="F6672" i="18"/>
  <c r="F6671" i="18"/>
  <c r="F6670" i="18"/>
  <c r="F6669" i="18"/>
  <c r="F6668" i="18"/>
  <c r="F6667" i="18"/>
  <c r="F6666" i="18"/>
  <c r="F6665" i="18"/>
  <c r="F6664" i="18"/>
  <c r="F6663" i="18"/>
  <c r="F6662" i="18"/>
  <c r="F6661" i="18"/>
  <c r="F6660" i="18"/>
  <c r="F6659" i="18"/>
  <c r="F6658" i="18"/>
  <c r="F6657" i="18"/>
  <c r="F6656" i="18"/>
  <c r="F6655" i="18"/>
  <c r="F6654" i="18"/>
  <c r="F6653" i="18"/>
  <c r="F6652" i="18"/>
  <c r="F6651" i="18"/>
  <c r="F6650" i="18"/>
  <c r="F6649" i="18"/>
  <c r="F6648" i="18"/>
  <c r="F6647" i="18"/>
  <c r="F6646" i="18"/>
  <c r="F6645" i="18"/>
  <c r="F6644" i="18"/>
  <c r="F6643" i="18"/>
  <c r="F6642" i="18"/>
  <c r="F6641" i="18"/>
  <c r="F6640" i="18"/>
  <c r="F6639" i="18"/>
  <c r="F6638" i="18"/>
  <c r="F6637" i="18"/>
  <c r="F6636" i="18"/>
  <c r="F6635" i="18"/>
  <c r="F6634" i="18"/>
  <c r="F6633" i="18"/>
  <c r="F6632" i="18"/>
  <c r="F6631" i="18"/>
  <c r="F6630" i="18"/>
  <c r="F6629" i="18"/>
  <c r="F6628" i="18"/>
  <c r="F6627" i="18"/>
  <c r="F6626" i="18"/>
  <c r="F6625" i="18"/>
  <c r="F6624" i="18"/>
  <c r="F6623" i="18"/>
  <c r="F6622" i="18"/>
  <c r="F6621" i="18"/>
  <c r="F6620" i="18"/>
  <c r="F6619" i="18"/>
  <c r="F6618" i="18"/>
  <c r="F6617" i="18"/>
  <c r="F6616" i="18"/>
  <c r="F6615" i="18"/>
  <c r="F6614" i="18"/>
  <c r="F6613" i="18"/>
  <c r="F6612" i="18"/>
  <c r="F6611" i="18"/>
  <c r="F6610" i="18"/>
  <c r="F6609" i="18"/>
  <c r="F6608" i="18"/>
  <c r="F6607" i="18"/>
  <c r="F6606" i="18"/>
  <c r="F6605" i="18"/>
  <c r="F6604" i="18"/>
  <c r="F6603" i="18"/>
  <c r="F6602" i="18"/>
  <c r="F6601" i="18"/>
  <c r="F6600" i="18"/>
  <c r="F6599" i="18"/>
  <c r="F6598" i="18"/>
  <c r="F6597" i="18"/>
  <c r="F6596" i="18"/>
  <c r="F6595" i="18"/>
  <c r="F6594" i="18"/>
  <c r="F6593" i="18"/>
  <c r="F6592" i="18"/>
  <c r="F6591" i="18"/>
  <c r="F6590" i="18"/>
  <c r="F6589" i="18"/>
  <c r="F6588" i="18"/>
  <c r="F6587" i="18"/>
  <c r="F6586" i="18"/>
  <c r="F6585" i="18"/>
  <c r="F6584" i="18"/>
  <c r="F6583" i="18"/>
  <c r="F6582" i="18"/>
  <c r="F6581" i="18"/>
  <c r="F6580" i="18"/>
  <c r="F6579" i="18"/>
  <c r="F6578" i="18"/>
  <c r="F6577" i="18"/>
  <c r="F6576" i="18"/>
  <c r="F6575" i="18"/>
  <c r="F6574" i="18"/>
  <c r="F6573" i="18"/>
  <c r="F6572" i="18"/>
  <c r="F6571" i="18"/>
  <c r="F6570" i="18"/>
  <c r="F6569" i="18"/>
  <c r="F6568" i="18"/>
  <c r="F6567" i="18"/>
  <c r="F6566" i="18"/>
  <c r="F6565" i="18"/>
  <c r="F6564" i="18"/>
  <c r="F6563" i="18"/>
  <c r="F6562" i="18"/>
  <c r="F6561" i="18"/>
  <c r="F6560" i="18"/>
  <c r="F6559" i="18"/>
  <c r="F6558" i="18"/>
  <c r="F6557" i="18"/>
  <c r="F6556" i="18"/>
  <c r="F6555" i="18"/>
  <c r="F6554" i="18"/>
  <c r="F6553" i="18"/>
  <c r="F6552" i="18"/>
  <c r="F6551" i="18"/>
  <c r="F6550" i="18"/>
  <c r="F6549" i="18"/>
  <c r="F6548" i="18"/>
  <c r="F6547" i="18"/>
  <c r="F6546" i="18"/>
  <c r="F6545" i="18"/>
  <c r="F6544" i="18"/>
  <c r="F6543" i="18"/>
  <c r="F6542" i="18"/>
  <c r="F6541" i="18"/>
  <c r="F6540" i="18"/>
  <c r="F6539" i="18"/>
  <c r="F6538" i="18"/>
  <c r="F6537" i="18"/>
  <c r="F6536" i="18"/>
  <c r="F6535" i="18"/>
  <c r="F6534" i="18"/>
  <c r="F6533" i="18"/>
  <c r="F6532" i="18"/>
  <c r="F6531" i="18"/>
  <c r="F6530" i="18"/>
  <c r="F6529" i="18"/>
  <c r="F6528" i="18"/>
  <c r="F6527" i="18"/>
  <c r="F6526" i="18"/>
  <c r="F6525" i="18"/>
  <c r="F6524" i="18"/>
  <c r="F6523" i="18"/>
  <c r="F6522" i="18"/>
  <c r="F6521" i="18"/>
  <c r="F6520" i="18"/>
  <c r="F6519" i="18"/>
  <c r="F6518" i="18"/>
  <c r="F6517" i="18"/>
  <c r="F6516" i="18"/>
  <c r="F6515" i="18"/>
  <c r="F6514" i="18"/>
  <c r="F6513" i="18"/>
  <c r="F6512" i="18"/>
  <c r="F6511" i="18"/>
  <c r="F6510" i="18"/>
  <c r="F6509" i="18"/>
  <c r="F6508" i="18"/>
  <c r="F6507" i="18"/>
  <c r="F6506" i="18"/>
  <c r="F6505" i="18"/>
  <c r="F6504" i="18"/>
  <c r="F6503" i="18"/>
  <c r="F6502" i="18"/>
  <c r="F6501" i="18"/>
  <c r="F6500" i="18"/>
  <c r="F6499" i="18"/>
  <c r="F6498" i="18"/>
  <c r="F6497" i="18"/>
  <c r="F6496" i="18"/>
  <c r="F6495" i="18"/>
  <c r="F6494" i="18"/>
  <c r="F6493" i="18"/>
  <c r="F6492" i="18"/>
  <c r="F6491" i="18"/>
  <c r="F6490" i="18"/>
  <c r="F6489" i="18"/>
  <c r="F6488" i="18"/>
  <c r="F6487" i="18"/>
  <c r="F6486" i="18"/>
  <c r="F6485" i="18"/>
  <c r="F6484" i="18"/>
  <c r="F6483" i="18"/>
  <c r="F6482" i="18"/>
  <c r="F6481" i="18"/>
  <c r="F6480" i="18"/>
  <c r="F6479" i="18"/>
  <c r="F6478" i="18"/>
  <c r="F6477" i="18"/>
  <c r="F6476" i="18"/>
  <c r="F6475" i="18"/>
  <c r="F6474" i="18"/>
  <c r="F6473" i="18"/>
  <c r="F6472" i="18"/>
  <c r="F6471" i="18"/>
  <c r="F6470" i="18"/>
  <c r="F6469" i="18"/>
  <c r="F6468" i="18"/>
  <c r="F6467" i="18"/>
  <c r="F6466" i="18"/>
  <c r="F6465" i="18"/>
  <c r="F6464" i="18"/>
  <c r="F6463" i="18"/>
  <c r="F6462" i="18"/>
  <c r="F6461" i="18"/>
  <c r="F6460" i="18"/>
  <c r="F6459" i="18"/>
  <c r="F6458" i="18"/>
  <c r="F6457" i="18"/>
  <c r="F6456" i="18"/>
  <c r="F6455" i="18"/>
  <c r="F6454" i="18"/>
  <c r="F6453" i="18"/>
  <c r="F6452" i="18"/>
  <c r="F6451" i="18"/>
  <c r="F6450" i="18"/>
  <c r="F6449" i="18"/>
  <c r="F6448" i="18"/>
  <c r="F6447" i="18"/>
  <c r="F6446" i="18"/>
  <c r="F6445" i="18"/>
  <c r="F6444" i="18"/>
  <c r="F6443" i="18"/>
  <c r="F6442" i="18"/>
  <c r="F6441" i="18"/>
  <c r="F6440" i="18"/>
  <c r="F6439" i="18"/>
  <c r="F6438" i="18"/>
  <c r="F6437" i="18"/>
  <c r="F6436" i="18"/>
  <c r="F6435" i="18"/>
  <c r="F6434" i="18"/>
  <c r="F6433" i="18"/>
  <c r="F6432" i="18"/>
  <c r="F6431" i="18"/>
  <c r="F6430" i="18"/>
  <c r="F6429" i="18"/>
  <c r="F6428" i="18"/>
  <c r="F6427" i="18"/>
  <c r="F6426" i="18"/>
  <c r="F6425" i="18"/>
  <c r="F6424" i="18"/>
  <c r="F6423" i="18"/>
  <c r="F6422" i="18"/>
  <c r="F6421" i="18"/>
  <c r="F6420" i="18"/>
  <c r="F6419" i="18"/>
  <c r="F6418" i="18"/>
  <c r="F6417" i="18"/>
  <c r="F6416" i="18"/>
  <c r="F6415" i="18"/>
  <c r="F6414" i="18"/>
  <c r="F6413" i="18"/>
  <c r="F6412" i="18"/>
  <c r="F6411" i="18"/>
  <c r="F6410" i="18"/>
  <c r="F6409" i="18"/>
  <c r="F6408" i="18"/>
  <c r="F6407" i="18"/>
  <c r="F6406" i="18"/>
  <c r="F6405" i="18"/>
  <c r="F6404" i="18"/>
  <c r="F6403" i="18"/>
  <c r="F6402" i="18"/>
  <c r="F6401" i="18"/>
  <c r="F6400" i="18"/>
  <c r="F6399" i="18"/>
  <c r="F6398" i="18"/>
  <c r="F6397" i="18"/>
  <c r="F6396" i="18"/>
  <c r="F6395" i="18"/>
  <c r="F6394" i="18"/>
  <c r="F6393" i="18"/>
  <c r="F6392" i="18"/>
  <c r="F6391" i="18"/>
  <c r="F6390" i="18"/>
  <c r="F6389" i="18"/>
  <c r="F6388" i="18"/>
  <c r="F6387" i="18"/>
  <c r="F6386" i="18"/>
  <c r="F6385" i="18"/>
  <c r="F6384" i="18"/>
  <c r="F6383" i="18"/>
  <c r="F6382" i="18"/>
  <c r="F6381" i="18"/>
  <c r="F6380" i="18"/>
  <c r="F6379" i="18"/>
  <c r="F6378" i="18"/>
  <c r="F6377" i="18"/>
  <c r="F6376" i="18"/>
  <c r="F6375" i="18"/>
  <c r="F6374" i="18"/>
  <c r="F6373" i="18"/>
  <c r="F6372" i="18"/>
  <c r="F6371" i="18"/>
  <c r="F6370" i="18"/>
  <c r="F6369" i="18"/>
  <c r="F6368" i="18"/>
  <c r="F6367" i="18"/>
  <c r="F6366" i="18"/>
  <c r="F6365" i="18"/>
  <c r="F6364" i="18"/>
  <c r="F6363" i="18"/>
  <c r="F6362" i="18"/>
  <c r="F6361" i="18"/>
  <c r="F6360" i="18"/>
  <c r="F6359" i="18"/>
  <c r="F6358" i="18"/>
  <c r="F6357" i="18"/>
  <c r="F6356" i="18"/>
  <c r="F6355" i="18"/>
  <c r="F6354" i="18"/>
  <c r="F6353" i="18"/>
  <c r="F6352" i="18"/>
  <c r="F6351" i="18"/>
  <c r="F6350" i="18"/>
  <c r="F6349" i="18"/>
  <c r="F6348" i="18"/>
  <c r="F6347" i="18"/>
  <c r="F6346" i="18"/>
  <c r="F6345" i="18"/>
  <c r="F6344" i="18"/>
  <c r="F6343" i="18"/>
  <c r="F6342" i="18"/>
  <c r="F6341" i="18"/>
  <c r="F6340" i="18"/>
  <c r="F6339" i="18"/>
  <c r="F6338" i="18"/>
  <c r="F6337" i="18"/>
  <c r="F6336" i="18"/>
  <c r="F6335" i="18"/>
  <c r="F6334" i="18"/>
  <c r="F6333" i="18"/>
  <c r="F6332" i="18"/>
  <c r="F6331" i="18"/>
  <c r="F6330" i="18"/>
  <c r="F6329" i="18"/>
  <c r="F6328" i="18"/>
  <c r="F6327" i="18"/>
  <c r="F6326" i="18"/>
  <c r="F6325" i="18"/>
  <c r="F6324" i="18"/>
  <c r="F6323" i="18"/>
  <c r="F6322" i="18"/>
  <c r="F6321" i="18"/>
  <c r="F6320" i="18"/>
  <c r="F6319" i="18"/>
  <c r="F6318" i="18"/>
  <c r="F6317" i="18"/>
  <c r="F6316" i="18"/>
  <c r="F6315" i="18"/>
  <c r="F6314" i="18"/>
  <c r="F6313" i="18"/>
  <c r="F6312" i="18"/>
  <c r="F6311" i="18"/>
  <c r="F6310" i="18"/>
  <c r="F6309" i="18"/>
  <c r="F6308" i="18"/>
  <c r="F6307" i="18"/>
  <c r="F6306" i="18"/>
  <c r="F6305" i="18"/>
  <c r="F6304" i="18"/>
  <c r="F6303" i="18"/>
  <c r="F6302" i="18"/>
  <c r="F6301" i="18"/>
  <c r="F6300" i="18"/>
  <c r="F6299" i="18"/>
  <c r="F6298" i="18"/>
  <c r="F6297" i="18"/>
  <c r="F6296" i="18"/>
  <c r="F6295" i="18"/>
  <c r="F6294" i="18"/>
  <c r="F6293" i="18"/>
  <c r="F6292" i="18"/>
  <c r="F6291" i="18"/>
  <c r="F6290" i="18"/>
  <c r="F6289" i="18"/>
  <c r="F6288" i="18"/>
  <c r="F6287" i="18"/>
  <c r="F6286" i="18"/>
  <c r="F6285" i="18"/>
  <c r="F6284" i="18"/>
  <c r="F6283" i="18"/>
  <c r="F6282" i="18"/>
  <c r="F6281" i="18"/>
  <c r="F6280" i="18"/>
  <c r="F6279" i="18"/>
  <c r="F6278" i="18"/>
  <c r="F6277" i="18"/>
  <c r="F6276" i="18"/>
  <c r="F6275" i="18"/>
  <c r="F6274" i="18"/>
  <c r="F6273" i="18"/>
  <c r="F6272" i="18"/>
  <c r="F6271" i="18"/>
  <c r="F6270" i="18"/>
  <c r="F6269" i="18"/>
  <c r="F6268" i="18"/>
  <c r="F6267" i="18"/>
  <c r="F6266" i="18"/>
  <c r="F6265" i="18"/>
  <c r="F6264" i="18"/>
  <c r="F6263" i="18"/>
  <c r="F6262" i="18"/>
  <c r="F6261" i="18"/>
  <c r="F6260" i="18"/>
  <c r="F6259" i="18"/>
  <c r="F6258" i="18"/>
  <c r="F6257" i="18"/>
  <c r="F6256" i="18"/>
  <c r="F6255" i="18"/>
  <c r="F6254" i="18"/>
  <c r="F6253" i="18"/>
  <c r="F6252" i="18"/>
  <c r="F6251" i="18"/>
  <c r="F6250" i="18"/>
  <c r="F6249" i="18"/>
  <c r="F6248" i="18"/>
  <c r="F6247" i="18"/>
  <c r="F6246" i="18"/>
  <c r="F6245" i="18"/>
  <c r="F6244" i="18"/>
  <c r="F6243" i="18"/>
  <c r="F6242" i="18"/>
  <c r="F6241" i="18"/>
  <c r="F6240" i="18"/>
  <c r="F6239" i="18"/>
  <c r="F6238" i="18"/>
  <c r="F6237" i="18"/>
  <c r="F6236" i="18"/>
  <c r="F6235" i="18"/>
  <c r="F6234" i="18"/>
  <c r="F6233" i="18"/>
  <c r="F6232" i="18"/>
  <c r="F6231" i="18"/>
  <c r="F6230" i="18"/>
  <c r="F6229" i="18"/>
  <c r="F6228" i="18"/>
  <c r="F6227" i="18"/>
  <c r="F6226" i="18"/>
  <c r="F6225" i="18"/>
  <c r="F6224" i="18"/>
  <c r="F6223" i="18"/>
  <c r="F6222" i="18"/>
  <c r="F6221" i="18"/>
  <c r="F6220" i="18"/>
  <c r="F6219" i="18"/>
  <c r="F6218" i="18"/>
  <c r="F6217" i="18"/>
  <c r="F6216" i="18"/>
  <c r="F6215" i="18"/>
  <c r="F6214" i="18"/>
  <c r="F6213" i="18"/>
  <c r="F6212" i="18"/>
  <c r="F6211" i="18"/>
  <c r="F6210" i="18"/>
  <c r="F6209" i="18"/>
  <c r="F6208" i="18"/>
  <c r="F6207" i="18"/>
  <c r="F6206" i="18"/>
  <c r="F6205" i="18"/>
  <c r="F6204" i="18"/>
  <c r="F6203" i="18"/>
  <c r="F6202" i="18"/>
  <c r="F6201" i="18"/>
  <c r="F6200" i="18"/>
  <c r="F6199" i="18"/>
  <c r="F6198" i="18"/>
  <c r="F6197" i="18"/>
  <c r="F6196" i="18"/>
  <c r="F6195" i="18"/>
  <c r="F6194" i="18"/>
  <c r="F6193" i="18"/>
  <c r="F6192" i="18"/>
  <c r="F6191" i="18"/>
  <c r="F6190" i="18"/>
  <c r="F6189" i="18"/>
  <c r="F6188" i="18"/>
  <c r="F6187" i="18"/>
  <c r="F6186" i="18"/>
  <c r="F6185" i="18"/>
  <c r="F6184" i="18"/>
  <c r="F6183" i="18"/>
  <c r="F6182" i="18"/>
  <c r="F6181" i="18"/>
  <c r="F6180" i="18"/>
  <c r="F6179" i="18"/>
  <c r="F6178" i="18"/>
  <c r="F6177" i="18"/>
  <c r="F6176" i="18"/>
  <c r="F6175" i="18"/>
  <c r="F6174" i="18"/>
  <c r="F6173" i="18"/>
  <c r="F6172" i="18"/>
  <c r="F6171" i="18"/>
  <c r="F6170" i="18"/>
  <c r="F6169" i="18"/>
  <c r="F6168" i="18"/>
  <c r="F6167" i="18"/>
  <c r="F6166" i="18"/>
  <c r="F6165" i="18"/>
  <c r="F6164" i="18"/>
  <c r="F6163" i="18"/>
  <c r="F6162" i="18"/>
  <c r="F6161" i="18"/>
  <c r="F6160" i="18"/>
  <c r="F6159" i="18"/>
  <c r="F6158" i="18"/>
  <c r="F6157" i="18"/>
  <c r="F6156" i="18"/>
  <c r="F6155" i="18"/>
  <c r="F6154" i="18"/>
  <c r="F6153" i="18"/>
  <c r="F6152" i="18"/>
  <c r="F6151" i="18"/>
  <c r="F6150" i="18"/>
  <c r="F6149" i="18"/>
  <c r="F6148" i="18"/>
  <c r="F6147" i="18"/>
  <c r="F6146" i="18"/>
  <c r="F6145" i="18"/>
  <c r="F6144" i="18"/>
  <c r="F6143" i="18"/>
  <c r="F6142" i="18"/>
  <c r="F6141" i="18"/>
  <c r="F6140" i="18"/>
  <c r="F6139" i="18"/>
  <c r="F6138" i="18"/>
  <c r="F6137" i="18"/>
  <c r="F6136" i="18"/>
  <c r="F6135" i="18"/>
  <c r="F6134" i="18"/>
  <c r="F6133" i="18"/>
  <c r="F6132" i="18"/>
  <c r="F6131" i="18"/>
  <c r="F6130" i="18"/>
  <c r="F6129" i="18"/>
  <c r="F6128" i="18"/>
  <c r="F6127" i="18"/>
  <c r="F6126" i="18"/>
  <c r="F6125" i="18"/>
  <c r="F6124" i="18"/>
  <c r="F6123" i="18"/>
  <c r="F6122" i="18"/>
  <c r="F6121" i="18"/>
  <c r="F6120" i="18"/>
  <c r="F6119" i="18"/>
  <c r="F6118" i="18"/>
  <c r="F6117" i="18"/>
  <c r="F6116" i="18"/>
  <c r="F6115" i="18"/>
  <c r="F6114" i="18"/>
  <c r="F6113" i="18"/>
  <c r="F6112" i="18"/>
  <c r="F6111" i="18"/>
  <c r="F6110" i="18"/>
  <c r="F6109" i="18"/>
  <c r="F6108" i="18"/>
  <c r="F6107" i="18"/>
  <c r="F6106" i="18"/>
  <c r="F6105" i="18"/>
  <c r="F6104" i="18"/>
  <c r="F6103" i="18"/>
  <c r="F6102" i="18"/>
  <c r="F6101" i="18"/>
  <c r="F6100" i="18"/>
  <c r="F6099" i="18"/>
  <c r="F6098" i="18"/>
  <c r="F6097" i="18"/>
  <c r="F6096" i="18"/>
  <c r="F6095" i="18"/>
  <c r="F6094" i="18"/>
  <c r="F6093" i="18"/>
  <c r="F6092" i="18"/>
  <c r="F6091" i="18"/>
  <c r="F6090" i="18"/>
  <c r="F6089" i="18"/>
  <c r="F6088" i="18"/>
  <c r="F6087" i="18"/>
  <c r="F6086" i="18"/>
  <c r="F6085" i="18"/>
  <c r="F6084" i="18"/>
  <c r="F6083" i="18"/>
  <c r="F6082" i="18"/>
  <c r="F6081" i="18"/>
  <c r="F6080" i="18"/>
  <c r="F6079" i="18"/>
  <c r="F6078" i="18"/>
  <c r="F6077" i="18"/>
  <c r="F6076" i="18"/>
  <c r="F6075" i="18"/>
  <c r="F6074" i="18"/>
  <c r="F6073" i="18"/>
  <c r="F6072" i="18"/>
  <c r="F6071" i="18"/>
  <c r="F6070" i="18"/>
  <c r="F6069" i="18"/>
  <c r="F6068" i="18"/>
  <c r="F6067" i="18"/>
  <c r="F6066" i="18"/>
  <c r="F6065" i="18"/>
  <c r="F6064" i="18"/>
  <c r="F6063" i="18"/>
  <c r="F6062" i="18"/>
  <c r="F6061" i="18"/>
  <c r="F6060" i="18"/>
  <c r="F6059" i="18"/>
  <c r="F6058" i="18"/>
  <c r="F6057" i="18"/>
  <c r="F6056" i="18"/>
  <c r="F6055" i="18"/>
  <c r="F6054" i="18"/>
  <c r="F6053" i="18"/>
  <c r="F6052" i="18"/>
  <c r="F6051" i="18"/>
  <c r="F6050" i="18"/>
  <c r="F6049" i="18"/>
  <c r="F6048" i="18"/>
  <c r="F6047" i="18"/>
  <c r="F6046" i="18"/>
  <c r="F6045" i="18"/>
  <c r="F6044" i="18"/>
  <c r="F6043" i="18"/>
  <c r="F6042" i="18"/>
  <c r="F6041" i="18"/>
  <c r="F6040" i="18"/>
  <c r="F6039" i="18"/>
  <c r="F6038" i="18"/>
  <c r="F6037" i="18"/>
  <c r="F6036" i="18"/>
  <c r="F6035" i="18"/>
  <c r="F6034" i="18"/>
  <c r="F6033" i="18"/>
  <c r="F6032" i="18"/>
  <c r="F6031" i="18"/>
  <c r="F6030" i="18"/>
  <c r="F6029" i="18"/>
  <c r="F6028" i="18"/>
  <c r="F6027" i="18"/>
  <c r="F6026" i="18"/>
  <c r="F6025" i="18"/>
  <c r="F6024" i="18"/>
  <c r="F6023" i="18"/>
  <c r="F6022" i="18"/>
  <c r="F6021" i="18"/>
  <c r="F6020" i="18"/>
  <c r="F6019" i="18"/>
  <c r="F6018" i="18"/>
  <c r="F6017" i="18"/>
  <c r="F6016" i="18"/>
  <c r="F6015" i="18"/>
  <c r="F6014" i="18"/>
  <c r="F6013" i="18"/>
  <c r="F6012" i="18"/>
  <c r="F6011" i="18"/>
  <c r="F6010" i="18"/>
  <c r="F6009" i="18"/>
  <c r="F6008" i="18"/>
  <c r="F6007" i="18"/>
  <c r="F6006" i="18"/>
  <c r="F6005" i="18"/>
  <c r="F6004" i="18"/>
  <c r="F6003" i="18"/>
  <c r="F6002" i="18"/>
  <c r="F6001" i="18"/>
  <c r="F6000" i="18"/>
  <c r="F5999" i="18"/>
  <c r="F5998" i="18"/>
  <c r="F5997" i="18"/>
  <c r="F5996" i="18"/>
  <c r="F5995" i="18"/>
  <c r="F5994" i="18"/>
  <c r="F5993" i="18"/>
  <c r="F5992" i="18"/>
  <c r="F5991" i="18"/>
  <c r="F5990" i="18"/>
  <c r="F5989" i="18"/>
  <c r="F5988" i="18"/>
  <c r="F5987" i="18"/>
  <c r="F5986" i="18"/>
  <c r="F5985" i="18"/>
  <c r="F5984" i="18"/>
  <c r="F5983" i="18"/>
  <c r="F5982" i="18"/>
  <c r="F5981" i="18"/>
  <c r="F5980" i="18"/>
  <c r="F5979" i="18"/>
  <c r="F5978" i="18"/>
  <c r="F5977" i="18"/>
  <c r="F5976" i="18"/>
  <c r="F5975" i="18"/>
  <c r="F5974" i="18"/>
  <c r="F5973" i="18"/>
  <c r="F5972" i="18"/>
  <c r="F5971" i="18"/>
  <c r="F5970" i="18"/>
  <c r="F5969" i="18"/>
  <c r="F5968" i="18"/>
  <c r="F5967" i="18"/>
  <c r="F5966" i="18"/>
  <c r="F5965" i="18"/>
  <c r="F5964" i="18"/>
  <c r="F5963" i="18"/>
  <c r="F5962" i="18"/>
  <c r="F5961" i="18"/>
  <c r="F5960" i="18"/>
  <c r="F5959" i="18"/>
  <c r="F5958" i="18"/>
  <c r="F5957" i="18"/>
  <c r="F5956" i="18"/>
  <c r="F5955" i="18"/>
  <c r="F5954" i="18"/>
  <c r="F5953" i="18"/>
  <c r="F5952" i="18"/>
  <c r="F5951" i="18"/>
  <c r="F5950" i="18"/>
  <c r="F5949" i="18"/>
  <c r="F5948" i="18"/>
  <c r="F5947" i="18"/>
  <c r="F5946" i="18"/>
  <c r="F5945" i="18"/>
  <c r="F5944" i="18"/>
  <c r="F5943" i="18"/>
  <c r="F5942" i="18"/>
  <c r="F5941" i="18"/>
  <c r="F5940" i="18"/>
  <c r="F5939" i="18"/>
  <c r="F5938" i="18"/>
  <c r="F5937" i="18"/>
  <c r="F5936" i="18"/>
  <c r="F5935" i="18"/>
  <c r="F5934" i="18"/>
  <c r="F5933" i="18"/>
  <c r="F5932" i="18"/>
  <c r="F5931" i="18"/>
  <c r="F5930" i="18"/>
  <c r="F5929" i="18"/>
  <c r="F5928" i="18"/>
  <c r="F5927" i="18"/>
  <c r="F5926" i="18"/>
  <c r="F5925" i="18"/>
  <c r="F5924" i="18"/>
  <c r="F5923" i="18"/>
  <c r="F5922" i="18"/>
  <c r="F5921" i="18"/>
  <c r="F5920" i="18"/>
  <c r="F5919" i="18"/>
  <c r="F5918" i="18"/>
  <c r="F5917" i="18"/>
  <c r="F5916" i="18"/>
  <c r="F5915" i="18"/>
  <c r="F5914" i="18"/>
  <c r="F5913" i="18"/>
  <c r="F5912" i="18"/>
  <c r="F5911" i="18"/>
  <c r="F5910" i="18"/>
  <c r="F5909" i="18"/>
  <c r="F5908" i="18"/>
  <c r="F5907" i="18"/>
  <c r="F5906" i="18"/>
  <c r="F5905" i="18"/>
  <c r="F5904" i="18"/>
  <c r="F5903" i="18"/>
  <c r="F5902" i="18"/>
  <c r="F5901" i="18"/>
  <c r="F5900" i="18"/>
  <c r="F5899" i="18"/>
  <c r="F5898" i="18"/>
  <c r="F5897" i="18"/>
  <c r="F5896" i="18"/>
  <c r="F5895" i="18"/>
  <c r="F5894" i="18"/>
  <c r="F5893" i="18"/>
  <c r="F5892" i="18"/>
  <c r="F5891" i="18"/>
  <c r="F5890" i="18"/>
  <c r="F5889" i="18"/>
  <c r="F5888" i="18"/>
  <c r="F5887" i="18"/>
  <c r="F5886" i="18"/>
  <c r="F5885" i="18"/>
  <c r="F5884" i="18"/>
  <c r="F5883" i="18"/>
  <c r="F5882" i="18"/>
  <c r="F5881" i="18"/>
  <c r="F5880" i="18"/>
  <c r="F5879" i="18"/>
  <c r="F5878" i="18"/>
  <c r="F5877" i="18"/>
  <c r="F5876" i="18"/>
  <c r="F5875" i="18"/>
  <c r="F5874" i="18"/>
  <c r="F5873" i="18"/>
  <c r="F5872" i="18"/>
  <c r="F5871" i="18"/>
  <c r="F5870" i="18"/>
  <c r="F5869" i="18"/>
  <c r="F5868" i="18"/>
  <c r="F5867" i="18"/>
  <c r="F5866" i="18"/>
  <c r="F5865" i="18"/>
  <c r="F5864" i="18"/>
  <c r="F5863" i="18"/>
  <c r="F5862" i="18"/>
  <c r="F5861" i="18"/>
  <c r="F5860" i="18"/>
  <c r="F5859" i="18"/>
  <c r="F5858" i="18"/>
  <c r="F5857" i="18"/>
  <c r="F5856" i="18"/>
  <c r="F5855" i="18"/>
  <c r="F5854" i="18"/>
  <c r="F5853" i="18"/>
  <c r="F5852" i="18"/>
  <c r="F5851" i="18"/>
  <c r="F5850" i="18"/>
  <c r="F5849" i="18"/>
  <c r="F5848" i="18"/>
  <c r="F5847" i="18"/>
  <c r="F5846" i="18"/>
  <c r="F5845" i="18"/>
  <c r="F5844" i="18"/>
  <c r="F5843" i="18"/>
  <c r="F5842" i="18"/>
  <c r="F5841" i="18"/>
  <c r="F5840" i="18"/>
  <c r="F5839" i="18"/>
  <c r="F5838" i="18"/>
  <c r="F5837" i="18"/>
  <c r="F5836" i="18"/>
  <c r="F5835" i="18"/>
  <c r="F5834" i="18"/>
  <c r="F5833" i="18"/>
  <c r="F5832" i="18"/>
  <c r="F5831" i="18"/>
  <c r="F5830" i="18"/>
  <c r="F5829" i="18"/>
  <c r="F5828" i="18"/>
  <c r="F5827" i="18"/>
  <c r="F5826" i="18"/>
  <c r="F5825" i="18"/>
  <c r="F5824" i="18"/>
  <c r="F5823" i="18"/>
  <c r="F5822" i="18"/>
  <c r="F5821" i="18"/>
  <c r="F5820" i="18"/>
  <c r="F5819" i="18"/>
  <c r="F5818" i="18"/>
  <c r="F5817" i="18"/>
  <c r="F5816" i="18"/>
  <c r="F5815" i="18"/>
  <c r="F5814" i="18"/>
  <c r="F5813" i="18"/>
  <c r="F5812" i="18"/>
  <c r="F5811" i="18"/>
  <c r="F5810" i="18"/>
  <c r="F5809" i="18"/>
  <c r="F5808" i="18"/>
  <c r="F5807" i="18"/>
  <c r="F5806" i="18"/>
  <c r="F5805" i="18"/>
  <c r="F5804" i="18"/>
  <c r="F5803" i="18"/>
  <c r="F5802" i="18"/>
  <c r="F5801" i="18"/>
  <c r="F5800" i="18"/>
  <c r="F5799" i="18"/>
  <c r="F5798" i="18"/>
  <c r="F5797" i="18"/>
  <c r="F5796" i="18"/>
  <c r="F5795" i="18"/>
  <c r="F5794" i="18"/>
  <c r="F5793" i="18"/>
  <c r="F5792" i="18"/>
  <c r="F5791" i="18"/>
  <c r="F5790" i="18"/>
  <c r="F5789" i="18"/>
  <c r="F5788" i="18"/>
  <c r="F5787" i="18"/>
  <c r="F5786" i="18"/>
  <c r="F5785" i="18"/>
  <c r="F5784" i="18"/>
  <c r="F5783" i="18"/>
  <c r="F5782" i="18"/>
  <c r="F5781" i="18"/>
  <c r="F5780" i="18"/>
  <c r="F5779" i="18"/>
  <c r="F5778" i="18"/>
  <c r="F5777" i="18"/>
  <c r="F5776" i="18"/>
  <c r="F5775" i="18"/>
  <c r="F5774" i="18"/>
  <c r="F5773" i="18"/>
  <c r="F5772" i="18"/>
  <c r="F5771" i="18"/>
  <c r="F5770" i="18"/>
  <c r="F5769" i="18"/>
  <c r="F5768" i="18"/>
  <c r="F5767" i="18"/>
  <c r="F5766" i="18"/>
  <c r="F5765" i="18"/>
  <c r="F5764" i="18"/>
  <c r="F5763" i="18"/>
  <c r="F5762" i="18"/>
  <c r="F5761" i="18"/>
  <c r="F5760" i="18"/>
  <c r="F5759" i="18"/>
  <c r="F5758" i="18"/>
  <c r="F5757" i="18"/>
  <c r="F5756" i="18"/>
  <c r="F5755" i="18"/>
  <c r="F5754" i="18"/>
  <c r="F5753" i="18"/>
  <c r="F5752" i="18"/>
  <c r="F5751" i="18"/>
  <c r="F5750" i="18"/>
  <c r="F5749" i="18"/>
  <c r="F5748" i="18"/>
  <c r="F5747" i="18"/>
  <c r="F5746" i="18"/>
  <c r="F5745" i="18"/>
  <c r="F5744" i="18"/>
  <c r="F5743" i="18"/>
  <c r="F5742" i="18"/>
  <c r="F5741" i="18"/>
  <c r="F5740" i="18"/>
  <c r="F5739" i="18"/>
  <c r="F5738" i="18"/>
  <c r="F5737" i="18"/>
  <c r="F5736" i="18"/>
  <c r="F5735" i="18"/>
  <c r="F5734" i="18"/>
  <c r="F5733" i="18"/>
  <c r="F5732" i="18"/>
  <c r="F5731" i="18"/>
  <c r="F5730" i="18"/>
  <c r="F5729" i="18"/>
  <c r="F5728" i="18"/>
  <c r="F5727" i="18"/>
  <c r="F5726" i="18"/>
  <c r="F5725" i="18"/>
  <c r="F5724" i="18"/>
  <c r="F5723" i="18"/>
  <c r="F5722" i="18"/>
  <c r="F5721" i="18"/>
  <c r="F5720" i="18"/>
  <c r="F5719" i="18"/>
  <c r="F5718" i="18"/>
  <c r="F5717" i="18"/>
  <c r="F5716" i="18"/>
  <c r="F5715" i="18"/>
  <c r="F5714" i="18"/>
  <c r="F5713" i="18"/>
  <c r="F5712" i="18"/>
  <c r="F5711" i="18"/>
  <c r="F5710" i="18"/>
  <c r="F5709" i="18"/>
  <c r="F5708" i="18"/>
  <c r="F5707" i="18"/>
  <c r="F5706" i="18"/>
  <c r="F5705" i="18"/>
  <c r="F5704" i="18"/>
  <c r="F5703" i="18"/>
  <c r="F5702" i="18"/>
  <c r="F5701" i="18"/>
  <c r="F5700" i="18"/>
  <c r="F5699" i="18"/>
  <c r="F5698" i="18"/>
  <c r="F5697" i="18"/>
  <c r="F5696" i="18"/>
  <c r="F5695" i="18"/>
  <c r="F5694" i="18"/>
  <c r="F5693" i="18"/>
  <c r="F5692" i="18"/>
  <c r="F5691" i="18"/>
  <c r="F5690" i="18"/>
  <c r="F5689" i="18"/>
  <c r="F5688" i="18"/>
  <c r="F5687" i="18"/>
  <c r="F5686" i="18"/>
  <c r="F5685" i="18"/>
  <c r="F5684" i="18"/>
  <c r="F5683" i="18"/>
  <c r="F5682" i="18"/>
  <c r="F5681" i="18"/>
  <c r="F5680" i="18"/>
  <c r="F5679" i="18"/>
  <c r="F5678" i="18"/>
  <c r="F5677" i="18"/>
  <c r="F5676" i="18"/>
  <c r="F5675" i="18"/>
  <c r="F5674" i="18"/>
  <c r="F5673" i="18"/>
  <c r="F5672" i="18"/>
  <c r="F5671" i="18"/>
  <c r="F5670" i="18"/>
  <c r="F5669" i="18"/>
  <c r="F5668" i="18"/>
  <c r="F5667" i="18"/>
  <c r="F5666" i="18"/>
  <c r="F5665" i="18"/>
  <c r="F5664" i="18"/>
  <c r="F5663" i="18"/>
  <c r="F5662" i="18"/>
  <c r="F5661" i="18"/>
  <c r="F5660" i="18"/>
  <c r="F5659" i="18"/>
  <c r="F5658" i="18"/>
  <c r="F5657" i="18"/>
  <c r="F5656" i="18"/>
  <c r="F5655" i="18"/>
  <c r="F5654" i="18"/>
  <c r="F5653" i="18"/>
  <c r="F5652" i="18"/>
  <c r="F5651" i="18"/>
  <c r="F5650" i="18"/>
  <c r="F5649" i="18"/>
  <c r="F5648" i="18"/>
  <c r="F5647" i="18"/>
  <c r="F5646" i="18"/>
  <c r="F5645" i="18"/>
  <c r="F5644" i="18"/>
  <c r="F5643" i="18"/>
  <c r="F5642" i="18"/>
  <c r="F5641" i="18"/>
  <c r="F5640" i="18"/>
  <c r="F5639" i="18"/>
  <c r="F5638" i="18"/>
  <c r="F5637" i="18"/>
  <c r="F5636" i="18"/>
  <c r="F5635" i="18"/>
  <c r="F5634" i="18"/>
  <c r="F5633" i="18"/>
  <c r="F5632" i="18"/>
  <c r="F5631" i="18"/>
  <c r="F5630" i="18"/>
  <c r="F5629" i="18"/>
  <c r="F5628" i="18"/>
  <c r="F5627" i="18"/>
  <c r="F5626" i="18"/>
  <c r="F5625" i="18"/>
  <c r="F5624" i="18"/>
  <c r="F5623" i="18"/>
  <c r="F5622" i="18"/>
  <c r="F5621" i="18"/>
  <c r="F5620" i="18"/>
  <c r="F5619" i="18"/>
  <c r="F5618" i="18"/>
  <c r="F5617" i="18"/>
  <c r="F5616" i="18"/>
  <c r="F5615" i="18"/>
  <c r="F5614" i="18"/>
  <c r="F5613" i="18"/>
  <c r="F5612" i="18"/>
  <c r="F5611" i="18"/>
  <c r="F5610" i="18"/>
  <c r="F5609" i="18"/>
  <c r="F5608" i="18"/>
  <c r="F5607" i="18"/>
  <c r="F5606" i="18"/>
  <c r="F5605" i="18"/>
  <c r="F5604" i="18"/>
  <c r="F5603" i="18"/>
  <c r="F5602" i="18"/>
  <c r="F5601" i="18"/>
  <c r="F5600" i="18"/>
  <c r="F5599" i="18"/>
  <c r="F5598" i="18"/>
  <c r="F5597" i="18"/>
  <c r="F5596" i="18"/>
  <c r="F5595" i="18"/>
  <c r="F5594" i="18"/>
  <c r="F5593" i="18"/>
  <c r="F5592" i="18"/>
  <c r="F5591" i="18"/>
  <c r="F5590" i="18"/>
  <c r="F5589" i="18"/>
  <c r="F5588" i="18"/>
  <c r="F5587" i="18"/>
  <c r="F5586" i="18"/>
  <c r="F5585" i="18"/>
  <c r="F5584" i="18"/>
  <c r="F5583" i="18"/>
  <c r="F5582" i="18"/>
  <c r="F5581" i="18"/>
  <c r="F5580" i="18"/>
  <c r="F5579" i="18"/>
  <c r="F5578" i="18"/>
  <c r="F5577" i="18"/>
  <c r="F5576" i="18"/>
  <c r="F5575" i="18"/>
  <c r="F5574" i="18"/>
  <c r="F5573" i="18"/>
  <c r="F5572" i="18"/>
  <c r="F5571" i="18"/>
  <c r="F5570" i="18"/>
  <c r="F5569" i="18"/>
  <c r="F5568" i="18"/>
  <c r="F5567" i="18"/>
  <c r="F5566" i="18"/>
  <c r="F5565" i="18"/>
  <c r="F5564" i="18"/>
  <c r="F5563" i="18"/>
  <c r="F5562" i="18"/>
  <c r="F5561" i="18"/>
  <c r="F5560" i="18"/>
  <c r="F5559" i="18"/>
  <c r="F5558" i="18"/>
  <c r="F5557" i="18"/>
  <c r="F5556" i="18"/>
  <c r="F5555" i="18"/>
  <c r="F5554" i="18"/>
  <c r="F5553" i="18"/>
  <c r="F5552" i="18"/>
  <c r="F5551" i="18"/>
  <c r="F5550" i="18"/>
  <c r="F5549" i="18"/>
  <c r="F5548" i="18"/>
  <c r="F5547" i="18"/>
  <c r="F5546" i="18"/>
  <c r="F5545" i="18"/>
  <c r="F5544" i="18"/>
  <c r="F5543" i="18"/>
  <c r="F5542" i="18"/>
  <c r="F5541" i="18"/>
  <c r="F5540" i="18"/>
  <c r="F5539" i="18"/>
  <c r="F5538" i="18"/>
  <c r="F5537" i="18"/>
  <c r="F5536" i="18"/>
  <c r="F5535" i="18"/>
  <c r="F5534" i="18"/>
  <c r="F5533" i="18"/>
  <c r="F5532" i="18"/>
  <c r="F5531" i="18"/>
  <c r="F5530" i="18"/>
  <c r="F5529" i="18"/>
  <c r="F5528" i="18"/>
  <c r="F5527" i="18"/>
  <c r="F5526" i="18"/>
  <c r="F5525" i="18"/>
  <c r="F5524" i="18"/>
  <c r="F5523" i="18"/>
  <c r="F5522" i="18"/>
  <c r="F5521" i="18"/>
  <c r="F5520" i="18"/>
  <c r="F5519" i="18"/>
  <c r="F5518" i="18"/>
  <c r="F5517" i="18"/>
  <c r="F5516" i="18"/>
  <c r="F5515" i="18"/>
  <c r="F5514" i="18"/>
  <c r="F5513" i="18"/>
  <c r="F5512" i="18"/>
  <c r="F5511" i="18"/>
  <c r="F5510" i="18"/>
  <c r="F5509" i="18"/>
  <c r="F5508" i="18"/>
  <c r="F5507" i="18"/>
  <c r="F5506" i="18"/>
  <c r="F5505" i="18"/>
  <c r="F5504" i="18"/>
  <c r="F5503" i="18"/>
  <c r="F5502" i="18"/>
  <c r="F5501" i="18"/>
  <c r="F5500" i="18"/>
  <c r="F5499" i="18"/>
  <c r="F5498" i="18"/>
  <c r="F5497" i="18"/>
  <c r="F5496" i="18"/>
  <c r="F5495" i="18"/>
  <c r="F5494" i="18"/>
  <c r="F5493" i="18"/>
  <c r="F5492" i="18"/>
  <c r="F5491" i="18"/>
  <c r="F5490" i="18"/>
  <c r="F5489" i="18"/>
  <c r="F5488" i="18"/>
  <c r="F5487" i="18"/>
  <c r="F5486" i="18"/>
  <c r="F5485" i="18"/>
  <c r="F5484" i="18"/>
  <c r="F5483" i="18"/>
  <c r="F5482" i="18"/>
  <c r="F5481" i="18"/>
  <c r="F5480" i="18"/>
  <c r="F5479" i="18"/>
  <c r="F5478" i="18"/>
  <c r="F5477" i="18"/>
  <c r="F5476" i="18"/>
  <c r="F5475" i="18"/>
  <c r="F5474" i="18"/>
  <c r="F5473" i="18"/>
  <c r="F5472" i="18"/>
  <c r="F5471" i="18"/>
  <c r="F5470" i="18"/>
  <c r="F5469" i="18"/>
  <c r="F5468" i="18"/>
  <c r="F5467" i="18"/>
  <c r="F5466" i="18"/>
  <c r="F5465" i="18"/>
  <c r="F5464" i="18"/>
  <c r="F5463" i="18"/>
  <c r="F5462" i="18"/>
  <c r="F5461" i="18"/>
  <c r="F5460" i="18"/>
  <c r="F5459" i="18"/>
  <c r="F5458" i="18"/>
  <c r="F5457" i="18"/>
  <c r="F5456" i="18"/>
  <c r="F5455" i="18"/>
  <c r="F5454" i="18"/>
  <c r="F5453" i="18"/>
  <c r="F5452" i="18"/>
  <c r="F5451" i="18"/>
  <c r="F5450" i="18"/>
  <c r="F5449" i="18"/>
  <c r="F5448" i="18"/>
  <c r="F5447" i="18"/>
  <c r="F5446" i="18"/>
  <c r="F5445" i="18"/>
  <c r="F5444" i="18"/>
  <c r="F5443" i="18"/>
  <c r="F5442" i="18"/>
  <c r="F5441" i="18"/>
  <c r="F5440" i="18"/>
  <c r="F5439" i="18"/>
  <c r="F5438" i="18"/>
  <c r="F5437" i="18"/>
  <c r="F5436" i="18"/>
  <c r="F5435" i="18"/>
  <c r="F5434" i="18"/>
  <c r="F5433" i="18"/>
  <c r="F5432" i="18"/>
  <c r="F5431" i="18"/>
  <c r="F5430" i="18"/>
  <c r="F5429" i="18"/>
  <c r="F5428" i="18"/>
  <c r="F5427" i="18"/>
  <c r="F5426" i="18"/>
  <c r="F5425" i="18"/>
  <c r="F5424" i="18"/>
  <c r="F5423" i="18"/>
  <c r="F5422" i="18"/>
  <c r="F5421" i="18"/>
  <c r="F5420" i="18"/>
  <c r="F5419" i="18"/>
  <c r="F5418" i="18"/>
  <c r="F5417" i="18"/>
  <c r="F5416" i="18"/>
  <c r="F5415" i="18"/>
  <c r="F5414" i="18"/>
  <c r="F5413" i="18"/>
  <c r="F5412" i="18"/>
  <c r="F5411" i="18"/>
  <c r="F5410" i="18"/>
  <c r="F5409" i="18"/>
  <c r="F5408" i="18"/>
  <c r="F5407" i="18"/>
  <c r="F5406" i="18"/>
  <c r="F5405" i="18"/>
  <c r="F5404" i="18"/>
  <c r="F5403" i="18"/>
  <c r="F5402" i="18"/>
  <c r="F5401" i="18"/>
  <c r="F5400" i="18"/>
  <c r="F5399" i="18"/>
  <c r="F5398" i="18"/>
  <c r="F5397" i="18"/>
  <c r="F5396" i="18"/>
  <c r="F5395" i="18"/>
  <c r="F5394" i="18"/>
  <c r="F5393" i="18"/>
  <c r="F5392" i="18"/>
  <c r="F5391" i="18"/>
  <c r="F5390" i="18"/>
  <c r="F5389" i="18"/>
  <c r="F5388" i="18"/>
  <c r="F5387" i="18"/>
  <c r="F5386" i="18"/>
  <c r="F5385" i="18"/>
  <c r="F5384" i="18"/>
  <c r="F5383" i="18"/>
  <c r="F5382" i="18"/>
  <c r="F5381" i="18"/>
  <c r="F5380" i="18"/>
  <c r="F5379" i="18"/>
  <c r="F5378" i="18"/>
  <c r="F5377" i="18"/>
  <c r="F5376" i="18"/>
  <c r="F5375" i="18"/>
  <c r="F5374" i="18"/>
  <c r="F5373" i="18"/>
  <c r="F5372" i="18"/>
  <c r="F5371" i="18"/>
  <c r="F5370" i="18"/>
  <c r="F5369" i="18"/>
  <c r="F5368" i="18"/>
  <c r="F5367" i="18"/>
  <c r="F5366" i="18"/>
  <c r="F5365" i="18"/>
  <c r="F5364" i="18"/>
  <c r="F5363" i="18"/>
  <c r="F5362" i="18"/>
  <c r="F5361" i="18"/>
  <c r="F5360" i="18"/>
  <c r="F5359" i="18"/>
  <c r="F5358" i="18"/>
  <c r="F5357" i="18"/>
  <c r="F5356" i="18"/>
  <c r="F5355" i="18"/>
  <c r="F5354" i="18"/>
  <c r="F5353" i="18"/>
  <c r="F5352" i="18"/>
  <c r="F5351" i="18"/>
  <c r="F5350" i="18"/>
  <c r="F5349" i="18"/>
  <c r="F5348" i="18"/>
  <c r="F5347" i="18"/>
  <c r="F5346" i="18"/>
  <c r="F5345" i="18"/>
  <c r="F5344" i="18"/>
  <c r="F5343" i="18"/>
  <c r="F5342" i="18"/>
  <c r="F5341" i="18"/>
  <c r="F5340" i="18"/>
  <c r="F5339" i="18"/>
  <c r="F5338" i="18"/>
  <c r="F5337" i="18"/>
  <c r="F5336" i="18"/>
  <c r="F5335" i="18"/>
  <c r="F5334" i="18"/>
  <c r="F5333" i="18"/>
  <c r="F5332" i="18"/>
  <c r="F5331" i="18"/>
  <c r="F5330" i="18"/>
  <c r="F5329" i="18"/>
  <c r="F5328" i="18"/>
  <c r="F5327" i="18"/>
  <c r="F5326" i="18"/>
  <c r="F5325" i="18"/>
  <c r="F5324" i="18"/>
  <c r="F5323" i="18"/>
  <c r="F5322" i="18"/>
  <c r="F5321" i="18"/>
  <c r="F5320" i="18"/>
  <c r="F5319" i="18"/>
  <c r="F5318" i="18"/>
  <c r="F5317" i="18"/>
  <c r="F5316" i="18"/>
  <c r="F5315" i="18"/>
  <c r="F5314" i="18"/>
  <c r="F5313" i="18"/>
  <c r="F5312" i="18"/>
  <c r="F5311" i="18"/>
  <c r="F5310" i="18"/>
  <c r="F5309" i="18"/>
  <c r="F5308" i="18"/>
  <c r="F5307" i="18"/>
  <c r="F5306" i="18"/>
  <c r="F5305" i="18"/>
  <c r="F5304" i="18"/>
  <c r="F5303" i="18"/>
  <c r="F5302" i="18"/>
  <c r="F5301" i="18"/>
  <c r="F5300" i="18"/>
  <c r="F5299" i="18"/>
  <c r="F5298" i="18"/>
  <c r="F5297" i="18"/>
  <c r="F5296" i="18"/>
  <c r="F5295" i="18"/>
  <c r="F5294" i="18"/>
  <c r="F5293" i="18"/>
  <c r="F5292" i="18"/>
  <c r="F5291" i="18"/>
  <c r="F5290" i="18"/>
  <c r="F5289" i="18"/>
  <c r="F5288" i="18"/>
  <c r="F5287" i="18"/>
  <c r="F5286" i="18"/>
  <c r="F5285" i="18"/>
  <c r="F5284" i="18"/>
  <c r="F5283" i="18"/>
  <c r="F5282" i="18"/>
  <c r="F5281" i="18"/>
  <c r="F5280" i="18"/>
  <c r="F5279" i="18"/>
  <c r="F5278" i="18"/>
  <c r="F5277" i="18"/>
  <c r="F5276" i="18"/>
  <c r="F5275" i="18"/>
  <c r="F5274" i="18"/>
  <c r="F5273" i="18"/>
  <c r="F5272" i="18"/>
  <c r="F5271" i="18"/>
  <c r="F5270" i="18"/>
  <c r="F5269" i="18"/>
  <c r="F5268" i="18"/>
  <c r="F5267" i="18"/>
  <c r="F5266" i="18"/>
  <c r="F5265" i="18"/>
  <c r="F5264" i="18"/>
  <c r="F5263" i="18"/>
  <c r="F5262" i="18"/>
  <c r="F5261" i="18"/>
  <c r="F5260" i="18"/>
  <c r="F5259" i="18"/>
  <c r="F5258" i="18"/>
  <c r="F5257" i="18"/>
  <c r="F5256" i="18"/>
  <c r="F5255" i="18"/>
  <c r="F5254" i="18"/>
  <c r="F5253" i="18"/>
  <c r="F5252" i="18"/>
  <c r="F5251" i="18"/>
  <c r="F5250" i="18"/>
  <c r="F5249" i="18"/>
  <c r="F5248" i="18"/>
  <c r="F5247" i="18"/>
  <c r="F5246" i="18"/>
  <c r="F5245" i="18"/>
  <c r="F5244" i="18"/>
  <c r="F5243" i="18"/>
  <c r="F5242" i="18"/>
  <c r="F5241" i="18"/>
  <c r="F5240" i="18"/>
  <c r="F5239" i="18"/>
  <c r="F5238" i="18"/>
  <c r="F5237" i="18"/>
  <c r="F5236" i="18"/>
  <c r="F5235" i="18"/>
  <c r="F5234" i="18"/>
  <c r="F5233" i="18"/>
  <c r="F5232" i="18"/>
  <c r="F5231" i="18"/>
  <c r="F5230" i="18"/>
  <c r="F5229" i="18"/>
  <c r="F5228" i="18"/>
  <c r="F5227" i="18"/>
  <c r="F5226" i="18"/>
  <c r="F5225" i="18"/>
  <c r="F5224" i="18"/>
  <c r="F5223" i="18"/>
  <c r="F5222" i="18"/>
  <c r="F5221" i="18"/>
  <c r="F5220" i="18"/>
  <c r="F5219" i="18"/>
  <c r="F5218" i="18"/>
  <c r="F5217" i="18"/>
  <c r="F5216" i="18"/>
  <c r="F5215" i="18"/>
  <c r="F5214" i="18"/>
  <c r="F5213" i="18"/>
  <c r="F5212" i="18"/>
  <c r="F5211" i="18"/>
  <c r="F5210" i="18"/>
  <c r="F5209" i="18"/>
  <c r="F5208" i="18"/>
  <c r="F5207" i="18"/>
  <c r="F5206" i="18"/>
  <c r="F5205" i="18"/>
  <c r="F5204" i="18"/>
  <c r="F5203" i="18"/>
  <c r="F5202" i="18"/>
  <c r="F5201" i="18"/>
  <c r="F5200" i="18"/>
  <c r="F5199" i="18"/>
  <c r="F5198" i="18"/>
  <c r="F5197" i="18"/>
  <c r="F5196" i="18"/>
  <c r="F5195" i="18"/>
  <c r="F5194" i="18"/>
  <c r="F5193" i="18"/>
  <c r="F5192" i="18"/>
  <c r="F5191" i="18"/>
  <c r="F5190" i="18"/>
  <c r="F5189" i="18"/>
  <c r="F5188" i="18"/>
  <c r="F5187" i="18"/>
  <c r="F5186" i="18"/>
  <c r="F5185" i="18"/>
  <c r="F5184" i="18"/>
  <c r="F5183" i="18"/>
  <c r="F5182" i="18"/>
  <c r="F5181" i="18"/>
  <c r="F5180" i="18"/>
  <c r="F5179" i="18"/>
  <c r="F5178" i="18"/>
  <c r="F5177" i="18"/>
  <c r="F5176" i="18"/>
  <c r="F5175" i="18"/>
  <c r="F5174" i="18"/>
  <c r="F5173" i="18"/>
  <c r="F5172" i="18"/>
  <c r="F5171" i="18"/>
  <c r="F5170" i="18"/>
  <c r="F5169" i="18"/>
  <c r="F5168" i="18"/>
  <c r="F5167" i="18"/>
  <c r="F5166" i="18"/>
  <c r="F5165" i="18"/>
  <c r="F5164" i="18"/>
  <c r="F5163" i="18"/>
  <c r="F5162" i="18"/>
  <c r="F5161" i="18"/>
  <c r="F5160" i="18"/>
  <c r="F5159" i="18"/>
  <c r="F5158" i="18"/>
  <c r="F5157" i="18"/>
  <c r="F5156" i="18"/>
  <c r="F5155" i="18"/>
  <c r="F5154" i="18"/>
  <c r="F5153" i="18"/>
  <c r="F5152" i="18"/>
  <c r="F5151" i="18"/>
  <c r="F5150" i="18"/>
  <c r="F5149" i="18"/>
  <c r="F5148" i="18"/>
  <c r="F5147" i="18"/>
  <c r="F5146" i="18"/>
  <c r="F5145" i="18"/>
  <c r="F5144" i="18"/>
  <c r="F5143" i="18"/>
  <c r="F5142" i="18"/>
  <c r="F5141" i="18"/>
  <c r="F5140" i="18"/>
  <c r="F5139" i="18"/>
  <c r="F5138" i="18"/>
  <c r="F5137" i="18"/>
  <c r="F5136" i="18"/>
  <c r="F5135" i="18"/>
  <c r="F5134" i="18"/>
  <c r="F5133" i="18"/>
  <c r="F5132" i="18"/>
  <c r="F5131" i="18"/>
  <c r="F5130" i="18"/>
  <c r="F5129" i="18"/>
  <c r="F5128" i="18"/>
  <c r="F5127" i="18"/>
  <c r="F5126" i="18"/>
  <c r="F5125" i="18"/>
  <c r="F5124" i="18"/>
  <c r="F5123" i="18"/>
  <c r="F5122" i="18"/>
  <c r="F5121" i="18"/>
  <c r="F5120" i="18"/>
  <c r="F5119" i="18"/>
  <c r="F5118" i="18"/>
  <c r="F5117" i="18"/>
  <c r="F5116" i="18"/>
  <c r="F5115" i="18"/>
  <c r="F5114" i="18"/>
  <c r="F5113" i="18"/>
  <c r="F5112" i="18"/>
  <c r="F5111" i="18"/>
  <c r="F5110" i="18"/>
  <c r="F5109" i="18"/>
  <c r="F5108" i="18"/>
  <c r="F5107" i="18"/>
  <c r="F5106" i="18"/>
  <c r="F5105" i="18"/>
  <c r="F5104" i="18"/>
  <c r="F5103" i="18"/>
  <c r="F5102" i="18"/>
  <c r="F5101" i="18"/>
  <c r="F5100" i="18"/>
  <c r="F5099" i="18"/>
  <c r="F5098" i="18"/>
  <c r="F5097" i="18"/>
  <c r="F5096" i="18"/>
  <c r="F5095" i="18"/>
  <c r="F5094" i="18"/>
  <c r="F5093" i="18"/>
  <c r="F5092" i="18"/>
  <c r="F5091" i="18"/>
  <c r="F5090" i="18"/>
  <c r="F5089" i="18"/>
  <c r="F5088" i="18"/>
  <c r="F5087" i="18"/>
  <c r="F5086" i="18"/>
  <c r="F5085" i="18"/>
  <c r="F5084" i="18"/>
  <c r="F5083" i="18"/>
  <c r="F5082" i="18"/>
  <c r="F5081" i="18"/>
  <c r="F5080" i="18"/>
  <c r="F5079" i="18"/>
  <c r="F5078" i="18"/>
  <c r="F5077" i="18"/>
  <c r="F5076" i="18"/>
  <c r="F5075" i="18"/>
  <c r="F5074" i="18"/>
  <c r="F5073" i="18"/>
  <c r="F5072" i="18"/>
  <c r="F5071" i="18"/>
  <c r="F5070" i="18"/>
  <c r="F5069" i="18"/>
  <c r="F5068" i="18"/>
  <c r="F5067" i="18"/>
  <c r="F5066" i="18"/>
  <c r="F5065" i="18"/>
  <c r="F5064" i="18"/>
  <c r="F5063" i="18"/>
  <c r="F5062" i="18"/>
  <c r="F5061" i="18"/>
  <c r="F5060" i="18"/>
  <c r="F5059" i="18"/>
  <c r="F5058" i="18"/>
  <c r="F5057" i="18"/>
  <c r="F5056" i="18"/>
  <c r="F5055" i="18"/>
  <c r="F5054" i="18"/>
  <c r="F5053" i="18"/>
  <c r="F5052" i="18"/>
  <c r="F5051" i="18"/>
  <c r="F5050" i="18"/>
  <c r="F5049" i="18"/>
  <c r="F5048" i="18"/>
  <c r="F5047" i="18"/>
  <c r="F5046" i="18"/>
  <c r="F5045" i="18"/>
  <c r="F5044" i="18"/>
  <c r="F5043" i="18"/>
  <c r="F5042" i="18"/>
  <c r="F5041" i="18"/>
  <c r="F5040" i="18"/>
  <c r="F5039" i="18"/>
  <c r="F5038" i="18"/>
  <c r="F5037" i="18"/>
  <c r="F5036" i="18"/>
  <c r="F5035" i="18"/>
  <c r="F5034" i="18"/>
  <c r="F5033" i="18"/>
  <c r="F5032" i="18"/>
  <c r="F5031" i="18"/>
  <c r="F5030" i="18"/>
  <c r="F5029" i="18"/>
  <c r="F5028" i="18"/>
  <c r="F5027" i="18"/>
  <c r="F5026" i="18"/>
  <c r="F5025" i="18"/>
  <c r="F5024" i="18"/>
  <c r="F5023" i="18"/>
  <c r="F5022" i="18"/>
  <c r="F5021" i="18"/>
  <c r="F5020" i="18"/>
  <c r="F5019" i="18"/>
  <c r="F5018" i="18"/>
  <c r="F5017" i="18"/>
  <c r="F5016" i="18"/>
  <c r="F5015" i="18"/>
  <c r="F5014" i="18"/>
  <c r="F5013" i="18"/>
  <c r="F5012" i="18"/>
  <c r="F5011" i="18"/>
  <c r="F5010" i="18"/>
  <c r="F5009" i="18"/>
  <c r="F5008" i="18"/>
  <c r="F5007" i="18"/>
  <c r="F5006" i="18"/>
  <c r="F5005" i="18"/>
  <c r="F5004" i="18"/>
  <c r="F5003" i="18"/>
  <c r="F5002" i="18"/>
  <c r="F5001" i="18"/>
  <c r="F5000" i="18"/>
  <c r="F4999" i="18"/>
  <c r="F4998" i="18"/>
  <c r="F4997" i="18"/>
  <c r="F4996" i="18"/>
  <c r="F4995" i="18"/>
  <c r="F4994" i="18"/>
  <c r="F4993" i="18"/>
  <c r="F4992" i="18"/>
  <c r="F4991" i="18"/>
  <c r="F4990" i="18"/>
  <c r="F4989" i="18"/>
  <c r="F4988" i="18"/>
  <c r="F4987" i="18"/>
  <c r="F4986" i="18"/>
  <c r="F4985" i="18"/>
  <c r="F4984" i="18"/>
  <c r="F4983" i="18"/>
  <c r="F4982" i="18"/>
  <c r="F4981" i="18"/>
  <c r="F4980" i="18"/>
  <c r="F4979" i="18"/>
  <c r="F4978" i="18"/>
  <c r="F4977" i="18"/>
  <c r="F4976" i="18"/>
  <c r="F4975" i="18"/>
  <c r="F4974" i="18"/>
  <c r="F4973" i="18"/>
  <c r="F4972" i="18"/>
  <c r="F4971" i="18"/>
  <c r="F4970" i="18"/>
  <c r="F4969" i="18"/>
  <c r="F4968" i="18"/>
  <c r="F4967" i="18"/>
  <c r="F4966" i="18"/>
  <c r="F4965" i="18"/>
  <c r="F4964" i="18"/>
  <c r="F4963" i="18"/>
  <c r="F4962" i="18"/>
  <c r="F4961" i="18"/>
  <c r="F4960" i="18"/>
  <c r="F4959" i="18"/>
  <c r="F4958" i="18"/>
  <c r="F4957" i="18"/>
  <c r="F4956" i="18"/>
  <c r="F4955" i="18"/>
  <c r="F4954" i="18"/>
  <c r="F4953" i="18"/>
  <c r="F4952" i="18"/>
  <c r="F4951" i="18"/>
  <c r="F4950" i="18"/>
  <c r="F4949" i="18"/>
  <c r="F4948" i="18"/>
  <c r="F4947" i="18"/>
  <c r="F4946" i="18"/>
  <c r="F4945" i="18"/>
  <c r="F4944" i="18"/>
  <c r="F4943" i="18"/>
  <c r="F4942" i="18"/>
  <c r="F4941" i="18"/>
  <c r="F4940" i="18"/>
  <c r="F4939" i="18"/>
  <c r="F4938" i="18"/>
  <c r="F4937" i="18"/>
  <c r="F4936" i="18"/>
  <c r="F4935" i="18"/>
  <c r="F4934" i="18"/>
  <c r="F4933" i="18"/>
  <c r="F4932" i="18"/>
  <c r="F4931" i="18"/>
  <c r="F4930" i="18"/>
  <c r="F4929" i="18"/>
  <c r="F4928" i="18"/>
  <c r="F4927" i="18"/>
  <c r="F4926" i="18"/>
  <c r="F4925" i="18"/>
  <c r="F4924" i="18"/>
  <c r="F4923" i="18"/>
  <c r="F4922" i="18"/>
  <c r="F4921" i="18"/>
  <c r="F4920" i="18"/>
  <c r="F4919" i="18"/>
  <c r="F4918" i="18"/>
  <c r="F4917" i="18"/>
  <c r="F4916" i="18"/>
  <c r="F4915" i="18"/>
  <c r="F4914" i="18"/>
  <c r="F4913" i="18"/>
  <c r="F4912" i="18"/>
  <c r="F4911" i="18"/>
  <c r="F4910" i="18"/>
  <c r="F4909" i="18"/>
  <c r="F4908" i="18"/>
  <c r="F4907" i="18"/>
  <c r="F4906" i="18"/>
  <c r="F4905" i="18"/>
  <c r="F4904" i="18"/>
  <c r="F4903" i="18"/>
  <c r="F4902" i="18"/>
  <c r="F4901" i="18"/>
  <c r="F4900" i="18"/>
  <c r="F4899" i="18"/>
  <c r="F4898" i="18"/>
  <c r="F4897" i="18"/>
  <c r="F4896" i="18"/>
  <c r="F4895" i="18"/>
  <c r="F4894" i="18"/>
  <c r="F4893" i="18"/>
  <c r="F4892" i="18"/>
  <c r="F4891" i="18"/>
  <c r="F4890" i="18"/>
  <c r="F4889" i="18"/>
  <c r="F4888" i="18"/>
  <c r="F4887" i="18"/>
  <c r="F4886" i="18"/>
  <c r="F4885" i="18"/>
  <c r="F4884" i="18"/>
  <c r="F4883" i="18"/>
  <c r="F4882" i="18"/>
  <c r="F4881" i="18"/>
  <c r="F4880" i="18"/>
  <c r="F4879" i="18"/>
  <c r="F4878" i="18"/>
  <c r="F4877" i="18"/>
  <c r="F4876" i="18"/>
  <c r="F4875" i="18"/>
  <c r="F4874" i="18"/>
  <c r="F4873" i="18"/>
  <c r="F4872" i="18"/>
  <c r="F4871" i="18"/>
  <c r="F4870" i="18"/>
  <c r="F4869" i="18"/>
  <c r="F4868" i="18"/>
  <c r="F4867" i="18"/>
  <c r="F4866" i="18"/>
  <c r="F4865" i="18"/>
  <c r="F4864" i="18"/>
  <c r="F4863" i="18"/>
  <c r="F4862" i="18"/>
  <c r="F4861" i="18"/>
  <c r="F4860" i="18"/>
  <c r="F4859" i="18"/>
  <c r="F4858" i="18"/>
  <c r="F4857" i="18"/>
  <c r="F4856" i="18"/>
  <c r="F4855" i="18"/>
  <c r="F4854" i="18"/>
  <c r="F4853" i="18"/>
  <c r="F4852" i="18"/>
  <c r="F4851" i="18"/>
  <c r="F4850" i="18"/>
  <c r="F4849" i="18"/>
  <c r="F4848" i="18"/>
  <c r="F4847" i="18"/>
  <c r="F4846" i="18"/>
  <c r="F4845" i="18"/>
  <c r="F4844" i="18"/>
  <c r="F4843" i="18"/>
  <c r="F4842" i="18"/>
  <c r="F4841" i="18"/>
  <c r="F4840" i="18"/>
  <c r="F4839" i="18"/>
  <c r="F4838" i="18"/>
  <c r="F4837" i="18"/>
  <c r="F4836" i="18"/>
  <c r="F4835" i="18"/>
  <c r="F4834" i="18"/>
  <c r="F4833" i="18"/>
  <c r="F4832" i="18"/>
  <c r="F4831" i="18"/>
  <c r="F4830" i="18"/>
  <c r="F4829" i="18"/>
  <c r="F4828" i="18"/>
  <c r="F4827" i="18"/>
  <c r="F4826" i="18"/>
  <c r="F4825" i="18"/>
  <c r="F4824" i="18"/>
  <c r="F4823" i="18"/>
  <c r="F4822" i="18"/>
  <c r="F4821" i="18"/>
  <c r="F4820" i="18"/>
  <c r="F4819" i="18"/>
  <c r="F4818" i="18"/>
  <c r="F4817" i="18"/>
  <c r="F4816" i="18"/>
  <c r="F4815" i="18"/>
  <c r="F4814" i="18"/>
  <c r="F4813" i="18"/>
  <c r="F4812" i="18"/>
  <c r="F4811" i="18"/>
  <c r="F4810" i="18"/>
  <c r="F4809" i="18"/>
  <c r="F4808" i="18"/>
  <c r="F4807" i="18"/>
  <c r="F4806" i="18"/>
  <c r="F4805" i="18"/>
  <c r="F4804" i="18"/>
  <c r="F4803" i="18"/>
  <c r="F4802" i="18"/>
  <c r="F4801" i="18"/>
  <c r="F4800" i="18"/>
  <c r="F4799" i="18"/>
  <c r="F4798" i="18"/>
  <c r="F4797" i="18"/>
  <c r="F4796" i="18"/>
  <c r="F4795" i="18"/>
  <c r="F4794" i="18"/>
  <c r="F4793" i="18"/>
  <c r="F4792" i="18"/>
  <c r="F4791" i="18"/>
  <c r="F4790" i="18"/>
  <c r="F4789" i="18"/>
  <c r="F4788" i="18"/>
  <c r="F4787" i="18"/>
  <c r="F4786" i="18"/>
  <c r="F4785" i="18"/>
  <c r="F4784" i="18"/>
  <c r="F4783" i="18"/>
  <c r="F4782" i="18"/>
  <c r="F4781" i="18"/>
  <c r="F4780" i="18"/>
  <c r="F4779" i="18"/>
  <c r="F4778" i="18"/>
  <c r="F4777" i="18"/>
  <c r="F4776" i="18"/>
  <c r="F4775" i="18"/>
  <c r="F4774" i="18"/>
  <c r="F4773" i="18"/>
  <c r="F4772" i="18"/>
  <c r="F4771" i="18"/>
  <c r="F4770" i="18"/>
  <c r="F4769" i="18"/>
  <c r="F4768" i="18"/>
  <c r="F4767" i="18"/>
  <c r="F4766" i="18"/>
  <c r="F4765" i="18"/>
  <c r="F4764" i="18"/>
  <c r="F4763" i="18"/>
  <c r="F4762" i="18"/>
  <c r="F4761" i="18"/>
  <c r="F4760" i="18"/>
  <c r="F4759" i="18"/>
  <c r="F4758" i="18"/>
  <c r="F4757" i="18"/>
  <c r="F4756" i="18"/>
  <c r="F4755" i="18"/>
  <c r="F4754" i="18"/>
  <c r="F4753" i="18"/>
  <c r="F4752" i="18"/>
  <c r="F4751" i="18"/>
  <c r="F4750" i="18"/>
  <c r="F4749" i="18"/>
  <c r="F4748" i="18"/>
  <c r="F4747" i="18"/>
  <c r="F4746" i="18"/>
  <c r="F4745" i="18"/>
  <c r="F4744" i="18"/>
  <c r="F4743" i="18"/>
  <c r="F4742" i="18"/>
  <c r="F4741" i="18"/>
  <c r="F4740" i="18"/>
  <c r="F4739" i="18"/>
  <c r="F4738" i="18"/>
  <c r="F4737" i="18"/>
  <c r="F4736" i="18"/>
  <c r="F4735" i="18"/>
  <c r="F4734" i="18"/>
  <c r="F4733" i="18"/>
  <c r="F4732" i="18"/>
  <c r="F4731" i="18"/>
  <c r="F4730" i="18"/>
  <c r="F4729" i="18"/>
  <c r="F4728" i="18"/>
  <c r="F4727" i="18"/>
  <c r="F4726" i="18"/>
  <c r="F4725" i="18"/>
  <c r="F4724" i="18"/>
  <c r="F4723" i="18"/>
  <c r="F4722" i="18"/>
  <c r="F4721" i="18"/>
  <c r="F4720" i="18"/>
  <c r="F4719" i="18"/>
  <c r="F4718" i="18"/>
  <c r="F4717" i="18"/>
  <c r="F4716" i="18"/>
  <c r="F4715" i="18"/>
  <c r="F4714" i="18"/>
  <c r="F4713" i="18"/>
  <c r="F4712" i="18"/>
  <c r="F4711" i="18"/>
  <c r="F4710" i="18"/>
  <c r="F4709" i="18"/>
  <c r="F4708" i="18"/>
  <c r="F4707" i="18"/>
  <c r="F4706" i="18"/>
  <c r="F4705" i="18"/>
  <c r="F4704" i="18"/>
  <c r="F4703" i="18"/>
  <c r="F4702" i="18"/>
  <c r="F4701" i="18"/>
  <c r="F4700" i="18"/>
  <c r="F4699" i="18"/>
  <c r="F4698" i="18"/>
  <c r="F4697" i="18"/>
  <c r="F4696" i="18"/>
  <c r="F4695" i="18"/>
  <c r="F4694" i="18"/>
  <c r="F4693" i="18"/>
  <c r="F4692" i="18"/>
  <c r="F4691" i="18"/>
  <c r="F4690" i="18"/>
  <c r="F4689" i="18"/>
  <c r="F4688" i="18"/>
  <c r="F4687" i="18"/>
  <c r="F4686" i="18"/>
  <c r="F4685" i="18"/>
  <c r="F4684" i="18"/>
  <c r="F4683" i="18"/>
  <c r="F4682" i="18"/>
  <c r="F4681" i="18"/>
  <c r="F4680" i="18"/>
  <c r="F4679" i="18"/>
  <c r="F4678" i="18"/>
  <c r="F4677" i="18"/>
  <c r="F4676" i="18"/>
  <c r="F4675" i="18"/>
  <c r="F4674" i="18"/>
  <c r="F4673" i="18"/>
  <c r="F4672" i="18"/>
  <c r="F4671" i="18"/>
  <c r="F4670" i="18"/>
  <c r="F4669" i="18"/>
  <c r="F4668" i="18"/>
  <c r="F4667" i="18"/>
  <c r="F4666" i="18"/>
  <c r="F4665" i="18"/>
  <c r="F4664" i="18"/>
  <c r="F4663" i="18"/>
  <c r="F4662" i="18"/>
  <c r="F4661" i="18"/>
  <c r="F4660" i="18"/>
  <c r="F4659" i="18"/>
  <c r="F4658" i="18"/>
  <c r="F4657" i="18"/>
  <c r="F4656" i="18"/>
  <c r="F4655" i="18"/>
  <c r="F4654" i="18"/>
  <c r="F4653" i="18"/>
  <c r="F4652" i="18"/>
  <c r="F4651" i="18"/>
  <c r="F4650" i="18"/>
  <c r="F4649" i="18"/>
  <c r="F4648" i="18"/>
  <c r="F4647" i="18"/>
  <c r="F4646" i="18"/>
  <c r="F4645" i="18"/>
  <c r="F4644" i="18"/>
  <c r="F4643" i="18"/>
  <c r="F4642" i="18"/>
  <c r="F4641" i="18"/>
  <c r="F4640" i="18"/>
  <c r="F4639" i="18"/>
  <c r="F4638" i="18"/>
  <c r="F4637" i="18"/>
  <c r="F4636" i="18"/>
  <c r="F4635" i="18"/>
  <c r="F4634" i="18"/>
  <c r="F4633" i="18"/>
  <c r="F4632" i="18"/>
  <c r="F4631" i="18"/>
  <c r="F4630" i="18"/>
  <c r="F4629" i="18"/>
  <c r="F4628" i="18"/>
  <c r="F4627" i="18"/>
  <c r="F4626" i="18"/>
  <c r="F4625" i="18"/>
  <c r="F4624" i="18"/>
  <c r="F4623" i="18"/>
  <c r="F4622" i="18"/>
  <c r="F4621" i="18"/>
  <c r="F4620" i="18"/>
  <c r="F4619" i="18"/>
  <c r="F4618" i="18"/>
  <c r="F4617" i="18"/>
  <c r="F4616" i="18"/>
  <c r="F4615" i="18"/>
  <c r="F4614" i="18"/>
  <c r="F4613" i="18"/>
  <c r="F4612" i="18"/>
  <c r="F4611" i="18"/>
  <c r="F4610" i="18"/>
  <c r="F4609" i="18"/>
  <c r="F4608" i="18"/>
  <c r="F4607" i="18"/>
  <c r="F4606" i="18"/>
  <c r="F4605" i="18"/>
  <c r="F4604" i="18"/>
  <c r="F4603" i="18"/>
  <c r="F4602" i="18"/>
  <c r="F4601" i="18"/>
  <c r="F4600" i="18"/>
  <c r="F4599" i="18"/>
  <c r="F4598" i="18"/>
  <c r="F4597" i="18"/>
  <c r="F4596" i="18"/>
  <c r="F4595" i="18"/>
  <c r="F4594" i="18"/>
  <c r="F4593" i="18"/>
  <c r="F4592" i="18"/>
  <c r="F4591" i="18"/>
  <c r="F4590" i="18"/>
  <c r="F4589" i="18"/>
  <c r="F4588" i="18"/>
  <c r="F4587" i="18"/>
  <c r="F4586" i="18"/>
  <c r="F4585" i="18"/>
  <c r="F4584" i="18"/>
  <c r="F4583" i="18"/>
  <c r="F4582" i="18"/>
  <c r="F4581" i="18"/>
  <c r="F4580" i="18"/>
  <c r="F4579" i="18"/>
  <c r="F4578" i="18"/>
  <c r="F4577" i="18"/>
  <c r="F4576" i="18"/>
  <c r="F4575" i="18"/>
  <c r="F4574" i="18"/>
  <c r="F4573" i="18"/>
  <c r="F4572" i="18"/>
  <c r="F4571" i="18"/>
  <c r="F4570" i="18"/>
  <c r="F4569" i="18"/>
  <c r="F4568" i="18"/>
  <c r="F4567" i="18"/>
  <c r="F4566" i="18"/>
  <c r="F4565" i="18"/>
  <c r="F4564" i="18"/>
  <c r="F4563" i="18"/>
  <c r="F4562" i="18"/>
  <c r="F4561" i="18"/>
  <c r="F4560" i="18"/>
  <c r="F4559" i="18"/>
  <c r="F4558" i="18"/>
  <c r="F4557" i="18"/>
  <c r="F4556" i="18"/>
  <c r="F4555" i="18"/>
  <c r="F4554" i="18"/>
  <c r="F4553" i="18"/>
  <c r="F4552" i="18"/>
  <c r="F4551" i="18"/>
  <c r="F4550" i="18"/>
  <c r="F4549" i="18"/>
  <c r="F4548" i="18"/>
  <c r="F4547" i="18"/>
  <c r="F4546" i="18"/>
  <c r="F4545" i="18"/>
  <c r="F4544" i="18"/>
  <c r="F4543" i="18"/>
  <c r="F4542" i="18"/>
  <c r="F4541" i="18"/>
  <c r="F4540" i="18"/>
  <c r="F4539" i="18"/>
  <c r="F4538" i="18"/>
  <c r="F4537" i="18"/>
  <c r="F4536" i="18"/>
  <c r="F4535" i="18"/>
  <c r="F4534" i="18"/>
  <c r="F4533" i="18"/>
  <c r="F4532" i="18"/>
  <c r="F4531" i="18"/>
  <c r="F4530" i="18"/>
  <c r="F4529" i="18"/>
  <c r="F4528" i="18"/>
  <c r="F4527" i="18"/>
  <c r="F4526" i="18"/>
  <c r="F4525" i="18"/>
  <c r="F4524" i="18"/>
  <c r="F4523" i="18"/>
  <c r="F4522" i="18"/>
  <c r="F4521" i="18"/>
  <c r="F4520" i="18"/>
  <c r="F4519" i="18"/>
  <c r="F4518" i="18"/>
  <c r="F4517" i="18"/>
  <c r="F4516" i="18"/>
  <c r="F4515" i="18"/>
  <c r="F4514" i="18"/>
  <c r="F4513" i="18"/>
  <c r="F4512" i="18"/>
  <c r="F4511" i="18"/>
  <c r="F4510" i="18"/>
  <c r="F4509" i="18"/>
  <c r="F4508" i="18"/>
  <c r="F4507" i="18"/>
  <c r="F4506" i="18"/>
  <c r="F4505" i="18"/>
  <c r="F4504" i="18"/>
  <c r="F4503" i="18"/>
  <c r="F4502" i="18"/>
  <c r="F4501" i="18"/>
  <c r="F4500" i="18"/>
  <c r="F4499" i="18"/>
  <c r="F4498" i="18"/>
  <c r="F4497" i="18"/>
  <c r="F4496" i="18"/>
  <c r="F4495" i="18"/>
  <c r="F4494" i="18"/>
  <c r="F4493" i="18"/>
  <c r="F4492" i="18"/>
  <c r="F4491" i="18"/>
  <c r="F4490" i="18"/>
  <c r="F4489" i="18"/>
  <c r="F4488" i="18"/>
  <c r="F4487" i="18"/>
  <c r="F4486" i="18"/>
  <c r="F4485" i="18"/>
  <c r="F4484" i="18"/>
  <c r="F4483" i="18"/>
  <c r="F4482" i="18"/>
  <c r="F4481" i="18"/>
  <c r="F4480" i="18"/>
  <c r="F4479" i="18"/>
  <c r="F4478" i="18"/>
  <c r="F4477" i="18"/>
  <c r="F4476" i="18"/>
  <c r="F4475" i="18"/>
  <c r="F4474" i="18"/>
  <c r="F4473" i="18"/>
  <c r="F4472" i="18"/>
  <c r="F4471" i="18"/>
  <c r="F4470" i="18"/>
  <c r="F4469" i="18"/>
  <c r="F4468" i="18"/>
  <c r="F4467" i="18"/>
  <c r="F4466" i="18"/>
  <c r="F4465" i="18"/>
  <c r="F4464" i="18"/>
  <c r="F4463" i="18"/>
  <c r="F4462" i="18"/>
  <c r="F4461" i="18"/>
  <c r="F4460" i="18"/>
  <c r="F4459" i="18"/>
  <c r="F4458" i="18"/>
  <c r="F4457" i="18"/>
  <c r="F4456" i="18"/>
  <c r="F4455" i="18"/>
  <c r="F4454" i="18"/>
  <c r="F4453" i="18"/>
  <c r="F4452" i="18"/>
  <c r="F4451" i="18"/>
  <c r="F4450" i="18"/>
  <c r="F4449" i="18"/>
  <c r="F4448" i="18"/>
  <c r="F4447" i="18"/>
  <c r="F4446" i="18"/>
  <c r="F4445" i="18"/>
  <c r="F4444" i="18"/>
  <c r="F4443" i="18"/>
  <c r="F4442" i="18"/>
  <c r="F4441" i="18"/>
  <c r="F4440" i="18"/>
  <c r="F4439" i="18"/>
  <c r="F4438" i="18"/>
  <c r="F4437" i="18"/>
  <c r="F4436" i="18"/>
  <c r="F4435" i="18"/>
  <c r="F4434" i="18"/>
  <c r="F4433" i="18"/>
  <c r="F4432" i="18"/>
  <c r="F4431" i="18"/>
  <c r="F4430" i="18"/>
  <c r="F4429" i="18"/>
  <c r="F4428" i="18"/>
  <c r="F4427" i="18"/>
  <c r="F4426" i="18"/>
  <c r="F4425" i="18"/>
  <c r="F4424" i="18"/>
  <c r="F4423" i="18"/>
  <c r="F4422" i="18"/>
  <c r="F4421" i="18"/>
  <c r="F4420" i="18"/>
  <c r="F4419" i="18"/>
  <c r="F4418" i="18"/>
  <c r="F4417" i="18"/>
  <c r="F4416" i="18"/>
  <c r="F4415" i="18"/>
  <c r="F4414" i="18"/>
  <c r="F4413" i="18"/>
  <c r="F4412" i="18"/>
  <c r="F4411" i="18"/>
  <c r="F4410" i="18"/>
  <c r="F4409" i="18"/>
  <c r="F4408" i="18"/>
  <c r="F4407" i="18"/>
  <c r="F4406" i="18"/>
  <c r="F4405" i="18"/>
  <c r="F4404" i="18"/>
  <c r="F4403" i="18"/>
  <c r="F4402" i="18"/>
  <c r="F4401" i="18"/>
  <c r="F4400" i="18"/>
  <c r="F4399" i="18"/>
  <c r="F4398" i="18"/>
  <c r="F4397" i="18"/>
  <c r="F4396" i="18"/>
  <c r="F4395" i="18"/>
  <c r="F4394" i="18"/>
  <c r="F4393" i="18"/>
  <c r="F4392" i="18"/>
  <c r="F4391" i="18"/>
  <c r="F4390" i="18"/>
  <c r="F4389" i="18"/>
  <c r="F4388" i="18"/>
  <c r="F4387" i="18"/>
  <c r="F4386" i="18"/>
  <c r="F4385" i="18"/>
  <c r="F4384" i="18"/>
  <c r="F4383" i="18"/>
  <c r="F4382" i="18"/>
  <c r="F4381" i="18"/>
  <c r="F4380" i="18"/>
  <c r="F4379" i="18"/>
  <c r="F4378" i="18"/>
  <c r="F4377" i="18"/>
  <c r="F4376" i="18"/>
  <c r="F4375" i="18"/>
  <c r="F4374" i="18"/>
  <c r="F4373" i="18"/>
  <c r="F4372" i="18"/>
  <c r="F4371" i="18"/>
  <c r="F4370" i="18"/>
  <c r="F4369" i="18"/>
  <c r="F4368" i="18"/>
  <c r="F4367" i="18"/>
  <c r="F4366" i="18"/>
  <c r="F4365" i="18"/>
  <c r="F4364" i="18"/>
  <c r="F4363" i="18"/>
  <c r="F4362" i="18"/>
  <c r="F4361" i="18"/>
  <c r="F4360" i="18"/>
  <c r="F4359" i="18"/>
  <c r="F4358" i="18"/>
  <c r="F4357" i="18"/>
  <c r="F4356" i="18"/>
  <c r="F4355" i="18"/>
  <c r="F4354" i="18"/>
  <c r="F4353" i="18"/>
  <c r="F4352" i="18"/>
  <c r="F4351" i="18"/>
  <c r="F4350" i="18"/>
  <c r="F4349" i="18"/>
  <c r="F4348" i="18"/>
  <c r="F4347" i="18"/>
  <c r="F4346" i="18"/>
  <c r="F4345" i="18"/>
  <c r="F4344" i="18"/>
  <c r="F4343" i="18"/>
  <c r="F4342" i="18"/>
  <c r="F4341" i="18"/>
  <c r="F4340" i="18"/>
  <c r="F4339" i="18"/>
  <c r="F4338" i="18"/>
  <c r="F4337" i="18"/>
  <c r="F4336" i="18"/>
  <c r="F4335" i="18"/>
  <c r="F4334" i="18"/>
  <c r="F4333" i="18"/>
  <c r="F4332" i="18"/>
  <c r="F4331" i="18"/>
  <c r="F4330" i="18"/>
  <c r="F4329" i="18"/>
  <c r="F4328" i="18"/>
  <c r="F4327" i="18"/>
  <c r="F4326" i="18"/>
  <c r="F4325" i="18"/>
  <c r="F4324" i="18"/>
  <c r="F4323" i="18"/>
  <c r="F4322" i="18"/>
  <c r="F4321" i="18"/>
  <c r="F4320" i="18"/>
  <c r="F4319" i="18"/>
  <c r="F4318" i="18"/>
  <c r="F4317" i="18"/>
  <c r="F4316" i="18"/>
  <c r="F4315" i="18"/>
  <c r="F4314" i="18"/>
  <c r="F4313" i="18"/>
  <c r="F4312" i="18"/>
  <c r="F4311" i="18"/>
  <c r="F4310" i="18"/>
  <c r="F4309" i="18"/>
  <c r="F4308" i="18"/>
  <c r="F4307" i="18"/>
  <c r="F4306" i="18"/>
  <c r="F4305" i="18"/>
  <c r="F4304" i="18"/>
  <c r="F4303" i="18"/>
  <c r="F4302" i="18"/>
  <c r="F4301" i="18"/>
  <c r="F4300" i="18"/>
  <c r="F4299" i="18"/>
  <c r="F4298" i="18"/>
  <c r="F4297" i="18"/>
  <c r="F4296" i="18"/>
  <c r="F4295" i="18"/>
  <c r="F4294" i="18"/>
  <c r="F4293" i="18"/>
  <c r="F4292" i="18"/>
  <c r="F4291" i="18"/>
  <c r="F4290" i="18"/>
  <c r="F4289" i="18"/>
  <c r="F4288" i="18"/>
  <c r="F4287" i="18"/>
  <c r="F4286" i="18"/>
  <c r="F4285" i="18"/>
  <c r="F4284" i="18"/>
  <c r="F4283" i="18"/>
  <c r="F4282" i="18"/>
  <c r="F4281" i="18"/>
  <c r="F4280" i="18"/>
  <c r="F4279" i="18"/>
  <c r="F4278" i="18"/>
  <c r="F4277" i="18"/>
  <c r="F4276" i="18"/>
  <c r="F4275" i="18"/>
  <c r="F4274" i="18"/>
  <c r="F4273" i="18"/>
  <c r="F4272" i="18"/>
  <c r="F4271" i="18"/>
  <c r="F4270" i="18"/>
  <c r="F4269" i="18"/>
  <c r="F4268" i="18"/>
  <c r="F4267" i="18"/>
  <c r="F4266" i="18"/>
  <c r="F4265" i="18"/>
  <c r="F4264" i="18"/>
  <c r="F4263" i="18"/>
  <c r="F4262" i="18"/>
  <c r="F4261" i="18"/>
  <c r="F4260" i="18"/>
  <c r="F4259" i="18"/>
  <c r="F4258" i="18"/>
  <c r="F4257" i="18"/>
  <c r="F4256" i="18"/>
  <c r="F4255" i="18"/>
  <c r="F4254" i="18"/>
  <c r="F4253" i="18"/>
  <c r="F4252" i="18"/>
  <c r="F4251" i="18"/>
  <c r="F4250" i="18"/>
  <c r="F4249" i="18"/>
  <c r="F4248" i="18"/>
  <c r="F4247" i="18"/>
  <c r="F4246" i="18"/>
  <c r="F4245" i="18"/>
  <c r="F4244" i="18"/>
  <c r="F4243" i="18"/>
  <c r="F4242" i="18"/>
  <c r="F4241" i="18"/>
  <c r="F4240" i="18"/>
  <c r="F4239" i="18"/>
  <c r="F4238" i="18"/>
  <c r="F4237" i="18"/>
  <c r="F4236" i="18"/>
  <c r="F4235" i="18"/>
  <c r="F4234" i="18"/>
  <c r="F4233" i="18"/>
  <c r="F4232" i="18"/>
  <c r="F4231" i="18"/>
  <c r="F4230" i="18"/>
  <c r="F4229" i="18"/>
  <c r="F4228" i="18"/>
  <c r="F4227" i="18"/>
  <c r="F4226" i="18"/>
  <c r="F4225" i="18"/>
  <c r="F4224" i="18"/>
  <c r="F4223" i="18"/>
  <c r="F4222" i="18"/>
  <c r="F4221" i="18"/>
  <c r="F4220" i="18"/>
  <c r="F4219" i="18"/>
  <c r="F4218" i="18"/>
  <c r="F4217" i="18"/>
  <c r="F4216" i="18"/>
  <c r="F4215" i="18"/>
  <c r="F4214" i="18"/>
  <c r="F4213" i="18"/>
  <c r="F4212" i="18"/>
  <c r="F4211" i="18"/>
  <c r="F4210" i="18"/>
  <c r="F4209" i="18"/>
  <c r="F4208" i="18"/>
  <c r="F4207" i="18"/>
  <c r="F4206" i="18"/>
  <c r="F4205" i="18"/>
  <c r="F4204" i="18"/>
  <c r="F4203" i="18"/>
  <c r="F4202" i="18"/>
  <c r="F4201" i="18"/>
  <c r="F4200" i="18"/>
  <c r="F4199" i="18"/>
  <c r="F4198" i="18"/>
  <c r="F4197" i="18"/>
  <c r="F4196" i="18"/>
  <c r="F4195" i="18"/>
  <c r="F4194" i="18"/>
  <c r="F4193" i="18"/>
  <c r="F4192" i="18"/>
  <c r="F4191" i="18"/>
  <c r="F4190" i="18"/>
  <c r="F4189" i="18"/>
  <c r="F4188" i="18"/>
  <c r="F4187" i="18"/>
  <c r="F4186" i="18"/>
  <c r="F4185" i="18"/>
  <c r="F4184" i="18"/>
  <c r="F4183" i="18"/>
  <c r="F4182" i="18"/>
  <c r="F4181" i="18"/>
  <c r="F4180" i="18"/>
  <c r="F4179" i="18"/>
  <c r="F4178" i="18"/>
  <c r="F4177" i="18"/>
  <c r="F4176" i="18"/>
  <c r="F4175" i="18"/>
  <c r="F4174" i="18"/>
  <c r="F4173" i="18"/>
  <c r="F4172" i="18"/>
  <c r="F4171" i="18"/>
  <c r="F4170" i="18"/>
  <c r="F4169" i="18"/>
  <c r="F4168" i="18"/>
  <c r="F4167" i="18"/>
  <c r="F4166" i="18"/>
  <c r="F4165" i="18"/>
  <c r="F4164" i="18"/>
  <c r="F4163" i="18"/>
  <c r="F4162" i="18"/>
  <c r="F4161" i="18"/>
  <c r="F4160" i="18"/>
  <c r="F4159" i="18"/>
  <c r="F4158" i="18"/>
  <c r="F4157" i="18"/>
  <c r="F4156" i="18"/>
  <c r="F4155" i="18"/>
  <c r="F4154" i="18"/>
  <c r="F4153" i="18"/>
  <c r="F4152" i="18"/>
  <c r="F4151" i="18"/>
  <c r="F4150" i="18"/>
  <c r="F4149" i="18"/>
  <c r="F4148" i="18"/>
  <c r="F4147" i="18"/>
  <c r="F4146" i="18"/>
  <c r="F4145" i="18"/>
  <c r="F4144" i="18"/>
  <c r="F4143" i="18"/>
  <c r="F4142" i="18"/>
  <c r="F4141" i="18"/>
  <c r="F4140" i="18"/>
  <c r="F4139" i="18"/>
  <c r="F4138" i="18"/>
  <c r="F4137" i="18"/>
  <c r="F4136" i="18"/>
  <c r="F4135" i="18"/>
  <c r="F4134" i="18"/>
  <c r="F4133" i="18"/>
  <c r="F4132" i="18"/>
  <c r="F4131" i="18"/>
  <c r="F4130" i="18"/>
  <c r="F4129" i="18"/>
  <c r="F4128" i="18"/>
  <c r="F4127" i="18"/>
  <c r="F4126" i="18"/>
  <c r="F4125" i="18"/>
  <c r="F4124" i="18"/>
  <c r="F4123" i="18"/>
  <c r="F4122" i="18"/>
  <c r="F4121" i="18"/>
  <c r="F4120" i="18"/>
  <c r="F4119" i="18"/>
  <c r="F4118" i="18"/>
  <c r="F4117" i="18"/>
  <c r="F4116" i="18"/>
  <c r="F4115" i="18"/>
  <c r="F4114" i="18"/>
  <c r="F4113" i="18"/>
  <c r="F4112" i="18"/>
  <c r="F4111" i="18"/>
  <c r="F4110" i="18"/>
  <c r="F4109" i="18"/>
  <c r="F4108" i="18"/>
  <c r="F4107" i="18"/>
  <c r="F4106" i="18"/>
  <c r="F4105" i="18"/>
  <c r="F4104" i="18"/>
  <c r="F4103" i="18"/>
  <c r="F4102" i="18"/>
  <c r="F4101" i="18"/>
  <c r="F4100" i="18"/>
  <c r="F4099" i="18"/>
  <c r="F4098" i="18"/>
  <c r="F4097" i="18"/>
  <c r="F4096" i="18"/>
  <c r="F4095" i="18"/>
  <c r="F4094" i="18"/>
  <c r="F4093" i="18"/>
  <c r="F4092" i="18"/>
  <c r="F4091" i="18"/>
  <c r="F4090" i="18"/>
  <c r="F4089" i="18"/>
  <c r="F4088" i="18"/>
  <c r="F4087" i="18"/>
  <c r="F4086" i="18"/>
  <c r="F4085" i="18"/>
  <c r="F4084" i="18"/>
  <c r="F4083" i="18"/>
  <c r="F4082" i="18"/>
  <c r="F4081" i="18"/>
  <c r="F4080" i="18"/>
  <c r="F4079" i="18"/>
  <c r="F4078" i="18"/>
  <c r="F4077" i="18"/>
  <c r="F4076" i="18"/>
  <c r="F4075" i="18"/>
  <c r="F4074" i="18"/>
  <c r="F4073" i="18"/>
  <c r="F4072" i="18"/>
  <c r="F4071" i="18"/>
  <c r="F4070" i="18"/>
  <c r="F4069" i="18"/>
  <c r="F4068" i="18"/>
  <c r="F4067" i="18"/>
  <c r="F4066" i="18"/>
  <c r="F4065" i="18"/>
  <c r="F4064" i="18"/>
  <c r="F4063" i="18"/>
  <c r="F4062" i="18"/>
  <c r="F4061" i="18"/>
  <c r="F4060" i="18"/>
  <c r="F4059" i="18"/>
  <c r="F4058" i="18"/>
  <c r="F4057" i="18"/>
  <c r="F4056" i="18"/>
  <c r="F4055" i="18"/>
  <c r="F4054" i="18"/>
  <c r="F4053" i="18"/>
  <c r="F4052" i="18"/>
  <c r="F4051" i="18"/>
  <c r="F4050" i="18"/>
  <c r="F4049" i="18"/>
  <c r="F4048" i="18"/>
  <c r="F4047" i="18"/>
  <c r="F4046" i="18"/>
  <c r="F4045" i="18"/>
  <c r="F4044" i="18"/>
  <c r="F4043" i="18"/>
  <c r="F4042" i="18"/>
  <c r="F4041" i="18"/>
  <c r="F4040" i="18"/>
  <c r="F4039" i="18"/>
  <c r="F4038" i="18"/>
  <c r="F4037" i="18"/>
  <c r="F4036" i="18"/>
  <c r="F4035" i="18"/>
  <c r="F4034" i="18"/>
  <c r="F4033" i="18"/>
  <c r="F4032" i="18"/>
  <c r="F4031" i="18"/>
  <c r="F4030" i="18"/>
  <c r="F4029" i="18"/>
  <c r="F4028" i="18"/>
  <c r="F4027" i="18"/>
  <c r="F4026" i="18"/>
  <c r="F4025" i="18"/>
  <c r="F4024" i="18"/>
  <c r="F4023" i="18"/>
  <c r="F4022" i="18"/>
  <c r="F4021" i="18"/>
  <c r="F4020" i="18"/>
  <c r="F4019" i="18"/>
  <c r="F4018" i="18"/>
  <c r="F4017" i="18"/>
  <c r="F4016" i="18"/>
  <c r="F4015" i="18"/>
  <c r="F4014" i="18"/>
  <c r="F4013" i="18"/>
  <c r="F4012" i="18"/>
  <c r="F4011" i="18"/>
  <c r="F4010" i="18"/>
  <c r="F4009" i="18"/>
  <c r="F4008" i="18"/>
  <c r="F4007" i="18"/>
  <c r="F4006" i="18"/>
  <c r="F4005" i="18"/>
  <c r="F4004" i="18"/>
  <c r="F4003" i="18"/>
  <c r="F4002" i="18"/>
  <c r="F4001" i="18"/>
  <c r="F4000" i="18"/>
  <c r="F3999" i="18"/>
  <c r="F3998" i="18"/>
  <c r="F3997" i="18"/>
  <c r="F3996" i="18"/>
  <c r="F3995" i="18"/>
  <c r="F3994" i="18"/>
  <c r="F3993" i="18"/>
  <c r="F3992" i="18"/>
  <c r="F3991" i="18"/>
  <c r="F3990" i="18"/>
  <c r="F3989" i="18"/>
  <c r="F3988" i="18"/>
  <c r="F3987" i="18"/>
  <c r="F3986" i="18"/>
  <c r="F3985" i="18"/>
  <c r="F3984" i="18"/>
  <c r="F3983" i="18"/>
  <c r="F3982" i="18"/>
  <c r="F3981" i="18"/>
  <c r="F3980" i="18"/>
  <c r="F3979" i="18"/>
  <c r="F3978" i="18"/>
  <c r="F3977" i="18"/>
  <c r="F3976" i="18"/>
  <c r="F3975" i="18"/>
  <c r="F3974" i="18"/>
  <c r="F3973" i="18"/>
  <c r="F3972" i="18"/>
  <c r="F3971" i="18"/>
  <c r="F3970" i="18"/>
  <c r="F3969" i="18"/>
  <c r="F3968" i="18"/>
  <c r="F3967" i="18"/>
  <c r="F3966" i="18"/>
  <c r="F3965" i="18"/>
  <c r="F3964" i="18"/>
  <c r="F3963" i="18"/>
  <c r="F3962" i="18"/>
  <c r="F3961" i="18"/>
  <c r="F3960" i="18"/>
  <c r="F3959" i="18"/>
  <c r="F3958" i="18"/>
  <c r="F3957" i="18"/>
  <c r="F3956" i="18"/>
  <c r="F3955" i="18"/>
  <c r="F3954" i="18"/>
  <c r="F3953" i="18"/>
  <c r="F3952" i="18"/>
  <c r="F3951" i="18"/>
  <c r="F3950" i="18"/>
  <c r="F3949" i="18"/>
  <c r="F3948" i="18"/>
  <c r="F3947" i="18"/>
  <c r="F3946" i="18"/>
  <c r="F3945" i="18"/>
  <c r="F3944" i="18"/>
  <c r="F3943" i="18"/>
  <c r="F3942" i="18"/>
  <c r="F3941" i="18"/>
  <c r="F3940" i="18"/>
  <c r="F3939" i="18"/>
  <c r="F3938" i="18"/>
  <c r="F3937" i="18"/>
  <c r="F3936" i="18"/>
  <c r="F3935" i="18"/>
  <c r="F3934" i="18"/>
  <c r="F3933" i="18"/>
  <c r="F3932" i="18"/>
  <c r="F3931" i="18"/>
  <c r="F3930" i="18"/>
  <c r="F3929" i="18"/>
  <c r="F3928" i="18"/>
  <c r="F3927" i="18"/>
  <c r="F3926" i="18"/>
  <c r="F3925" i="18"/>
  <c r="F3924" i="18"/>
  <c r="F3923" i="18"/>
  <c r="F3922" i="18"/>
  <c r="F3921" i="18"/>
  <c r="F3920" i="18"/>
  <c r="F3919" i="18"/>
  <c r="F3918" i="18"/>
  <c r="F3917" i="18"/>
  <c r="F3916" i="18"/>
  <c r="F3915" i="18"/>
  <c r="F3914" i="18"/>
  <c r="F3913" i="18"/>
  <c r="F3912" i="18"/>
  <c r="F3911" i="18"/>
  <c r="F3910" i="18"/>
  <c r="F3909" i="18"/>
  <c r="F3908" i="18"/>
  <c r="F3907" i="18"/>
  <c r="F3906" i="18"/>
  <c r="F3905" i="18"/>
  <c r="F3904" i="18"/>
  <c r="F3903" i="18"/>
  <c r="F3902" i="18"/>
  <c r="F3901" i="18"/>
  <c r="F3900" i="18"/>
  <c r="F3899" i="18"/>
  <c r="F3898" i="18"/>
  <c r="F3897" i="18"/>
  <c r="F3896" i="18"/>
  <c r="F3895" i="18"/>
  <c r="F3894" i="18"/>
  <c r="F3893" i="18"/>
  <c r="F3892" i="18"/>
  <c r="F3891" i="18"/>
  <c r="F3890" i="18"/>
  <c r="F3889" i="18"/>
  <c r="F3888" i="18"/>
  <c r="F3887" i="18"/>
  <c r="F3886" i="18"/>
  <c r="F3885" i="18"/>
  <c r="F3884" i="18"/>
  <c r="F3883" i="18"/>
  <c r="F3882" i="18"/>
  <c r="F3881" i="18"/>
  <c r="F3880" i="18"/>
  <c r="F3879" i="18"/>
  <c r="F3878" i="18"/>
  <c r="F3877" i="18"/>
  <c r="F3876" i="18"/>
  <c r="F3875" i="18"/>
  <c r="F3874" i="18"/>
  <c r="F3873" i="18"/>
  <c r="F3872" i="18"/>
  <c r="F3871" i="18"/>
  <c r="F3870" i="18"/>
  <c r="F3869" i="18"/>
  <c r="F3868" i="18"/>
  <c r="F3867" i="18"/>
  <c r="F3866" i="18"/>
  <c r="F3865" i="18"/>
  <c r="F3864" i="18"/>
  <c r="F3863" i="18"/>
  <c r="F3862" i="18"/>
  <c r="F3861" i="18"/>
  <c r="F3860" i="18"/>
  <c r="F3859" i="18"/>
  <c r="F3858" i="18"/>
  <c r="F3857" i="18"/>
  <c r="F3856" i="18"/>
  <c r="F3855" i="18"/>
  <c r="F3854" i="18"/>
  <c r="F3853" i="18"/>
  <c r="F3852" i="18"/>
  <c r="F3851" i="18"/>
  <c r="F3850" i="18"/>
  <c r="F3849" i="18"/>
  <c r="F3848" i="18"/>
  <c r="F3847" i="18"/>
  <c r="F3846" i="18"/>
  <c r="F3845" i="18"/>
  <c r="F3844" i="18"/>
  <c r="F3843" i="18"/>
  <c r="F3842" i="18"/>
  <c r="F3841" i="18"/>
  <c r="F3840" i="18"/>
  <c r="F3839" i="18"/>
  <c r="F3838" i="18"/>
  <c r="F3837" i="18"/>
  <c r="F3836" i="18"/>
  <c r="F3835" i="18"/>
  <c r="F3834" i="18"/>
  <c r="F3833" i="18"/>
  <c r="F3832" i="18"/>
  <c r="F3831" i="18"/>
  <c r="F3830" i="18"/>
  <c r="F3829" i="18"/>
  <c r="F3828" i="18"/>
  <c r="F3827" i="18"/>
  <c r="F3826" i="18"/>
  <c r="F3825" i="18"/>
  <c r="F3824" i="18"/>
  <c r="F3823" i="18"/>
  <c r="F3822" i="18"/>
  <c r="F3821" i="18"/>
  <c r="F3820" i="18"/>
  <c r="F3819" i="18"/>
  <c r="F3818" i="18"/>
  <c r="F3817" i="18"/>
  <c r="F3816" i="18"/>
  <c r="F3815" i="18"/>
  <c r="F3814" i="18"/>
  <c r="F3813" i="18"/>
  <c r="F3812" i="18"/>
  <c r="F3811" i="18"/>
  <c r="F3810" i="18"/>
  <c r="F3809" i="18"/>
  <c r="F3808" i="18"/>
  <c r="F3807" i="18"/>
  <c r="F3806" i="18"/>
  <c r="F3805" i="18"/>
  <c r="F3804" i="18"/>
  <c r="F3803" i="18"/>
  <c r="F3802" i="18"/>
  <c r="F3801" i="18"/>
  <c r="F3800" i="18"/>
  <c r="F3799" i="18"/>
  <c r="F3798" i="18"/>
  <c r="F3797" i="18"/>
  <c r="F3796" i="18"/>
  <c r="F3795" i="18"/>
  <c r="F3794" i="18"/>
  <c r="F3793" i="18"/>
  <c r="F3792" i="18"/>
  <c r="F3791" i="18"/>
  <c r="F3790" i="18"/>
  <c r="F3789" i="18"/>
  <c r="F3788" i="18"/>
  <c r="F3787" i="18"/>
  <c r="F3786" i="18"/>
  <c r="F3785" i="18"/>
  <c r="F3784" i="18"/>
  <c r="F3783" i="18"/>
  <c r="F3782" i="18"/>
  <c r="F3781" i="18"/>
  <c r="F3780" i="18"/>
  <c r="F3779" i="18"/>
  <c r="F3778" i="18"/>
  <c r="F3777" i="18"/>
  <c r="F3776" i="18"/>
  <c r="F3775" i="18"/>
  <c r="F3774" i="18"/>
  <c r="F3773" i="18"/>
  <c r="F3772" i="18"/>
  <c r="F3771" i="18"/>
  <c r="F3770" i="18"/>
  <c r="F3769" i="18"/>
  <c r="F3768" i="18"/>
  <c r="F3767" i="18"/>
  <c r="F3766" i="18"/>
  <c r="F3765" i="18"/>
  <c r="F3764" i="18"/>
  <c r="F3763" i="18"/>
  <c r="F3762" i="18"/>
  <c r="F3761" i="18"/>
  <c r="F3760" i="18"/>
  <c r="F3759" i="18"/>
  <c r="F3758" i="18"/>
  <c r="F3757" i="18"/>
  <c r="F3756" i="18"/>
  <c r="F3755" i="18"/>
  <c r="F3754" i="18"/>
  <c r="F3753" i="18"/>
  <c r="F3752" i="18"/>
  <c r="F3751" i="18"/>
  <c r="F3750" i="18"/>
  <c r="F3749" i="18"/>
  <c r="F3748" i="18"/>
  <c r="F3747" i="18"/>
  <c r="F3746" i="18"/>
  <c r="F3745" i="18"/>
  <c r="F3744" i="18"/>
  <c r="F3743" i="18"/>
  <c r="F3742" i="18"/>
  <c r="F3741" i="18"/>
  <c r="F3740" i="18"/>
  <c r="F3739" i="18"/>
  <c r="F3738" i="18"/>
  <c r="F3737" i="18"/>
  <c r="F3736" i="18"/>
  <c r="F3735" i="18"/>
  <c r="F3734" i="18"/>
  <c r="F3733" i="18"/>
  <c r="F3732" i="18"/>
  <c r="F3731" i="18"/>
  <c r="F3730" i="18"/>
  <c r="F3729" i="18"/>
  <c r="F3728" i="18"/>
  <c r="F3727" i="18"/>
  <c r="F3726" i="18"/>
  <c r="F3725" i="18"/>
  <c r="F3724" i="18"/>
  <c r="F3723" i="18"/>
  <c r="F3722" i="18"/>
  <c r="F3721" i="18"/>
  <c r="F3720" i="18"/>
  <c r="F3719" i="18"/>
  <c r="F3718" i="18"/>
  <c r="F3717" i="18"/>
  <c r="F3716" i="18"/>
  <c r="F3715" i="18"/>
  <c r="F3714" i="18"/>
  <c r="F3713" i="18"/>
  <c r="F3712" i="18"/>
  <c r="F3711" i="18"/>
  <c r="F3710" i="18"/>
  <c r="F3709" i="18"/>
  <c r="F3708" i="18"/>
  <c r="F3707" i="18"/>
  <c r="F3706" i="18"/>
  <c r="F3705" i="18"/>
  <c r="F3704" i="18"/>
  <c r="F3703" i="18"/>
  <c r="F3702" i="18"/>
  <c r="F3701" i="18"/>
  <c r="F3700" i="18"/>
  <c r="F3699" i="18"/>
  <c r="F3698" i="18"/>
  <c r="F3697" i="18"/>
  <c r="F3696" i="18"/>
  <c r="F3695" i="18"/>
  <c r="F3694" i="18"/>
  <c r="F3693" i="18"/>
  <c r="F3692" i="18"/>
  <c r="F3691" i="18"/>
  <c r="F3690" i="18"/>
  <c r="F3689" i="18"/>
  <c r="F3688" i="18"/>
  <c r="F3687" i="18"/>
  <c r="F3686" i="18"/>
  <c r="F3685" i="18"/>
  <c r="F3684" i="18"/>
  <c r="F3683" i="18"/>
  <c r="F3682" i="18"/>
  <c r="F3681" i="18"/>
  <c r="F3680" i="18"/>
  <c r="F3679" i="18"/>
  <c r="F3678" i="18"/>
  <c r="F3677" i="18"/>
  <c r="F3676" i="18"/>
  <c r="F3675" i="18"/>
  <c r="F3674" i="18"/>
  <c r="F3673" i="18"/>
  <c r="F3672" i="18"/>
  <c r="F3671" i="18"/>
  <c r="F3670" i="18"/>
  <c r="F3669" i="18"/>
  <c r="F3668" i="18"/>
  <c r="F3667" i="18"/>
  <c r="F3666" i="18"/>
  <c r="F3665" i="18"/>
  <c r="F3664" i="18"/>
  <c r="F3663" i="18"/>
  <c r="F3662" i="18"/>
  <c r="F3661" i="18"/>
  <c r="F3660" i="18"/>
  <c r="F3659" i="18"/>
  <c r="F3658" i="18"/>
  <c r="F3657" i="18"/>
  <c r="F3656" i="18"/>
  <c r="F3655" i="18"/>
  <c r="F3654" i="18"/>
  <c r="F3653" i="18"/>
  <c r="F3652" i="18"/>
  <c r="F3651" i="18"/>
  <c r="F3650" i="18"/>
  <c r="F3649" i="18"/>
  <c r="F3648" i="18"/>
  <c r="F3647" i="18"/>
  <c r="F3646" i="18"/>
  <c r="F3645" i="18"/>
  <c r="F3644" i="18"/>
  <c r="F3643" i="18"/>
  <c r="F3642" i="18"/>
  <c r="F3641" i="18"/>
  <c r="F3640" i="18"/>
  <c r="F3639" i="18"/>
  <c r="F3638" i="18"/>
  <c r="F3637" i="18"/>
  <c r="F3636" i="18"/>
  <c r="F3635" i="18"/>
  <c r="F3634" i="18"/>
  <c r="F3633" i="18"/>
  <c r="F3632" i="18"/>
  <c r="F3631" i="18"/>
  <c r="F3630" i="18"/>
  <c r="F3629" i="18"/>
  <c r="F3628" i="18"/>
  <c r="F3627" i="18"/>
  <c r="F3626" i="18"/>
  <c r="F3625" i="18"/>
  <c r="F3624" i="18"/>
  <c r="F3623" i="18"/>
  <c r="F3622" i="18"/>
  <c r="F3621" i="18"/>
  <c r="F3620" i="18"/>
  <c r="F3619" i="18"/>
  <c r="F3618" i="18"/>
  <c r="F3617" i="18"/>
  <c r="F3616" i="18"/>
  <c r="F3615" i="18"/>
  <c r="F3614" i="18"/>
  <c r="F3613" i="18"/>
  <c r="F3612" i="18"/>
  <c r="F3611" i="18"/>
  <c r="F3610" i="18"/>
  <c r="F3609" i="18"/>
  <c r="F3608" i="18"/>
  <c r="F3607" i="18"/>
  <c r="F3606" i="18"/>
  <c r="F3605" i="18"/>
  <c r="F3604" i="18"/>
  <c r="F3603" i="18"/>
  <c r="F3602" i="18"/>
  <c r="F3601" i="18"/>
  <c r="F3600" i="18"/>
  <c r="F3599" i="18"/>
  <c r="F3598" i="18"/>
  <c r="F3597" i="18"/>
  <c r="F3596" i="18"/>
  <c r="F3595" i="18"/>
  <c r="F3594" i="18"/>
  <c r="F3593" i="18"/>
  <c r="F3592" i="18"/>
  <c r="F3591" i="18"/>
  <c r="F3590" i="18"/>
  <c r="F3589" i="18"/>
  <c r="F3588" i="18"/>
  <c r="F3587" i="18"/>
  <c r="F3586" i="18"/>
  <c r="F3585" i="18"/>
  <c r="F3584" i="18"/>
  <c r="F3583" i="18"/>
  <c r="F3582" i="18"/>
  <c r="F3581" i="18"/>
  <c r="F3580" i="18"/>
  <c r="F3579" i="18"/>
  <c r="F3578" i="18"/>
  <c r="F3577" i="18"/>
  <c r="F3576" i="18"/>
  <c r="F3575" i="18"/>
  <c r="F3574" i="18"/>
  <c r="F3573" i="18"/>
  <c r="F3572" i="18"/>
  <c r="F3571" i="18"/>
  <c r="F3570" i="18"/>
  <c r="F3569" i="18"/>
  <c r="F3568" i="18"/>
  <c r="F3567" i="18"/>
  <c r="F3566" i="18"/>
  <c r="F3565" i="18"/>
  <c r="F3564" i="18"/>
  <c r="F3563" i="18"/>
  <c r="F3562" i="18"/>
  <c r="F3561" i="18"/>
  <c r="F3560" i="18"/>
  <c r="F3559" i="18"/>
  <c r="F3558" i="18"/>
  <c r="F3557" i="18"/>
  <c r="F3556" i="18"/>
  <c r="F3555" i="18"/>
  <c r="F3554" i="18"/>
  <c r="F3553" i="18"/>
  <c r="F3552" i="18"/>
  <c r="F3551" i="18"/>
  <c r="F3550" i="18"/>
  <c r="F3549" i="18"/>
  <c r="F3548" i="18"/>
  <c r="F3547" i="18"/>
  <c r="F3546" i="18"/>
  <c r="F3545" i="18"/>
  <c r="F3544" i="18"/>
  <c r="F3543" i="18"/>
  <c r="F3542" i="18"/>
  <c r="F3541" i="18"/>
  <c r="F3540" i="18"/>
  <c r="F3539" i="18"/>
  <c r="F3538" i="18"/>
  <c r="F3537" i="18"/>
  <c r="F3536" i="18"/>
  <c r="F3535" i="18"/>
  <c r="F3534" i="18"/>
  <c r="F3533" i="18"/>
  <c r="F3532" i="18"/>
  <c r="F3531" i="18"/>
  <c r="F3530" i="18"/>
  <c r="F3529" i="18"/>
  <c r="F3528" i="18"/>
  <c r="F3527" i="18"/>
  <c r="F3526" i="18"/>
  <c r="F3525" i="18"/>
  <c r="F3524" i="18"/>
  <c r="F3523" i="18"/>
  <c r="F3522" i="18"/>
  <c r="F3521" i="18"/>
  <c r="F3520" i="18"/>
  <c r="F3519" i="18"/>
  <c r="F3518" i="18"/>
  <c r="F3517" i="18"/>
  <c r="F3516" i="18"/>
  <c r="F3515" i="18"/>
  <c r="F3514" i="18"/>
  <c r="F3513" i="18"/>
  <c r="F3512" i="18"/>
  <c r="F3511" i="18"/>
  <c r="F3510" i="18"/>
  <c r="F3509" i="18"/>
  <c r="F3508" i="18"/>
  <c r="F3507" i="18"/>
  <c r="F3506" i="18"/>
  <c r="F3505" i="18"/>
  <c r="F3504" i="18"/>
  <c r="F3503" i="18"/>
  <c r="F3502" i="18"/>
  <c r="F3501" i="18"/>
  <c r="F3500" i="18"/>
  <c r="F3499" i="18"/>
  <c r="F3498" i="18"/>
  <c r="F3497" i="18"/>
  <c r="F3496" i="18"/>
  <c r="F3495" i="18"/>
  <c r="F3494" i="18"/>
  <c r="F3493" i="18"/>
  <c r="F3492" i="18"/>
  <c r="F3491" i="18"/>
  <c r="F3490" i="18"/>
  <c r="F3489" i="18"/>
  <c r="F3488" i="18"/>
  <c r="F3487" i="18"/>
  <c r="F3486" i="18"/>
  <c r="F3485" i="18"/>
  <c r="F3484" i="18"/>
  <c r="F3483" i="18"/>
  <c r="F3482" i="18"/>
  <c r="F3481" i="18"/>
  <c r="F3480" i="18"/>
  <c r="F3479" i="18"/>
  <c r="F3478" i="18"/>
  <c r="F3477" i="18"/>
  <c r="F3476" i="18"/>
  <c r="F3475" i="18"/>
  <c r="F3474" i="18"/>
  <c r="F3473" i="18"/>
  <c r="F3472" i="18"/>
  <c r="F3471" i="18"/>
  <c r="F3470" i="18"/>
  <c r="F3469" i="18"/>
  <c r="F3468" i="18"/>
  <c r="F3467" i="18"/>
  <c r="F3466" i="18"/>
  <c r="F3465" i="18"/>
  <c r="F3464" i="18"/>
  <c r="F3463" i="18"/>
  <c r="F3462" i="18"/>
  <c r="F3461" i="18"/>
  <c r="F3460" i="18"/>
  <c r="F3459" i="18"/>
  <c r="F3458" i="18"/>
  <c r="F3457" i="18"/>
  <c r="F3456" i="18"/>
  <c r="F3455" i="18"/>
  <c r="F3454" i="18"/>
  <c r="F3453" i="18"/>
  <c r="F3452" i="18"/>
  <c r="F3451" i="18"/>
  <c r="F3450" i="18"/>
  <c r="F3449" i="18"/>
  <c r="F3448" i="18"/>
  <c r="F3447" i="18"/>
  <c r="F3446" i="18"/>
  <c r="F3445" i="18"/>
  <c r="F3444" i="18"/>
  <c r="F3443" i="18"/>
  <c r="F3442" i="18"/>
  <c r="F3441" i="18"/>
  <c r="F3440" i="18"/>
  <c r="F3439" i="18"/>
  <c r="F3438" i="18"/>
  <c r="F3437" i="18"/>
  <c r="F3436" i="18"/>
  <c r="F3435" i="18"/>
  <c r="F3434" i="18"/>
  <c r="F3433" i="18"/>
  <c r="F3432" i="18"/>
  <c r="F3431" i="18"/>
  <c r="F3430" i="18"/>
  <c r="F3429" i="18"/>
  <c r="F3428" i="18"/>
  <c r="F3427" i="18"/>
  <c r="F3426" i="18"/>
  <c r="F3425" i="18"/>
  <c r="F3424" i="18"/>
  <c r="F3423" i="18"/>
  <c r="F3422" i="18"/>
  <c r="F3421" i="18"/>
  <c r="F3420" i="18"/>
  <c r="F3419" i="18"/>
  <c r="F3418" i="18"/>
  <c r="F3417" i="18"/>
  <c r="F3416" i="18"/>
  <c r="F3415" i="18"/>
  <c r="F3414" i="18"/>
  <c r="F3413" i="18"/>
  <c r="F3412" i="18"/>
  <c r="F3411" i="18"/>
  <c r="F3410" i="18"/>
  <c r="F3409" i="18"/>
  <c r="F3408" i="18"/>
  <c r="F3407" i="18"/>
  <c r="F3406" i="18"/>
  <c r="F3405" i="18"/>
  <c r="F3404" i="18"/>
  <c r="F3403" i="18"/>
  <c r="F3402" i="18"/>
  <c r="F3401" i="18"/>
  <c r="F3400" i="18"/>
  <c r="F3399" i="18"/>
  <c r="F3398" i="18"/>
  <c r="F3397" i="18"/>
  <c r="F3396" i="18"/>
  <c r="F3395" i="18"/>
  <c r="F3394" i="18"/>
  <c r="F3393" i="18"/>
  <c r="F3392" i="18"/>
  <c r="F3391" i="18"/>
  <c r="F3390" i="18"/>
  <c r="F3389" i="18"/>
  <c r="F3388" i="18"/>
  <c r="F3387" i="18"/>
  <c r="F3386" i="18"/>
  <c r="F3385" i="18"/>
  <c r="F3384" i="18"/>
  <c r="F3383" i="18"/>
  <c r="F3382" i="18"/>
  <c r="F3381" i="18"/>
  <c r="F3380" i="18"/>
  <c r="F3379" i="18"/>
  <c r="F3378" i="18"/>
  <c r="F3377" i="18"/>
  <c r="F3376" i="18"/>
  <c r="F3375" i="18"/>
  <c r="F3374" i="18"/>
  <c r="F3373" i="18"/>
  <c r="F3372" i="18"/>
  <c r="F3371" i="18"/>
  <c r="F3370" i="18"/>
  <c r="F3369" i="18"/>
  <c r="F3368" i="18"/>
  <c r="F3367" i="18"/>
  <c r="F3366" i="18"/>
  <c r="F3365" i="18"/>
  <c r="F3364" i="18"/>
  <c r="F3363" i="18"/>
  <c r="F3362" i="18"/>
  <c r="F3361" i="18"/>
  <c r="F3360" i="18"/>
  <c r="F3359" i="18"/>
  <c r="F3358" i="18"/>
  <c r="F3357" i="18"/>
  <c r="F3356" i="18"/>
  <c r="F3355" i="18"/>
  <c r="F3354" i="18"/>
  <c r="F3353" i="18"/>
  <c r="F3352" i="18"/>
  <c r="F3351" i="18"/>
  <c r="F3350" i="18"/>
  <c r="F3349" i="18"/>
  <c r="F3348" i="18"/>
  <c r="F3347" i="18"/>
  <c r="F3346" i="18"/>
  <c r="F3345" i="18"/>
  <c r="F3344" i="18"/>
  <c r="F3343" i="18"/>
  <c r="F3342" i="18"/>
  <c r="F3341" i="18"/>
  <c r="F3340" i="18"/>
  <c r="F3339" i="18"/>
  <c r="F3338" i="18"/>
  <c r="F3337" i="18"/>
  <c r="F3336" i="18"/>
  <c r="F3335" i="18"/>
  <c r="F3334" i="18"/>
  <c r="F3333" i="18"/>
  <c r="F3332" i="18"/>
  <c r="F3331" i="18"/>
  <c r="F3330" i="18"/>
  <c r="F3329" i="18"/>
  <c r="F3328" i="18"/>
  <c r="F3327" i="18"/>
  <c r="F3326" i="18"/>
  <c r="F3325" i="18"/>
  <c r="F3324" i="18"/>
  <c r="F3323" i="18"/>
  <c r="F3322" i="18"/>
  <c r="F3321" i="18"/>
  <c r="F3320" i="18"/>
  <c r="F3319" i="18"/>
  <c r="F3318" i="18"/>
  <c r="F3317" i="18"/>
  <c r="F3316" i="18"/>
  <c r="F3315" i="18"/>
  <c r="F3314" i="18"/>
  <c r="F3313" i="18"/>
  <c r="F3312" i="18"/>
  <c r="F3311" i="18"/>
  <c r="F3310" i="18"/>
  <c r="F3309" i="18"/>
  <c r="F3308" i="18"/>
  <c r="F3307" i="18"/>
  <c r="F3306" i="18"/>
  <c r="F3305" i="18"/>
  <c r="F3304" i="18"/>
  <c r="F3303" i="18"/>
  <c r="F3302" i="18"/>
  <c r="F3301" i="18"/>
  <c r="F3300" i="18"/>
  <c r="F3299" i="18"/>
  <c r="F3298" i="18"/>
  <c r="F3297" i="18"/>
  <c r="F3296" i="18"/>
  <c r="F3295" i="18"/>
  <c r="F3294" i="18"/>
  <c r="F3293" i="18"/>
  <c r="F3292" i="18"/>
  <c r="F3291" i="18"/>
  <c r="F3290" i="18"/>
  <c r="F3289" i="18"/>
  <c r="F3288" i="18"/>
  <c r="F3287" i="18"/>
  <c r="F3286" i="18"/>
  <c r="F3285" i="18"/>
  <c r="F3284" i="18"/>
  <c r="F3283" i="18"/>
  <c r="F3282" i="18"/>
  <c r="F3281" i="18"/>
  <c r="F3280" i="18"/>
  <c r="F3279" i="18"/>
  <c r="F3278" i="18"/>
  <c r="F3277" i="18"/>
  <c r="F3276" i="18"/>
  <c r="F3275" i="18"/>
  <c r="F3274" i="18"/>
  <c r="F3273" i="18"/>
  <c r="F3272" i="18"/>
  <c r="F3271" i="18"/>
  <c r="F3270" i="18"/>
  <c r="F3269" i="18"/>
  <c r="F3268" i="18"/>
  <c r="F3267" i="18"/>
  <c r="F3266" i="18"/>
  <c r="F3265" i="18"/>
  <c r="F3264" i="18"/>
  <c r="F3263" i="18"/>
  <c r="F3262" i="18"/>
  <c r="F3261" i="18"/>
  <c r="F3260" i="18"/>
  <c r="F3259" i="18"/>
  <c r="F3258" i="18"/>
  <c r="F3257" i="18"/>
  <c r="F3256" i="18"/>
  <c r="F3255" i="18"/>
  <c r="F3254" i="18"/>
  <c r="F3253" i="18"/>
  <c r="F3252" i="18"/>
  <c r="F3251" i="18"/>
  <c r="F3250" i="18"/>
  <c r="F3249" i="18"/>
  <c r="F3248" i="18"/>
  <c r="F3247" i="18"/>
  <c r="F3246" i="18"/>
  <c r="F3245" i="18"/>
  <c r="F3244" i="18"/>
  <c r="F3243" i="18"/>
  <c r="F3242" i="18"/>
  <c r="F3241" i="18"/>
  <c r="F3240" i="18"/>
  <c r="F3239" i="18"/>
  <c r="F3238" i="18"/>
  <c r="F3237" i="18"/>
  <c r="F3236" i="18"/>
  <c r="F3235" i="18"/>
  <c r="F3234" i="18"/>
  <c r="F3233" i="18"/>
  <c r="F3232" i="18"/>
  <c r="F3231" i="18"/>
  <c r="F3230" i="18"/>
  <c r="F3229" i="18"/>
  <c r="F3228" i="18"/>
  <c r="F3227" i="18"/>
  <c r="F3226" i="18"/>
  <c r="F3225" i="18"/>
  <c r="F3224" i="18"/>
  <c r="F3223" i="18"/>
  <c r="F3222" i="18"/>
  <c r="F3221" i="18"/>
  <c r="F3220" i="18"/>
  <c r="F3219" i="18"/>
  <c r="F3218" i="18"/>
  <c r="F3217" i="18"/>
  <c r="F3216" i="18"/>
  <c r="F3215" i="18"/>
  <c r="F3214" i="18"/>
  <c r="F3213" i="18"/>
  <c r="F3212" i="18"/>
  <c r="F3211" i="18"/>
  <c r="F3210" i="18"/>
  <c r="F3209" i="18"/>
  <c r="F3208" i="18"/>
  <c r="F3207" i="18"/>
  <c r="F3206" i="18"/>
  <c r="F3205" i="18"/>
  <c r="F3204" i="18"/>
  <c r="F3203" i="18"/>
  <c r="F3202" i="18"/>
  <c r="F3201" i="18"/>
  <c r="F3200" i="18"/>
  <c r="F3199" i="18"/>
  <c r="F3198" i="18"/>
  <c r="F3197" i="18"/>
  <c r="F3196" i="18"/>
  <c r="F3195" i="18"/>
  <c r="F3194" i="18"/>
  <c r="F3193" i="18"/>
  <c r="F3192" i="18"/>
  <c r="F3191" i="18"/>
  <c r="F3190" i="18"/>
  <c r="F3189" i="18"/>
  <c r="F3188" i="18"/>
  <c r="F3187" i="18"/>
  <c r="F3186" i="18"/>
  <c r="F3185" i="18"/>
  <c r="F3184" i="18"/>
  <c r="F3183" i="18"/>
  <c r="F3182" i="18"/>
  <c r="F3181" i="18"/>
  <c r="F3180" i="18"/>
  <c r="F3179" i="18"/>
  <c r="F3178" i="18"/>
  <c r="F3177" i="18"/>
  <c r="F3176" i="18"/>
  <c r="F3175" i="18"/>
  <c r="F3174" i="18"/>
  <c r="F3173" i="18"/>
  <c r="F3172" i="18"/>
  <c r="F3171" i="18"/>
  <c r="F3170" i="18"/>
  <c r="F3169" i="18"/>
  <c r="F3168" i="18"/>
  <c r="F3167" i="18"/>
  <c r="F3166" i="18"/>
  <c r="F3165" i="18"/>
  <c r="F3164" i="18"/>
  <c r="F3163" i="18"/>
  <c r="F3162" i="18"/>
  <c r="F3161" i="18"/>
  <c r="F3160" i="18"/>
  <c r="F3159" i="18"/>
  <c r="F3158" i="18"/>
  <c r="F3157" i="18"/>
  <c r="F3156" i="18"/>
  <c r="F3155" i="18"/>
  <c r="F3154" i="18"/>
  <c r="F3153" i="18"/>
  <c r="F3152" i="18"/>
  <c r="F3151" i="18"/>
  <c r="F3150" i="18"/>
  <c r="F3149" i="18"/>
  <c r="F3148" i="18"/>
  <c r="F3147" i="18"/>
  <c r="F3146" i="18"/>
  <c r="F3145" i="18"/>
  <c r="F3144" i="18"/>
  <c r="F3143" i="18"/>
  <c r="F3142" i="18"/>
  <c r="F3141" i="18"/>
  <c r="F3140" i="18"/>
  <c r="F3139" i="18"/>
  <c r="F3138" i="18"/>
  <c r="F3137" i="18"/>
  <c r="F3136" i="18"/>
  <c r="F3135" i="18"/>
  <c r="F3134" i="18"/>
  <c r="F3133" i="18"/>
  <c r="F3132" i="18"/>
  <c r="F3131" i="18"/>
  <c r="F3130" i="18"/>
  <c r="F3129" i="18"/>
  <c r="F3128" i="18"/>
  <c r="F3127" i="18"/>
  <c r="F3126" i="18"/>
  <c r="F3125" i="18"/>
  <c r="F3124" i="18"/>
  <c r="F3123" i="18"/>
  <c r="F3122" i="18"/>
  <c r="F3121" i="18"/>
  <c r="F3120" i="18"/>
  <c r="F3119" i="18"/>
  <c r="F3118" i="18"/>
  <c r="F3117" i="18"/>
  <c r="F3116" i="18"/>
  <c r="F3115" i="18"/>
  <c r="F3114" i="18"/>
  <c r="F3113" i="18"/>
  <c r="F3112" i="18"/>
  <c r="F3111" i="18"/>
  <c r="F3110" i="18"/>
  <c r="F3109" i="18"/>
  <c r="F3108" i="18"/>
  <c r="F3107" i="18"/>
  <c r="F3106" i="18"/>
  <c r="F3105" i="18"/>
  <c r="F3104" i="18"/>
  <c r="F3103" i="18"/>
  <c r="F3102" i="18"/>
  <c r="F3101" i="18"/>
  <c r="F3100" i="18"/>
  <c r="F3099" i="18"/>
  <c r="F3098" i="18"/>
  <c r="F3097" i="18"/>
  <c r="F3096" i="18"/>
  <c r="F3095" i="18"/>
  <c r="F3094" i="18"/>
  <c r="F3093" i="18"/>
  <c r="F3092" i="18"/>
  <c r="F3091" i="18"/>
  <c r="F3090" i="18"/>
  <c r="F3089" i="18"/>
  <c r="F3088" i="18"/>
  <c r="F3087" i="18"/>
  <c r="F3086" i="18"/>
  <c r="F3085" i="18"/>
  <c r="F3084" i="18"/>
  <c r="F3083" i="18"/>
  <c r="F3082" i="18"/>
  <c r="F3081" i="18"/>
  <c r="F3080" i="18"/>
  <c r="F3079" i="18"/>
  <c r="F3078" i="18"/>
  <c r="F3077" i="18"/>
  <c r="F3076" i="18"/>
  <c r="F3075" i="18"/>
  <c r="F3074" i="18"/>
  <c r="F3073" i="18"/>
  <c r="F3072" i="18"/>
  <c r="F3071" i="18"/>
  <c r="F3070" i="18"/>
  <c r="F3069" i="18"/>
  <c r="F3068" i="18"/>
  <c r="F3067" i="18"/>
  <c r="F3066" i="18"/>
  <c r="F3065" i="18"/>
  <c r="F3064" i="18"/>
  <c r="F3063" i="18"/>
  <c r="F3062" i="18"/>
  <c r="F3061" i="18"/>
  <c r="F3060" i="18"/>
  <c r="F3059" i="18"/>
  <c r="F3058" i="18"/>
  <c r="F3057" i="18"/>
  <c r="F3056" i="18"/>
  <c r="F3055" i="18"/>
  <c r="F3054" i="18"/>
  <c r="F3053" i="18"/>
  <c r="F3052" i="18"/>
  <c r="F3051" i="18"/>
  <c r="F3050" i="18"/>
  <c r="F3049" i="18"/>
  <c r="F3048" i="18"/>
  <c r="F3047" i="18"/>
  <c r="F3046" i="18"/>
  <c r="F3045" i="18"/>
  <c r="F3044" i="18"/>
  <c r="F3043" i="18"/>
  <c r="F3042" i="18"/>
  <c r="F3041" i="18"/>
  <c r="F3040" i="18"/>
  <c r="F3039" i="18"/>
  <c r="F3038" i="18"/>
  <c r="F3037" i="18"/>
  <c r="F3036" i="18"/>
  <c r="F3035" i="18"/>
  <c r="F3034" i="18"/>
  <c r="F3033" i="18"/>
  <c r="F3032" i="18"/>
  <c r="F3031" i="18"/>
  <c r="F3030" i="18"/>
  <c r="F3029" i="18"/>
  <c r="F3028" i="18"/>
  <c r="F3027" i="18"/>
  <c r="F3026" i="18"/>
  <c r="F3025" i="18"/>
  <c r="F3024" i="18"/>
  <c r="F3023" i="18"/>
  <c r="F3022" i="18"/>
  <c r="F3021" i="18"/>
  <c r="F3020" i="18"/>
  <c r="F3019" i="18"/>
  <c r="F3018" i="18"/>
  <c r="F3017" i="18"/>
  <c r="F3016" i="18"/>
  <c r="F3015" i="18"/>
  <c r="F3014" i="18"/>
  <c r="F3013" i="18"/>
  <c r="F3012" i="18"/>
  <c r="F3011" i="18"/>
  <c r="F3010" i="18"/>
  <c r="F3009" i="18"/>
  <c r="F3008" i="18"/>
  <c r="F3007" i="18"/>
  <c r="F3006" i="18"/>
  <c r="F3005" i="18"/>
  <c r="F3004" i="18"/>
  <c r="F3003" i="18"/>
  <c r="F3002" i="18"/>
  <c r="F3001" i="18"/>
  <c r="F3000" i="18"/>
  <c r="F2999" i="18"/>
  <c r="F2998" i="18"/>
  <c r="F2997" i="18"/>
  <c r="F2996" i="18"/>
  <c r="F2995" i="18"/>
  <c r="F2994" i="18"/>
  <c r="F2993" i="18"/>
  <c r="F2992" i="18"/>
  <c r="F2991" i="18"/>
  <c r="F2990" i="18"/>
  <c r="F2989" i="18"/>
  <c r="F2988" i="18"/>
  <c r="F2987" i="18"/>
  <c r="F2986" i="18"/>
  <c r="F2985" i="18"/>
  <c r="F2984" i="18"/>
  <c r="F2983" i="18"/>
  <c r="F2982" i="18"/>
  <c r="F2981" i="18"/>
  <c r="F2980" i="18"/>
  <c r="F2979" i="18"/>
  <c r="F2978" i="18"/>
  <c r="F2977" i="18"/>
  <c r="F2976" i="18"/>
  <c r="F2975" i="18"/>
  <c r="F2974" i="18"/>
  <c r="F2973" i="18"/>
  <c r="F2972" i="18"/>
  <c r="F2971" i="18"/>
  <c r="F2970" i="18"/>
  <c r="F2969" i="18"/>
  <c r="F2968" i="18"/>
  <c r="F2967" i="18"/>
  <c r="F2966" i="18"/>
  <c r="F2965" i="18"/>
  <c r="F2964" i="18"/>
  <c r="F2963" i="18"/>
  <c r="F2962" i="18"/>
  <c r="F2961" i="18"/>
  <c r="F2960" i="18"/>
  <c r="F2959" i="18"/>
  <c r="F2958" i="18"/>
  <c r="F2957" i="18"/>
  <c r="F2956" i="18"/>
  <c r="F2955" i="18"/>
  <c r="F2954" i="18"/>
  <c r="F2953" i="18"/>
  <c r="F2952" i="18"/>
  <c r="F2951" i="18"/>
  <c r="F2950" i="18"/>
  <c r="F2949" i="18"/>
  <c r="F2948" i="18"/>
  <c r="F2947" i="18"/>
  <c r="F2946" i="18"/>
  <c r="F2945" i="18"/>
  <c r="F2944" i="18"/>
  <c r="F2943" i="18"/>
  <c r="F2942" i="18"/>
  <c r="F2941" i="18"/>
  <c r="F2940" i="18"/>
  <c r="F2939" i="18"/>
  <c r="F2938" i="18"/>
  <c r="F2937" i="18"/>
  <c r="F2936" i="18"/>
  <c r="F2935" i="18"/>
  <c r="F2934" i="18"/>
  <c r="F2933" i="18"/>
  <c r="F2932" i="18"/>
  <c r="F2931" i="18"/>
  <c r="F2930" i="18"/>
  <c r="F2929" i="18"/>
  <c r="F2928" i="18"/>
  <c r="F2927" i="18"/>
  <c r="F2926" i="18"/>
  <c r="F2925" i="18"/>
  <c r="F2924" i="18"/>
  <c r="F2923" i="18"/>
  <c r="F2922" i="18"/>
  <c r="F2921" i="18"/>
  <c r="F2920" i="18"/>
  <c r="F2919" i="18"/>
  <c r="F2918" i="18"/>
  <c r="F2917" i="18"/>
  <c r="F2916" i="18"/>
  <c r="F2915" i="18"/>
  <c r="F2914" i="18"/>
  <c r="F2913" i="18"/>
  <c r="F2912" i="18"/>
  <c r="F2911" i="18"/>
  <c r="F2910" i="18"/>
  <c r="F2909" i="18"/>
  <c r="F2908" i="18"/>
  <c r="F2907" i="18"/>
  <c r="F2906" i="18"/>
  <c r="F2905" i="18"/>
  <c r="F2904" i="18"/>
  <c r="F2903" i="18"/>
  <c r="F2902" i="18"/>
  <c r="F2901" i="18"/>
  <c r="F2900" i="18"/>
  <c r="F2899" i="18"/>
  <c r="F2898" i="18"/>
  <c r="F2897" i="18"/>
  <c r="F2896" i="18"/>
  <c r="F2895" i="18"/>
  <c r="F2894" i="18"/>
  <c r="F2893" i="18"/>
  <c r="F2892" i="18"/>
  <c r="F2891" i="18"/>
  <c r="F2890" i="18"/>
  <c r="F2889" i="18"/>
  <c r="F2888" i="18"/>
  <c r="F2887" i="18"/>
  <c r="F2886" i="18"/>
  <c r="F2885" i="18"/>
  <c r="F2884" i="18"/>
  <c r="F2883" i="18"/>
  <c r="F2882" i="18"/>
  <c r="F2881" i="18"/>
  <c r="F2880" i="18"/>
  <c r="F2879" i="18"/>
  <c r="F2878" i="18"/>
  <c r="F2877" i="18"/>
  <c r="F2876" i="18"/>
  <c r="F2875" i="18"/>
  <c r="F2874" i="18"/>
  <c r="F2873" i="18"/>
  <c r="F2872" i="18"/>
  <c r="F2871" i="18"/>
  <c r="F2870" i="18"/>
  <c r="F2869" i="18"/>
  <c r="F2868" i="18"/>
  <c r="F2867" i="18"/>
  <c r="F2866" i="18"/>
  <c r="F2865" i="18"/>
  <c r="F2864" i="18"/>
  <c r="F2863" i="18"/>
  <c r="F2862" i="18"/>
  <c r="F2861" i="18"/>
  <c r="F2860" i="18"/>
  <c r="F2859" i="18"/>
  <c r="F2858" i="18"/>
  <c r="F2857" i="18"/>
  <c r="F2856" i="18"/>
  <c r="F2855" i="18"/>
  <c r="F2854" i="18"/>
  <c r="F2853" i="18"/>
  <c r="F2852" i="18"/>
  <c r="F2851" i="18"/>
  <c r="F2850" i="18"/>
  <c r="F2849" i="18"/>
  <c r="F2848" i="18"/>
  <c r="F2847" i="18"/>
  <c r="F2846" i="18"/>
  <c r="F2845" i="18"/>
  <c r="F2844" i="18"/>
  <c r="F2843" i="18"/>
  <c r="F2842" i="18"/>
  <c r="F2841" i="18"/>
  <c r="F2840" i="18"/>
  <c r="F2839" i="18"/>
  <c r="F2838" i="18"/>
  <c r="F2837" i="18"/>
  <c r="F2836" i="18"/>
  <c r="F2835" i="18"/>
  <c r="F2834" i="18"/>
  <c r="F2833" i="18"/>
  <c r="F2832" i="18"/>
  <c r="F2831" i="18"/>
  <c r="F2830" i="18"/>
  <c r="F2829" i="18"/>
  <c r="F2828" i="18"/>
  <c r="F2827" i="18"/>
  <c r="F2826" i="18"/>
  <c r="F2825" i="18"/>
  <c r="F2824" i="18"/>
  <c r="F2823" i="18"/>
  <c r="F2822" i="18"/>
  <c r="F2821" i="18"/>
  <c r="F2820" i="18"/>
  <c r="F2819" i="18"/>
  <c r="F2818" i="18"/>
  <c r="F2817" i="18"/>
  <c r="F2816" i="18"/>
  <c r="F2815" i="18"/>
  <c r="F2814" i="18"/>
  <c r="F2813" i="18"/>
  <c r="F2812" i="18"/>
  <c r="F2811" i="18"/>
  <c r="F2810" i="18"/>
  <c r="F2809" i="18"/>
  <c r="F2808" i="18"/>
  <c r="F2807" i="18"/>
  <c r="F2806" i="18"/>
  <c r="F2805" i="18"/>
  <c r="F2804" i="18"/>
  <c r="F2803" i="18"/>
  <c r="F2802" i="18"/>
  <c r="F2801" i="18"/>
  <c r="F2800" i="18"/>
  <c r="F2799" i="18"/>
  <c r="F2798" i="18"/>
  <c r="F2797" i="18"/>
  <c r="F2796" i="18"/>
  <c r="F2795" i="18"/>
  <c r="F2794" i="18"/>
  <c r="F2793" i="18"/>
  <c r="F2792" i="18"/>
  <c r="F2791" i="18"/>
  <c r="F2790" i="18"/>
  <c r="F2789" i="18"/>
  <c r="F2788" i="18"/>
  <c r="F2787" i="18"/>
  <c r="F2786" i="18"/>
  <c r="F2785" i="18"/>
  <c r="F2784" i="18"/>
  <c r="F2783" i="18"/>
  <c r="F2782" i="18"/>
  <c r="F2781" i="18"/>
  <c r="F2780" i="18"/>
  <c r="F2779" i="18"/>
  <c r="F2778" i="18"/>
  <c r="F2777" i="18"/>
  <c r="F2776" i="18"/>
  <c r="F2775" i="18"/>
  <c r="F2774" i="18"/>
  <c r="F2773" i="18"/>
  <c r="F2772" i="18"/>
  <c r="F2771" i="18"/>
  <c r="F2770" i="18"/>
  <c r="F2769" i="18"/>
  <c r="F2768" i="18"/>
  <c r="F2767" i="18"/>
  <c r="F2766" i="18"/>
  <c r="F2765" i="18"/>
  <c r="F2764" i="18"/>
  <c r="F2763" i="18"/>
  <c r="F2762" i="18"/>
  <c r="F2761" i="18"/>
  <c r="F2760" i="18"/>
  <c r="F2759" i="18"/>
  <c r="F2758" i="18"/>
  <c r="F2757" i="18"/>
  <c r="F2756" i="18"/>
  <c r="F2755" i="18"/>
  <c r="F2754" i="18"/>
  <c r="F2753" i="18"/>
  <c r="F2752" i="18"/>
  <c r="F2751" i="18"/>
  <c r="F2750" i="18"/>
  <c r="F2749" i="18"/>
  <c r="F2748" i="18"/>
  <c r="F2747" i="18"/>
  <c r="F2746" i="18"/>
  <c r="F2745" i="18"/>
  <c r="F2744" i="18"/>
  <c r="F2743" i="18"/>
  <c r="F2742" i="18"/>
  <c r="F2741" i="18"/>
  <c r="F2740" i="18"/>
  <c r="F2739" i="18"/>
  <c r="F2738" i="18"/>
  <c r="F2737" i="18"/>
  <c r="F2736" i="18"/>
  <c r="F2735" i="18"/>
  <c r="F2734" i="18"/>
  <c r="F2733" i="18"/>
  <c r="F2732" i="18"/>
  <c r="F2731" i="18"/>
  <c r="F2730" i="18"/>
  <c r="F2729" i="18"/>
  <c r="F2728" i="18"/>
  <c r="F2727" i="18"/>
  <c r="F2726" i="18"/>
  <c r="F2725" i="18"/>
  <c r="F2724" i="18"/>
  <c r="F2723" i="18"/>
  <c r="F2722" i="18"/>
  <c r="F2721" i="18"/>
  <c r="F2720" i="18"/>
  <c r="F2719" i="18"/>
  <c r="F2718" i="18"/>
  <c r="F2717" i="18"/>
  <c r="F2716" i="18"/>
  <c r="F2715" i="18"/>
  <c r="F2714" i="18"/>
  <c r="F2713" i="18"/>
  <c r="F2712" i="18"/>
  <c r="F2711" i="18"/>
  <c r="F2710" i="18"/>
  <c r="F2709" i="18"/>
  <c r="F2708" i="18"/>
  <c r="F2707" i="18"/>
  <c r="F2706" i="18"/>
  <c r="F2705" i="18"/>
  <c r="F2704" i="18"/>
  <c r="F2703" i="18"/>
  <c r="F2702" i="18"/>
  <c r="F2701" i="18"/>
  <c r="F2700" i="18"/>
  <c r="F2699" i="18"/>
  <c r="F2698" i="18"/>
  <c r="F2697" i="18"/>
  <c r="F2696" i="18"/>
  <c r="F2695" i="18"/>
  <c r="F2694" i="18"/>
  <c r="F2693" i="18"/>
  <c r="F2692" i="18"/>
  <c r="F2691" i="18"/>
  <c r="F2690" i="18"/>
  <c r="F2689" i="18"/>
  <c r="F2688" i="18"/>
  <c r="F2687" i="18"/>
  <c r="F2686" i="18"/>
  <c r="F2685" i="18"/>
  <c r="F2684" i="18"/>
  <c r="F2683" i="18"/>
  <c r="F2682" i="18"/>
  <c r="F2681" i="18"/>
  <c r="F2680" i="18"/>
  <c r="F2679" i="18"/>
  <c r="F2678" i="18"/>
  <c r="F2677" i="18"/>
  <c r="F2676" i="18"/>
  <c r="F2675" i="18"/>
  <c r="F2674" i="18"/>
  <c r="F2673" i="18"/>
  <c r="F2672" i="18"/>
  <c r="F2671" i="18"/>
  <c r="F2670" i="18"/>
  <c r="F2669" i="18"/>
  <c r="F2668" i="18"/>
  <c r="F2667" i="18"/>
  <c r="F2666" i="18"/>
  <c r="F2665" i="18"/>
  <c r="F2664" i="18"/>
  <c r="F2663" i="18"/>
  <c r="F2662" i="18"/>
  <c r="F2661" i="18"/>
  <c r="F2660" i="18"/>
  <c r="F2659" i="18"/>
  <c r="F2658" i="18"/>
  <c r="F2657" i="18"/>
  <c r="F2656" i="18"/>
  <c r="F2655" i="18"/>
  <c r="F2654" i="18"/>
  <c r="F2653" i="18"/>
  <c r="F2652" i="18"/>
  <c r="F2651" i="18"/>
  <c r="F2650" i="18"/>
  <c r="F2649" i="18"/>
  <c r="F2648" i="18"/>
  <c r="F2647" i="18"/>
  <c r="F2646" i="18"/>
  <c r="F2645" i="18"/>
  <c r="F2644" i="18"/>
  <c r="F2643" i="18"/>
  <c r="F2642" i="18"/>
  <c r="F2641" i="18"/>
  <c r="F2640" i="18"/>
  <c r="F2639" i="18"/>
  <c r="F2638" i="18"/>
  <c r="F2637" i="18"/>
  <c r="F2636" i="18"/>
  <c r="F2635" i="18"/>
  <c r="F2634" i="18"/>
  <c r="F2633" i="18"/>
  <c r="F2632" i="18"/>
  <c r="F2631" i="18"/>
  <c r="F2630" i="18"/>
  <c r="F2629" i="18"/>
  <c r="F2628" i="18"/>
  <c r="F2627" i="18"/>
  <c r="F2626" i="18"/>
  <c r="F2625" i="18"/>
  <c r="F2624" i="18"/>
  <c r="F2623" i="18"/>
  <c r="F2622" i="18"/>
  <c r="F2621" i="18"/>
  <c r="F2620" i="18"/>
  <c r="F2619" i="18"/>
  <c r="F2618" i="18"/>
  <c r="F2617" i="18"/>
  <c r="F2616" i="18"/>
  <c r="F2615" i="18"/>
  <c r="F2614" i="18"/>
  <c r="F2613" i="18"/>
  <c r="F2612" i="18"/>
  <c r="F2611" i="18"/>
  <c r="F2610" i="18"/>
  <c r="F2609" i="18"/>
  <c r="F2608" i="18"/>
  <c r="F2607" i="18"/>
  <c r="F2606" i="18"/>
  <c r="F2605" i="18"/>
  <c r="F2604" i="18"/>
  <c r="F2603" i="18"/>
  <c r="F2602" i="18"/>
  <c r="F2601" i="18"/>
  <c r="F2600" i="18"/>
  <c r="F2599" i="18"/>
  <c r="F2598" i="18"/>
  <c r="F2597" i="18"/>
  <c r="F2596" i="18"/>
  <c r="F2595" i="18"/>
  <c r="F2594" i="18"/>
  <c r="F2593" i="18"/>
  <c r="F2592" i="18"/>
  <c r="F2591" i="18"/>
  <c r="F2590" i="18"/>
  <c r="F2589" i="18"/>
  <c r="F2588" i="18"/>
  <c r="F2587" i="18"/>
  <c r="F2586" i="18"/>
  <c r="F2585" i="18"/>
  <c r="F2584" i="18"/>
  <c r="F2583" i="18"/>
  <c r="F2582" i="18"/>
  <c r="F2581" i="18"/>
  <c r="F2580" i="18"/>
  <c r="F2579" i="18"/>
  <c r="F2578" i="18"/>
  <c r="F2577" i="18"/>
  <c r="F2576" i="18"/>
  <c r="F2575" i="18"/>
  <c r="F2574" i="18"/>
  <c r="F2573" i="18"/>
  <c r="F2572" i="18"/>
  <c r="F2571" i="18"/>
  <c r="F2570" i="18"/>
  <c r="F2569" i="18"/>
  <c r="F2568" i="18"/>
  <c r="F2567" i="18"/>
  <c r="F2566" i="18"/>
  <c r="F2565" i="18"/>
  <c r="F2564" i="18"/>
  <c r="F2563" i="18"/>
  <c r="F2562" i="18"/>
  <c r="F2561" i="18"/>
  <c r="F2560" i="18"/>
  <c r="F2559" i="18"/>
  <c r="F2558" i="18"/>
  <c r="F2557" i="18"/>
  <c r="F2556" i="18"/>
  <c r="F2555" i="18"/>
  <c r="F2554" i="18"/>
  <c r="F2553" i="18"/>
  <c r="F2552" i="18"/>
  <c r="F2551" i="18"/>
  <c r="F2550" i="18"/>
  <c r="F2549" i="18"/>
  <c r="F2548" i="18"/>
  <c r="F2547" i="18"/>
  <c r="F2546" i="18"/>
  <c r="F2545" i="18"/>
  <c r="F2544" i="18"/>
  <c r="F2543" i="18"/>
  <c r="F2542" i="18"/>
  <c r="F2541" i="18"/>
  <c r="F2540" i="18"/>
  <c r="F2539" i="18"/>
  <c r="F2538" i="18"/>
  <c r="F2537" i="18"/>
  <c r="F2536" i="18"/>
  <c r="F2535" i="18"/>
  <c r="F2534" i="18"/>
  <c r="F2533" i="18"/>
  <c r="F2532" i="18"/>
  <c r="F2531" i="18"/>
  <c r="F2530" i="18"/>
  <c r="F2529" i="18"/>
  <c r="F2528" i="18"/>
  <c r="F2527" i="18"/>
  <c r="F2526" i="18"/>
  <c r="F2525" i="18"/>
  <c r="F2524" i="18"/>
  <c r="F2523" i="18"/>
  <c r="F2522" i="18"/>
  <c r="F2521" i="18"/>
  <c r="F2520" i="18"/>
  <c r="F2519" i="18"/>
  <c r="F2518" i="18"/>
  <c r="F2517" i="18"/>
  <c r="F2516" i="18"/>
  <c r="F2515" i="18"/>
  <c r="F2514" i="18"/>
  <c r="F2513" i="18"/>
  <c r="F2512" i="18"/>
  <c r="F2511" i="18"/>
  <c r="F2510" i="18"/>
  <c r="F2509" i="18"/>
  <c r="F2508" i="18"/>
  <c r="F2507" i="18"/>
  <c r="F2506" i="18"/>
  <c r="F2505" i="18"/>
  <c r="F2504" i="18"/>
  <c r="F2503" i="18"/>
  <c r="F2502" i="18"/>
  <c r="F2501" i="18"/>
  <c r="F2500" i="18"/>
  <c r="F2499" i="18"/>
  <c r="F2498" i="18"/>
  <c r="F2497" i="18"/>
  <c r="F2496" i="18"/>
  <c r="F2495" i="18"/>
  <c r="F2494" i="18"/>
  <c r="F2493" i="18"/>
  <c r="F2492" i="18"/>
  <c r="F2491" i="18"/>
  <c r="F2490" i="18"/>
  <c r="F2489" i="18"/>
  <c r="F2488" i="18"/>
  <c r="F2487" i="18"/>
  <c r="F2486" i="18"/>
  <c r="F2485" i="18"/>
  <c r="F2484" i="18"/>
  <c r="F2483" i="18"/>
  <c r="F2482" i="18"/>
  <c r="F2481" i="18"/>
  <c r="F2480" i="18"/>
  <c r="F2479" i="18"/>
  <c r="F2478" i="18"/>
  <c r="F2477" i="18"/>
  <c r="F2476" i="18"/>
  <c r="F2475" i="18"/>
  <c r="F2474" i="18"/>
  <c r="F2473" i="18"/>
  <c r="F2472" i="18"/>
  <c r="F2471" i="18"/>
  <c r="F2470" i="18"/>
  <c r="F2469" i="18"/>
  <c r="F2468" i="18"/>
  <c r="F2467" i="18"/>
  <c r="F2466" i="18"/>
  <c r="F2465" i="18"/>
  <c r="F2464" i="18"/>
  <c r="F2463" i="18"/>
  <c r="F2462" i="18"/>
  <c r="F2461" i="18"/>
  <c r="F2460" i="18"/>
  <c r="F2459" i="18"/>
  <c r="F2458" i="18"/>
  <c r="F2457" i="18"/>
  <c r="F2456" i="18"/>
  <c r="F2455" i="18"/>
  <c r="F2454" i="18"/>
  <c r="F2453" i="18"/>
  <c r="F2452" i="18"/>
  <c r="F2451" i="18"/>
  <c r="F2450" i="18"/>
  <c r="F2449" i="18"/>
  <c r="F2448" i="18"/>
  <c r="F2447" i="18"/>
  <c r="F2446" i="18"/>
  <c r="F2445" i="18"/>
  <c r="F2444" i="18"/>
  <c r="F2443" i="18"/>
  <c r="F2442" i="18"/>
  <c r="F2441" i="18"/>
  <c r="F2440" i="18"/>
  <c r="F2439" i="18"/>
  <c r="F2438" i="18"/>
  <c r="F2437" i="18"/>
  <c r="F2436" i="18"/>
  <c r="F2435" i="18"/>
  <c r="F2434" i="18"/>
  <c r="F2433" i="18"/>
  <c r="F2432" i="18"/>
  <c r="F2431" i="18"/>
  <c r="F2430" i="18"/>
  <c r="F2429" i="18"/>
  <c r="F2428" i="18"/>
  <c r="F2427" i="18"/>
  <c r="F2426" i="18"/>
  <c r="F2425" i="18"/>
  <c r="F2424" i="18"/>
  <c r="F2423" i="18"/>
  <c r="F2422" i="18"/>
  <c r="F2421" i="18"/>
  <c r="F2420" i="18"/>
  <c r="F2419" i="18"/>
  <c r="F2418" i="18"/>
  <c r="F2417" i="18"/>
  <c r="F2416" i="18"/>
  <c r="F2415" i="18"/>
  <c r="F2414" i="18"/>
  <c r="F2413" i="18"/>
  <c r="F2412" i="18"/>
  <c r="F2411" i="18"/>
  <c r="F2410" i="18"/>
  <c r="F2409" i="18"/>
  <c r="F2408" i="18"/>
  <c r="F2407" i="18"/>
  <c r="F2406" i="18"/>
  <c r="F2405" i="18"/>
  <c r="F2404" i="18"/>
  <c r="F2403" i="18"/>
  <c r="F2402" i="18"/>
  <c r="F2401" i="18"/>
  <c r="F2400" i="18"/>
  <c r="F2399" i="18"/>
  <c r="F2398" i="18"/>
  <c r="F2397" i="18"/>
  <c r="F2396" i="18"/>
  <c r="F2395" i="18"/>
  <c r="F2394" i="18"/>
  <c r="F2393" i="18"/>
  <c r="F2392" i="18"/>
  <c r="F2391" i="18"/>
  <c r="F2390" i="18"/>
  <c r="F2389" i="18"/>
  <c r="F2388" i="18"/>
  <c r="F2387" i="18"/>
  <c r="F2386" i="18"/>
  <c r="F2385" i="18"/>
  <c r="F2384" i="18"/>
  <c r="F2383" i="18"/>
  <c r="F2382" i="18"/>
  <c r="F2381" i="18"/>
  <c r="F2380" i="18"/>
  <c r="F2379" i="18"/>
  <c r="F2378" i="18"/>
  <c r="F2377" i="18"/>
  <c r="F2376" i="18"/>
  <c r="F2375" i="18"/>
  <c r="F2374" i="18"/>
  <c r="F2373" i="18"/>
  <c r="F2372" i="18"/>
  <c r="F2371" i="18"/>
  <c r="F2370" i="18"/>
  <c r="F2369" i="18"/>
  <c r="F2368" i="18"/>
  <c r="F2367" i="18"/>
  <c r="F2366" i="18"/>
  <c r="F2365" i="18"/>
  <c r="F2364" i="18"/>
  <c r="F2363" i="18"/>
  <c r="F2362" i="18"/>
  <c r="F2361" i="18"/>
  <c r="F2360" i="18"/>
  <c r="F2359" i="18"/>
  <c r="F2358" i="18"/>
  <c r="F2357" i="18"/>
  <c r="F2356" i="18"/>
  <c r="F2355" i="18"/>
  <c r="F2354" i="18"/>
  <c r="F2353" i="18"/>
  <c r="F2352" i="18"/>
  <c r="F2351" i="18"/>
  <c r="F2350" i="18"/>
  <c r="F2349" i="18"/>
  <c r="F2348" i="18"/>
  <c r="F2347" i="18"/>
  <c r="F2346" i="18"/>
  <c r="F2345" i="18"/>
  <c r="F2344" i="18"/>
  <c r="F2343" i="18"/>
  <c r="F2342" i="18"/>
  <c r="F2341" i="18"/>
  <c r="F2340" i="18"/>
  <c r="F2339" i="18"/>
  <c r="F2338" i="18"/>
  <c r="F2337" i="18"/>
  <c r="F2336" i="18"/>
  <c r="F2335" i="18"/>
  <c r="F2334" i="18"/>
  <c r="F2333" i="18"/>
  <c r="F2332" i="18"/>
  <c r="F2331" i="18"/>
  <c r="F2330" i="18"/>
  <c r="F2329" i="18"/>
  <c r="F2328" i="18"/>
  <c r="F2327" i="18"/>
  <c r="F2326" i="18"/>
  <c r="F2325" i="18"/>
  <c r="F2324" i="18"/>
  <c r="F2323" i="18"/>
  <c r="F2322" i="18"/>
  <c r="F2321" i="18"/>
  <c r="F2320" i="18"/>
  <c r="F2319" i="18"/>
  <c r="F2318" i="18"/>
  <c r="F2317" i="18"/>
  <c r="F2316" i="18"/>
  <c r="F2315" i="18"/>
  <c r="F2314" i="18"/>
  <c r="F2313" i="18"/>
  <c r="F2312" i="18"/>
  <c r="F2311" i="18"/>
  <c r="F2310" i="18"/>
  <c r="F2309" i="18"/>
  <c r="F2308" i="18"/>
  <c r="F2307" i="18"/>
  <c r="F2306" i="18"/>
  <c r="F2305" i="18"/>
  <c r="F2304" i="18"/>
  <c r="F2303" i="18"/>
  <c r="F2302" i="18"/>
  <c r="F2301" i="18"/>
  <c r="F2300" i="18"/>
  <c r="F2299" i="18"/>
  <c r="F2298" i="18"/>
  <c r="F2297" i="18"/>
  <c r="F2296" i="18"/>
  <c r="F2295" i="18"/>
  <c r="F2294" i="18"/>
  <c r="F2293" i="18"/>
  <c r="F2292" i="18"/>
  <c r="F2291" i="18"/>
  <c r="F2290" i="18"/>
  <c r="F2289" i="18"/>
  <c r="F2288" i="18"/>
  <c r="F2287" i="18"/>
  <c r="F2286" i="18"/>
  <c r="F2285" i="18"/>
  <c r="F2284" i="18"/>
  <c r="F2283" i="18"/>
  <c r="F2282" i="18"/>
  <c r="F2281" i="18"/>
  <c r="F2280" i="18"/>
  <c r="F2279" i="18"/>
  <c r="F2278" i="18"/>
  <c r="F2277" i="18"/>
  <c r="F2276" i="18"/>
  <c r="F2275" i="18"/>
  <c r="F2274" i="18"/>
  <c r="F2273" i="18"/>
  <c r="F2272" i="18"/>
  <c r="F2271" i="18"/>
  <c r="F2270" i="18"/>
  <c r="F2269" i="18"/>
  <c r="F2268" i="18"/>
  <c r="F2267" i="18"/>
  <c r="F2266" i="18"/>
  <c r="F2265" i="18"/>
  <c r="F2264" i="18"/>
  <c r="F2263" i="18"/>
  <c r="F2262" i="18"/>
  <c r="F2261" i="18"/>
  <c r="F2260" i="18"/>
  <c r="F2259" i="18"/>
  <c r="F2258" i="18"/>
  <c r="F2257" i="18"/>
  <c r="F2256" i="18"/>
  <c r="F2255" i="18"/>
  <c r="F2254" i="18"/>
  <c r="F2253" i="18"/>
  <c r="F2252" i="18"/>
  <c r="F2251" i="18"/>
  <c r="F2250" i="18"/>
  <c r="F2249" i="18"/>
  <c r="F2248" i="18"/>
  <c r="F2247" i="18"/>
  <c r="F2246" i="18"/>
  <c r="F2245" i="18"/>
  <c r="F2244" i="18"/>
  <c r="F2243" i="18"/>
  <c r="F2242" i="18"/>
  <c r="F2241" i="18"/>
  <c r="F2240" i="18"/>
  <c r="F2239" i="18"/>
  <c r="F2238" i="18"/>
  <c r="F2237" i="18"/>
  <c r="F2236" i="18"/>
  <c r="F2235" i="18"/>
  <c r="F2234" i="18"/>
  <c r="F2233" i="18"/>
  <c r="F2232" i="18"/>
  <c r="F2231" i="18"/>
  <c r="F2230" i="18"/>
  <c r="F2229" i="18"/>
  <c r="F2228" i="18"/>
  <c r="F2227" i="18"/>
  <c r="F2226" i="18"/>
  <c r="F2225" i="18"/>
  <c r="F2224" i="18"/>
  <c r="F2223" i="18"/>
  <c r="F2222" i="18"/>
  <c r="F2221" i="18"/>
  <c r="F2220" i="18"/>
  <c r="F2219" i="18"/>
  <c r="F2218" i="18"/>
  <c r="F2217" i="18"/>
  <c r="F2216" i="18"/>
  <c r="F2215" i="18"/>
  <c r="F2214" i="18"/>
  <c r="F2213" i="18"/>
  <c r="F2212" i="18"/>
  <c r="F2211" i="18"/>
  <c r="F2210" i="18"/>
  <c r="F2209" i="18"/>
  <c r="F2208" i="18"/>
  <c r="F2207" i="18"/>
  <c r="F2206" i="18"/>
  <c r="F2205" i="18"/>
  <c r="F2204" i="18"/>
  <c r="F2203" i="18"/>
  <c r="F2202" i="18"/>
  <c r="F2201" i="18"/>
  <c r="F2200" i="18"/>
  <c r="F2199" i="18"/>
  <c r="F2198" i="18"/>
  <c r="F2197" i="18"/>
  <c r="F2196" i="18"/>
  <c r="F2195" i="18"/>
  <c r="F2194" i="18"/>
  <c r="F2193" i="18"/>
  <c r="F2192" i="18"/>
  <c r="F2191" i="18"/>
  <c r="F2190" i="18"/>
  <c r="F2189" i="18"/>
  <c r="F2188" i="18"/>
  <c r="F2187" i="18"/>
  <c r="F2186" i="18"/>
  <c r="F2185" i="18"/>
  <c r="F2184" i="18"/>
  <c r="F2183" i="18"/>
  <c r="F2182" i="18"/>
  <c r="F2181" i="18"/>
  <c r="F2180" i="18"/>
  <c r="F2179" i="18"/>
  <c r="F2178" i="18"/>
  <c r="F2177" i="18"/>
  <c r="F2176" i="18"/>
  <c r="F2175" i="18"/>
  <c r="F2174" i="18"/>
  <c r="F2173" i="18"/>
  <c r="F2172" i="18"/>
  <c r="F2171" i="18"/>
  <c r="F2170" i="18"/>
  <c r="F2169" i="18"/>
  <c r="F2168" i="18"/>
  <c r="F2167" i="18"/>
  <c r="F2166" i="18"/>
  <c r="F2165" i="18"/>
  <c r="F2164" i="18"/>
  <c r="F2163" i="18"/>
  <c r="F2162" i="18"/>
  <c r="F2161" i="18"/>
  <c r="F2160" i="18"/>
  <c r="F2159" i="18"/>
  <c r="F2158" i="18"/>
  <c r="F2157" i="18"/>
  <c r="F2156" i="18"/>
  <c r="F2155" i="18"/>
  <c r="F2154" i="18"/>
  <c r="F2153" i="18"/>
  <c r="F2152" i="18"/>
  <c r="F2151" i="18"/>
  <c r="F2150" i="18"/>
  <c r="F2149" i="18"/>
  <c r="F2148" i="18"/>
  <c r="F2147" i="18"/>
  <c r="F2146" i="18"/>
  <c r="F2145" i="18"/>
  <c r="F2144" i="18"/>
  <c r="F2143" i="18"/>
  <c r="F2142" i="18"/>
  <c r="F2141" i="18"/>
  <c r="F2140" i="18"/>
  <c r="F2139" i="18"/>
  <c r="F2138" i="18"/>
  <c r="F2137" i="18"/>
  <c r="F2136" i="18"/>
  <c r="F2135" i="18"/>
  <c r="F2134" i="18"/>
  <c r="F2133" i="18"/>
  <c r="F2132" i="18"/>
  <c r="F2131" i="18"/>
  <c r="F2130" i="18"/>
  <c r="F2129" i="18"/>
  <c r="F2128" i="18"/>
  <c r="F2127" i="18"/>
  <c r="F2126" i="18"/>
  <c r="F2125" i="18"/>
  <c r="F2124" i="18"/>
  <c r="F2123" i="18"/>
  <c r="F2122" i="18"/>
  <c r="F2121" i="18"/>
  <c r="F2120" i="18"/>
  <c r="F2119" i="18"/>
  <c r="F2118" i="18"/>
  <c r="F2117" i="18"/>
  <c r="F2116" i="18"/>
  <c r="F2115" i="18"/>
  <c r="F2114" i="18"/>
  <c r="F2113" i="18"/>
  <c r="F2112" i="18"/>
  <c r="F2111" i="18"/>
  <c r="F2110" i="18"/>
  <c r="F2109" i="18"/>
  <c r="F2108" i="18"/>
  <c r="F2107" i="18"/>
  <c r="F2106" i="18"/>
  <c r="F2105" i="18"/>
  <c r="F2104" i="18"/>
  <c r="F2103" i="18"/>
  <c r="F2102" i="18"/>
  <c r="F2101" i="18"/>
  <c r="F2100" i="18"/>
  <c r="F2099" i="18"/>
  <c r="F2098" i="18"/>
  <c r="F2097" i="18"/>
  <c r="F2096" i="18"/>
  <c r="F2095" i="18"/>
  <c r="F2094" i="18"/>
  <c r="F2093" i="18"/>
  <c r="F2092" i="18"/>
  <c r="F2091" i="18"/>
  <c r="F2090" i="18"/>
  <c r="F2089" i="18"/>
  <c r="F2088" i="18"/>
  <c r="F2087" i="18"/>
  <c r="F2086" i="18"/>
  <c r="F2085" i="18"/>
  <c r="F2084" i="18"/>
  <c r="F2083" i="18"/>
  <c r="F2082" i="18"/>
  <c r="F2081" i="18"/>
  <c r="F2080" i="18"/>
  <c r="F2079" i="18"/>
  <c r="F2078" i="18"/>
  <c r="F2077" i="18"/>
  <c r="F2076" i="18"/>
  <c r="F2075" i="18"/>
  <c r="F2074" i="18"/>
  <c r="F2073" i="18"/>
  <c r="F2072" i="18"/>
  <c r="F2071" i="18"/>
  <c r="F2070" i="18"/>
  <c r="F2069" i="18"/>
  <c r="F2068" i="18"/>
  <c r="F2067" i="18"/>
  <c r="F2066" i="18"/>
  <c r="F2065" i="18"/>
  <c r="F2064" i="18"/>
  <c r="F2063" i="18"/>
  <c r="F2062" i="18"/>
  <c r="F2061" i="18"/>
  <c r="F2060" i="18"/>
  <c r="F2059" i="18"/>
  <c r="F2058" i="18"/>
  <c r="F2057" i="18"/>
  <c r="F2056" i="18"/>
  <c r="F2055" i="18"/>
  <c r="F2054" i="18"/>
  <c r="F2053" i="18"/>
  <c r="F2052" i="18"/>
  <c r="F2051" i="18"/>
  <c r="F2050" i="18"/>
  <c r="F2049" i="18"/>
  <c r="F2048" i="18"/>
  <c r="F2047" i="18"/>
  <c r="F2046" i="18"/>
  <c r="F2045" i="18"/>
  <c r="F2044" i="18"/>
  <c r="F2043" i="18"/>
  <c r="F2042" i="18"/>
  <c r="F2041" i="18"/>
  <c r="F2040" i="18"/>
  <c r="F2039" i="18"/>
  <c r="F2038" i="18"/>
  <c r="F2037" i="18"/>
  <c r="F2036" i="18"/>
  <c r="F2035" i="18"/>
  <c r="F2034" i="18"/>
  <c r="F2033" i="18"/>
  <c r="F2032" i="18"/>
  <c r="F2031" i="18"/>
  <c r="F2030" i="18"/>
  <c r="F2029" i="18"/>
  <c r="F2028" i="18"/>
  <c r="F2027" i="18"/>
  <c r="F2026" i="18"/>
  <c r="F2025" i="18"/>
  <c r="F2024" i="18"/>
  <c r="F2023" i="18"/>
  <c r="F2022" i="18"/>
  <c r="F2021" i="18"/>
  <c r="F2020" i="18"/>
  <c r="F2019" i="18"/>
  <c r="F2018" i="18"/>
  <c r="F2017" i="18"/>
  <c r="F2016" i="18"/>
  <c r="F2015" i="18"/>
  <c r="F2014" i="18"/>
  <c r="F2013" i="18"/>
  <c r="F2012" i="18"/>
  <c r="F2011" i="18"/>
  <c r="F2010" i="18"/>
  <c r="F2009" i="18"/>
  <c r="F2008" i="18"/>
  <c r="F2007" i="18"/>
  <c r="F2006" i="18"/>
  <c r="F2005" i="18"/>
  <c r="F2004" i="18"/>
  <c r="F2003" i="18"/>
  <c r="F2002" i="18"/>
  <c r="F2001" i="18"/>
  <c r="F2000" i="18"/>
  <c r="F1999" i="18"/>
  <c r="F1998" i="18"/>
  <c r="F1997" i="18"/>
  <c r="F1996" i="18"/>
  <c r="F1995" i="18"/>
  <c r="F1994" i="18"/>
  <c r="F1993" i="18"/>
  <c r="F1992" i="18"/>
  <c r="F1991" i="18"/>
  <c r="F1990" i="18"/>
  <c r="F1989" i="18"/>
  <c r="F1988" i="18"/>
  <c r="F1987" i="18"/>
  <c r="F1986" i="18"/>
  <c r="F1985" i="18"/>
  <c r="F1984" i="18"/>
  <c r="F1983" i="18"/>
  <c r="F1982" i="18"/>
  <c r="F1981" i="18"/>
  <c r="F1980" i="18"/>
  <c r="F1979" i="18"/>
  <c r="F1978" i="18"/>
  <c r="F1977" i="18"/>
  <c r="F1976" i="18"/>
  <c r="F1975" i="18"/>
  <c r="F1974" i="18"/>
  <c r="F1973" i="18"/>
  <c r="F1972" i="18"/>
  <c r="F1971" i="18"/>
  <c r="F1970" i="18"/>
  <c r="F1969" i="18"/>
  <c r="F1968" i="18"/>
  <c r="F1967" i="18"/>
  <c r="F1966" i="18"/>
  <c r="F1965" i="18"/>
  <c r="F1964" i="18"/>
  <c r="F1963" i="18"/>
  <c r="F1962" i="18"/>
  <c r="F1961" i="18"/>
  <c r="F1960" i="18"/>
  <c r="F1959" i="18"/>
  <c r="F1958" i="18"/>
  <c r="F1957" i="18"/>
  <c r="F1956" i="18"/>
  <c r="F1955" i="18"/>
  <c r="F1954" i="18"/>
  <c r="F1953" i="18"/>
  <c r="F1952" i="18"/>
  <c r="F1951" i="18"/>
  <c r="F1950" i="18"/>
  <c r="F1949" i="18"/>
  <c r="F1948" i="18"/>
  <c r="F1947" i="18"/>
  <c r="F1946" i="18"/>
  <c r="F1945" i="18"/>
  <c r="F1944" i="18"/>
  <c r="F1943" i="18"/>
  <c r="F1942" i="18"/>
  <c r="F1941" i="18"/>
  <c r="F1940" i="18"/>
  <c r="F1939" i="18"/>
  <c r="F1938" i="18"/>
  <c r="F1937" i="18"/>
  <c r="F1936" i="18"/>
  <c r="F1935" i="18"/>
  <c r="F1934" i="18"/>
  <c r="F1933" i="18"/>
  <c r="F1932" i="18"/>
  <c r="F1931" i="18"/>
  <c r="F1930" i="18"/>
  <c r="F1929" i="18"/>
  <c r="F1928" i="18"/>
  <c r="F1927" i="18"/>
  <c r="F1926" i="18"/>
  <c r="F1925" i="18"/>
  <c r="F1924" i="18"/>
  <c r="F1923" i="18"/>
  <c r="F1922" i="18"/>
  <c r="F1921" i="18"/>
  <c r="F1920" i="18"/>
  <c r="F1919" i="18"/>
  <c r="F1918" i="18"/>
  <c r="F1917" i="18"/>
  <c r="F1916" i="18"/>
  <c r="F1915" i="18"/>
  <c r="F1914" i="18"/>
  <c r="F1913" i="18"/>
  <c r="F1912" i="18"/>
  <c r="F1911" i="18"/>
  <c r="F1910" i="18"/>
  <c r="F1909" i="18"/>
  <c r="F1908" i="18"/>
  <c r="F1907" i="18"/>
  <c r="F1906" i="18"/>
  <c r="F1905" i="18"/>
  <c r="F1904" i="18"/>
  <c r="F1903" i="18"/>
  <c r="F1902" i="18"/>
  <c r="F1901" i="18"/>
  <c r="F1900" i="18"/>
  <c r="F1899" i="18"/>
  <c r="F1898" i="18"/>
  <c r="F1897" i="18"/>
  <c r="F1896" i="18"/>
  <c r="F1895" i="18"/>
  <c r="F1894" i="18"/>
  <c r="F1893" i="18"/>
  <c r="F1892" i="18"/>
  <c r="F1891" i="18"/>
  <c r="F1890" i="18"/>
  <c r="F1889" i="18"/>
  <c r="F1888" i="18"/>
  <c r="F1887" i="18"/>
  <c r="F1886" i="18"/>
  <c r="F1885" i="18"/>
  <c r="F1884" i="18"/>
  <c r="F1883" i="18"/>
  <c r="F1882" i="18"/>
  <c r="F1881" i="18"/>
  <c r="F1880" i="18"/>
  <c r="F1879" i="18"/>
  <c r="F1878" i="18"/>
  <c r="F1877" i="18"/>
  <c r="F1876" i="18"/>
  <c r="F1875" i="18"/>
  <c r="F1874" i="18"/>
  <c r="F1873" i="18"/>
  <c r="F1872" i="18"/>
  <c r="F1871" i="18"/>
  <c r="F1870" i="18"/>
  <c r="F1869" i="18"/>
  <c r="F1868" i="18"/>
  <c r="F1867" i="18"/>
  <c r="F1866" i="18"/>
  <c r="F1865" i="18"/>
  <c r="F1864" i="18"/>
  <c r="F1863" i="18"/>
  <c r="F1862" i="18"/>
  <c r="F1861" i="18"/>
  <c r="F1860" i="18"/>
  <c r="F1859" i="18"/>
  <c r="F1858" i="18"/>
  <c r="F1857" i="18"/>
  <c r="F1856" i="18"/>
  <c r="F1855" i="18"/>
  <c r="F1854" i="18"/>
  <c r="F1853" i="18"/>
  <c r="F1852" i="18"/>
  <c r="F1851" i="18"/>
  <c r="F1850" i="18"/>
  <c r="F1849" i="18"/>
  <c r="F1848" i="18"/>
  <c r="F1847" i="18"/>
  <c r="F1846" i="18"/>
  <c r="F1845" i="18"/>
  <c r="F1844" i="18"/>
  <c r="F1843" i="18"/>
  <c r="F1842" i="18"/>
  <c r="F1841" i="18"/>
  <c r="F1840" i="18"/>
  <c r="F1839" i="18"/>
  <c r="F1838" i="18"/>
  <c r="F1837" i="18"/>
  <c r="F1836" i="18"/>
  <c r="F1835" i="18"/>
  <c r="F1834" i="18"/>
  <c r="F1833" i="18"/>
  <c r="F1832" i="18"/>
  <c r="F1831" i="18"/>
  <c r="F1830" i="18"/>
  <c r="F1829" i="18"/>
  <c r="F1828" i="18"/>
  <c r="F1827" i="18"/>
  <c r="F1826" i="18"/>
  <c r="F1825" i="18"/>
  <c r="F1824" i="18"/>
  <c r="F1823" i="18"/>
  <c r="F1822" i="18"/>
  <c r="F1821" i="18"/>
  <c r="F1820" i="18"/>
  <c r="F1819" i="18"/>
  <c r="F1818" i="18"/>
  <c r="F1817" i="18"/>
  <c r="F1816" i="18"/>
  <c r="F1815" i="18"/>
  <c r="F1814" i="18"/>
  <c r="F1813" i="18"/>
  <c r="F1812" i="18"/>
  <c r="F1811" i="18"/>
  <c r="F1810" i="18"/>
  <c r="F1809" i="18"/>
  <c r="F1808" i="18"/>
  <c r="F1807" i="18"/>
  <c r="F1806" i="18"/>
  <c r="F1805" i="18"/>
  <c r="F1804" i="18"/>
  <c r="F1803" i="18"/>
  <c r="F1802" i="18"/>
  <c r="F1801" i="18"/>
  <c r="F1800" i="18"/>
  <c r="F1799" i="18"/>
  <c r="F1798" i="18"/>
  <c r="F1797" i="18"/>
  <c r="F1796" i="18"/>
  <c r="F1795" i="18"/>
  <c r="F1794" i="18"/>
  <c r="F1793" i="18"/>
  <c r="F1792" i="18"/>
  <c r="F1791" i="18"/>
  <c r="F1790" i="18"/>
  <c r="F1789" i="18"/>
  <c r="F1788" i="18"/>
  <c r="F1787" i="18"/>
  <c r="F1786" i="18"/>
  <c r="F1785" i="18"/>
  <c r="F1784" i="18"/>
  <c r="F1783" i="18"/>
  <c r="F1782" i="18"/>
  <c r="F1781" i="18"/>
  <c r="F1780" i="18"/>
  <c r="F1779" i="18"/>
  <c r="F1778" i="18"/>
  <c r="F1777" i="18"/>
  <c r="F1776" i="18"/>
  <c r="F1775" i="18"/>
  <c r="F1774" i="18"/>
  <c r="F1773" i="18"/>
  <c r="F1772" i="18"/>
  <c r="F1771" i="18"/>
  <c r="F1770" i="18"/>
  <c r="F1769" i="18"/>
  <c r="F1768" i="18"/>
  <c r="F1767" i="18"/>
  <c r="F1766" i="18"/>
  <c r="F1765" i="18"/>
  <c r="F1764" i="18"/>
  <c r="F1763" i="18"/>
  <c r="F1762" i="18"/>
  <c r="F1761" i="18"/>
  <c r="F1760" i="18"/>
  <c r="F1759" i="18"/>
  <c r="F1758" i="18"/>
  <c r="F1757" i="18"/>
  <c r="F1756" i="18"/>
  <c r="F1755" i="18"/>
  <c r="F1754" i="18"/>
  <c r="F1753" i="18"/>
  <c r="F1752" i="18"/>
  <c r="F1751" i="18"/>
  <c r="F1750" i="18"/>
  <c r="F1749" i="18"/>
  <c r="F1748" i="18"/>
  <c r="F1747" i="18"/>
  <c r="F1746" i="18"/>
  <c r="F1745" i="18"/>
  <c r="F1744" i="18"/>
  <c r="F1743" i="18"/>
  <c r="F1742" i="18"/>
  <c r="F1741" i="18"/>
  <c r="F1740" i="18"/>
  <c r="F1739" i="18"/>
  <c r="F1738" i="18"/>
  <c r="F1737" i="18"/>
  <c r="F1736" i="18"/>
  <c r="F1735" i="18"/>
  <c r="F1734" i="18"/>
  <c r="F1733" i="18"/>
  <c r="F1732" i="18"/>
  <c r="F1731" i="18"/>
  <c r="F1730" i="18"/>
  <c r="F1729" i="18"/>
  <c r="F1728" i="18"/>
  <c r="F1727" i="18"/>
  <c r="F1726" i="18"/>
  <c r="F1725" i="18"/>
  <c r="F1724" i="18"/>
  <c r="F1723" i="18"/>
  <c r="F1722" i="18"/>
  <c r="F1721" i="18"/>
  <c r="F1720" i="18"/>
  <c r="F1719" i="18"/>
  <c r="F1718" i="18"/>
  <c r="F1717" i="18"/>
  <c r="F1716" i="18"/>
  <c r="F1715" i="18"/>
  <c r="F1714" i="18"/>
  <c r="F1713" i="18"/>
  <c r="F1712" i="18"/>
  <c r="F1711" i="18"/>
  <c r="F1710" i="18"/>
  <c r="F1709" i="18"/>
  <c r="F1708" i="18"/>
  <c r="F1707" i="18"/>
  <c r="F1706" i="18"/>
  <c r="F1705" i="18"/>
  <c r="F1704" i="18"/>
  <c r="F1703" i="18"/>
  <c r="F1702" i="18"/>
  <c r="F1701" i="18"/>
  <c r="F1700" i="18"/>
  <c r="F1699" i="18"/>
  <c r="F1698" i="18"/>
  <c r="F1697" i="18"/>
  <c r="F1696" i="18"/>
  <c r="F1695" i="18"/>
  <c r="F1694" i="18"/>
  <c r="F1693" i="18"/>
  <c r="F1692" i="18"/>
  <c r="F1691" i="18"/>
  <c r="F1690" i="18"/>
  <c r="F1689" i="18"/>
  <c r="F1688" i="18"/>
  <c r="F1687" i="18"/>
  <c r="F1686" i="18"/>
  <c r="F1685" i="18"/>
  <c r="F1684" i="18"/>
  <c r="F1683" i="18"/>
  <c r="F1682" i="18"/>
  <c r="F1681" i="18"/>
  <c r="F1680" i="18"/>
  <c r="F1679" i="18"/>
  <c r="F1678" i="18"/>
  <c r="F1677" i="18"/>
  <c r="F1676" i="18"/>
  <c r="F1675" i="18"/>
  <c r="F1674" i="18"/>
  <c r="F1673" i="18"/>
  <c r="F1672" i="18"/>
  <c r="F1671" i="18"/>
  <c r="F1670" i="18"/>
  <c r="F1669" i="18"/>
  <c r="F1668" i="18"/>
  <c r="F1667" i="18"/>
  <c r="F1666" i="18"/>
  <c r="F1665" i="18"/>
  <c r="F1664" i="18"/>
  <c r="F1663" i="18"/>
  <c r="F1662" i="18"/>
  <c r="F1661" i="18"/>
  <c r="F1660" i="18"/>
  <c r="F1659" i="18"/>
  <c r="F1658" i="18"/>
  <c r="F1657" i="18"/>
  <c r="F1656" i="18"/>
  <c r="F1655" i="18"/>
  <c r="F1654" i="18"/>
  <c r="F1653" i="18"/>
  <c r="F1652" i="18"/>
  <c r="F1651" i="18"/>
  <c r="F1650" i="18"/>
  <c r="F1649" i="18"/>
  <c r="F1648" i="18"/>
  <c r="F1647" i="18"/>
  <c r="F1646" i="18"/>
  <c r="F1645" i="18"/>
  <c r="F1644" i="18"/>
  <c r="F1643" i="18"/>
  <c r="F1642" i="18"/>
  <c r="F1641" i="18"/>
  <c r="F1640" i="18"/>
  <c r="F1639" i="18"/>
  <c r="F1638" i="18"/>
  <c r="F1637" i="18"/>
  <c r="F1636" i="18"/>
  <c r="F1635" i="18"/>
  <c r="F1634" i="18"/>
  <c r="F1633" i="18"/>
  <c r="F1632" i="18"/>
  <c r="F1631" i="18"/>
  <c r="F1630" i="18"/>
  <c r="F1629" i="18"/>
  <c r="F1628" i="18"/>
  <c r="F1627" i="18"/>
  <c r="F1626" i="18"/>
  <c r="F1625" i="18"/>
  <c r="F1624" i="18"/>
  <c r="F1623" i="18"/>
  <c r="F1622" i="18"/>
  <c r="F1621" i="18"/>
  <c r="F1620" i="18"/>
  <c r="F1619" i="18"/>
  <c r="F1618" i="18"/>
  <c r="F1617" i="18"/>
  <c r="F1616" i="18"/>
  <c r="F1615" i="18"/>
  <c r="F1614" i="18"/>
  <c r="F1613" i="18"/>
  <c r="F1612" i="18"/>
  <c r="F1611" i="18"/>
  <c r="F1610" i="18"/>
  <c r="F1609" i="18"/>
  <c r="F1608" i="18"/>
  <c r="F1607" i="18"/>
  <c r="F1606" i="18"/>
  <c r="F1605" i="18"/>
  <c r="F1604" i="18"/>
  <c r="F1603" i="18"/>
  <c r="F1602" i="18"/>
  <c r="F1601" i="18"/>
  <c r="F1600" i="18"/>
  <c r="F1599" i="18"/>
  <c r="F1598" i="18"/>
  <c r="F1597" i="18"/>
  <c r="F1596" i="18"/>
  <c r="F1595" i="18"/>
  <c r="F1594" i="18"/>
  <c r="F1593" i="18"/>
  <c r="F1592" i="18"/>
  <c r="F1591" i="18"/>
  <c r="F1590" i="18"/>
  <c r="F1589" i="18"/>
  <c r="F1588" i="18"/>
  <c r="F1587" i="18"/>
  <c r="F1586" i="18"/>
  <c r="F1585" i="18"/>
  <c r="F1584" i="18"/>
  <c r="F1583" i="18"/>
  <c r="F1582" i="18"/>
  <c r="F1581" i="18"/>
  <c r="F1580" i="18"/>
  <c r="F1579" i="18"/>
  <c r="F1578" i="18"/>
  <c r="F1577" i="18"/>
  <c r="F1576" i="18"/>
  <c r="F1575" i="18"/>
  <c r="F1574" i="18"/>
  <c r="F1573" i="18"/>
  <c r="F1572" i="18"/>
  <c r="F1571" i="18"/>
  <c r="F1570" i="18"/>
  <c r="F1569" i="18"/>
  <c r="F1568" i="18"/>
  <c r="F1567" i="18"/>
  <c r="F1566" i="18"/>
  <c r="F1565" i="18"/>
  <c r="F1564" i="18"/>
  <c r="F1563" i="18"/>
  <c r="F1562" i="18"/>
  <c r="F1561" i="18"/>
  <c r="F1560" i="18"/>
  <c r="F1559" i="18"/>
  <c r="F1558" i="18"/>
  <c r="F1557" i="18"/>
  <c r="F1556" i="18"/>
  <c r="F1555" i="18"/>
  <c r="F1554" i="18"/>
  <c r="F1553" i="18"/>
  <c r="F1552" i="18"/>
  <c r="F1551" i="18"/>
  <c r="F1550" i="18"/>
  <c r="F1549" i="18"/>
  <c r="F1548" i="18"/>
  <c r="F1547" i="18"/>
  <c r="F1546" i="18"/>
  <c r="F1545" i="18"/>
  <c r="F1544" i="18"/>
  <c r="F1543" i="18"/>
  <c r="F1542" i="18"/>
  <c r="F1541" i="18"/>
  <c r="F1540" i="18"/>
  <c r="F1539" i="18"/>
  <c r="F1538" i="18"/>
  <c r="F1537" i="18"/>
  <c r="F1536" i="18"/>
  <c r="F1535" i="18"/>
  <c r="F1534" i="18"/>
  <c r="F1533" i="18"/>
  <c r="F1532" i="18"/>
  <c r="F1531" i="18"/>
  <c r="F1530" i="18"/>
  <c r="F1529" i="18"/>
  <c r="F1528" i="18"/>
  <c r="F1527" i="18"/>
  <c r="F1526" i="18"/>
  <c r="F1525" i="18"/>
  <c r="F1524" i="18"/>
  <c r="F1523" i="18"/>
  <c r="F1522" i="18"/>
  <c r="F1521" i="18"/>
  <c r="F1520" i="18"/>
  <c r="F1519" i="18"/>
  <c r="F1518" i="18"/>
  <c r="F1517" i="18"/>
  <c r="F1516" i="18"/>
  <c r="F1515" i="18"/>
  <c r="F1514" i="18"/>
  <c r="F1513" i="18"/>
  <c r="F1512" i="18"/>
  <c r="F1511" i="18"/>
  <c r="F1510" i="18"/>
  <c r="F1509" i="18"/>
  <c r="F1508" i="18"/>
  <c r="F1507" i="18"/>
  <c r="F1506" i="18"/>
  <c r="F1505" i="18"/>
  <c r="F1504" i="18"/>
  <c r="F1503" i="18"/>
  <c r="F1502" i="18"/>
  <c r="F1501" i="18"/>
  <c r="F1500" i="18"/>
  <c r="F1499" i="18"/>
  <c r="F1498" i="18"/>
  <c r="F1497" i="18"/>
  <c r="F1496" i="18"/>
  <c r="F1495" i="18"/>
  <c r="F1494" i="18"/>
  <c r="F1493" i="18"/>
  <c r="F1492" i="18"/>
  <c r="F1491" i="18"/>
  <c r="F1490" i="18"/>
  <c r="F1489" i="18"/>
  <c r="F1488" i="18"/>
  <c r="F1487" i="18"/>
  <c r="F1486" i="18"/>
  <c r="F1485" i="18"/>
  <c r="F1484" i="18"/>
  <c r="F1483" i="18"/>
  <c r="F1482" i="18"/>
  <c r="F1481" i="18"/>
  <c r="F1480" i="18"/>
  <c r="F1479" i="18"/>
  <c r="F1478" i="18"/>
  <c r="F1477" i="18"/>
  <c r="F1476" i="18"/>
  <c r="F1475" i="18"/>
  <c r="F1474" i="18"/>
  <c r="F1473" i="18"/>
  <c r="F1472" i="18"/>
  <c r="F1471" i="18"/>
  <c r="F1470" i="18"/>
  <c r="F1469" i="18"/>
  <c r="F1468" i="18"/>
  <c r="F1467" i="18"/>
  <c r="F1466" i="18"/>
  <c r="F1465" i="18"/>
  <c r="F1464" i="18"/>
  <c r="F1463" i="18"/>
  <c r="F1462" i="18"/>
  <c r="F1461" i="18"/>
  <c r="F1460" i="18"/>
  <c r="F1459" i="18"/>
  <c r="F1458" i="18"/>
  <c r="F1457" i="18"/>
  <c r="F1456" i="18"/>
  <c r="F1455" i="18"/>
  <c r="F1454" i="18"/>
  <c r="F1453" i="18"/>
  <c r="F1452" i="18"/>
  <c r="F1451" i="18"/>
  <c r="F1450" i="18"/>
  <c r="F1449" i="18"/>
  <c r="F1448" i="18"/>
  <c r="F1447" i="18"/>
  <c r="F1446" i="18"/>
  <c r="F1445" i="18"/>
  <c r="F1444" i="18"/>
  <c r="F1443" i="18"/>
  <c r="F1442" i="18"/>
  <c r="F1441" i="18"/>
  <c r="F1440" i="18"/>
  <c r="F1439" i="18"/>
  <c r="F1438" i="18"/>
  <c r="F1437" i="18"/>
  <c r="F1436" i="18"/>
  <c r="F1435" i="18"/>
  <c r="F1434" i="18"/>
  <c r="F1433" i="18"/>
  <c r="F1432" i="18"/>
  <c r="F1431" i="18"/>
  <c r="F1430" i="18"/>
  <c r="F1429" i="18"/>
  <c r="F1428" i="18"/>
  <c r="F1427" i="18"/>
  <c r="F1426" i="18"/>
  <c r="F1425" i="18"/>
  <c r="F1424" i="18"/>
  <c r="F1423" i="18"/>
  <c r="F1422" i="18"/>
  <c r="F1421" i="18"/>
  <c r="F1420" i="18"/>
  <c r="F1419" i="18"/>
  <c r="F1418" i="18"/>
  <c r="F1417" i="18"/>
  <c r="F1416" i="18"/>
  <c r="F1415" i="18"/>
  <c r="F1414" i="18"/>
  <c r="F1413" i="18"/>
  <c r="F1412" i="18"/>
  <c r="F1411" i="18"/>
  <c r="F1410" i="18"/>
  <c r="F1409" i="18"/>
  <c r="F1408" i="18"/>
  <c r="F1407" i="18"/>
  <c r="F1406" i="18"/>
  <c r="F1405" i="18"/>
  <c r="F1404" i="18"/>
  <c r="F1403" i="18"/>
  <c r="F1402" i="18"/>
  <c r="F1401" i="18"/>
  <c r="F1400" i="18"/>
  <c r="F1399" i="18"/>
  <c r="F1398" i="18"/>
  <c r="F1397" i="18"/>
  <c r="F1396" i="18"/>
  <c r="F1395" i="18"/>
  <c r="F1394" i="18"/>
  <c r="F1393" i="18"/>
  <c r="F1392" i="18"/>
  <c r="F1391" i="18"/>
  <c r="F1390" i="18"/>
  <c r="F1389" i="18"/>
  <c r="F1388" i="18"/>
  <c r="F1387" i="18"/>
  <c r="F1386" i="18"/>
  <c r="F1385" i="18"/>
  <c r="F1384" i="18"/>
  <c r="F1383" i="18"/>
  <c r="F1382" i="18"/>
  <c r="F1381" i="18"/>
  <c r="F1380" i="18"/>
  <c r="F1379" i="18"/>
  <c r="F1378" i="18"/>
  <c r="F1377" i="18"/>
  <c r="F1376" i="18"/>
  <c r="F1375" i="18"/>
  <c r="F1374" i="18"/>
  <c r="F1373" i="18"/>
  <c r="F1372" i="18"/>
  <c r="F1371" i="18"/>
  <c r="F1370" i="18"/>
  <c r="F1369" i="18"/>
  <c r="F1368" i="18"/>
  <c r="F1367" i="18"/>
  <c r="F1366" i="18"/>
  <c r="F1365" i="18"/>
  <c r="F1364" i="18"/>
  <c r="F1363" i="18"/>
  <c r="F1362" i="18"/>
  <c r="F1361" i="18"/>
  <c r="F1360" i="18"/>
  <c r="F1359" i="18"/>
  <c r="F1358" i="18"/>
  <c r="F1357" i="18"/>
  <c r="F1356" i="18"/>
  <c r="F1355" i="18"/>
  <c r="F1354" i="18"/>
  <c r="F1353" i="18"/>
  <c r="F1352" i="18"/>
  <c r="F1351" i="18"/>
  <c r="F1350" i="18"/>
  <c r="F1349" i="18"/>
  <c r="F1348" i="18"/>
  <c r="F1347" i="18"/>
  <c r="F1346" i="18"/>
  <c r="F1345" i="18"/>
  <c r="F1344" i="18"/>
  <c r="F1343" i="18"/>
  <c r="F1342" i="18"/>
  <c r="F1341" i="18"/>
  <c r="F1340" i="18"/>
  <c r="F1339" i="18"/>
  <c r="F1338" i="18"/>
  <c r="F1337" i="18"/>
  <c r="F1336" i="18"/>
  <c r="F1335" i="18"/>
  <c r="F1334" i="18"/>
  <c r="F1333" i="18"/>
  <c r="F1332" i="18"/>
  <c r="F1331" i="18"/>
  <c r="F1330" i="18"/>
  <c r="F1329" i="18"/>
  <c r="F1328" i="18"/>
  <c r="F1327" i="18"/>
  <c r="F1326" i="18"/>
  <c r="F1325" i="18"/>
  <c r="F1324" i="18"/>
  <c r="F1323" i="18"/>
  <c r="F1322" i="18"/>
  <c r="F1321" i="18"/>
  <c r="F1320" i="18"/>
  <c r="F1319" i="18"/>
  <c r="F1318" i="18"/>
  <c r="F1317" i="18"/>
  <c r="F1316" i="18"/>
  <c r="F1315" i="18"/>
  <c r="F1314" i="18"/>
  <c r="F1313" i="18"/>
  <c r="F1312" i="18"/>
  <c r="F1311" i="18"/>
  <c r="F1310" i="18"/>
  <c r="F1309" i="18"/>
  <c r="F1308" i="18"/>
  <c r="F1307" i="18"/>
  <c r="F1306" i="18"/>
  <c r="F1305" i="18"/>
  <c r="F1304" i="18"/>
  <c r="F1303" i="18"/>
  <c r="F1302" i="18"/>
  <c r="F1301" i="18"/>
  <c r="F1300" i="18"/>
  <c r="F1299" i="18"/>
  <c r="F1298" i="18"/>
  <c r="F1297" i="18"/>
  <c r="F1296" i="18"/>
  <c r="F1295" i="18"/>
  <c r="F1294" i="18"/>
  <c r="F1293" i="18"/>
  <c r="F1292" i="18"/>
  <c r="F1291" i="18"/>
  <c r="F1290" i="18"/>
  <c r="F1289" i="18"/>
  <c r="F1288" i="18"/>
  <c r="F1287" i="18"/>
  <c r="F1286" i="18"/>
  <c r="F1285" i="18"/>
  <c r="F1284" i="18"/>
  <c r="F1283" i="18"/>
  <c r="F1282" i="18"/>
  <c r="F1281" i="18"/>
  <c r="F1280" i="18"/>
  <c r="F1279" i="18"/>
  <c r="F1278" i="18"/>
  <c r="F1277" i="18"/>
  <c r="F1276" i="18"/>
  <c r="F1275" i="18"/>
  <c r="F1274" i="18"/>
  <c r="F1273" i="18"/>
  <c r="F1272" i="18"/>
  <c r="F1271" i="18"/>
  <c r="F1270" i="18"/>
  <c r="F1269" i="18"/>
  <c r="F1268" i="18"/>
  <c r="F1267" i="18"/>
  <c r="F1266" i="18"/>
  <c r="F1265" i="18"/>
  <c r="F1264" i="18"/>
  <c r="F1263" i="18"/>
  <c r="F1262" i="18"/>
  <c r="F1261" i="18"/>
  <c r="F1260" i="18"/>
  <c r="F1259" i="18"/>
  <c r="F1258" i="18"/>
  <c r="F1257" i="18"/>
  <c r="F1256" i="18"/>
  <c r="F1255" i="18"/>
  <c r="F1254" i="18"/>
  <c r="F1253" i="18"/>
  <c r="F1252" i="18"/>
  <c r="F1251" i="18"/>
  <c r="F1250" i="18"/>
  <c r="F1249" i="18"/>
  <c r="F1248" i="18"/>
  <c r="F1247" i="18"/>
  <c r="F1246" i="18"/>
  <c r="F1245" i="18"/>
  <c r="F1244" i="18"/>
  <c r="F1243" i="18"/>
  <c r="F1242" i="18"/>
  <c r="F1241" i="18"/>
  <c r="F1240" i="18"/>
  <c r="F1239" i="18"/>
  <c r="F1238" i="18"/>
  <c r="F1237" i="18"/>
  <c r="F1236" i="18"/>
  <c r="F1235" i="18"/>
  <c r="F1234" i="18"/>
  <c r="F1233" i="18"/>
  <c r="F1232" i="18"/>
  <c r="F1231" i="18"/>
  <c r="F1230" i="18"/>
  <c r="F1229" i="18"/>
  <c r="F1228" i="18"/>
  <c r="F1227" i="18"/>
  <c r="F1226" i="18"/>
  <c r="F1225" i="18"/>
  <c r="F1224" i="18"/>
  <c r="F1223" i="18"/>
  <c r="F1222" i="18"/>
  <c r="F1221" i="18"/>
  <c r="F1220" i="18"/>
  <c r="F1219" i="18"/>
  <c r="F1218" i="18"/>
  <c r="F1217" i="18"/>
  <c r="F1216" i="18"/>
  <c r="F1215" i="18"/>
  <c r="F1214" i="18"/>
  <c r="F1213" i="18"/>
  <c r="F1212" i="18"/>
  <c r="F1211" i="18"/>
  <c r="F1210" i="18"/>
  <c r="F1209" i="18"/>
  <c r="F1208" i="18"/>
  <c r="F1207" i="18"/>
  <c r="F1206" i="18"/>
  <c r="F1205" i="18"/>
  <c r="F1204" i="18"/>
  <c r="F1203" i="18"/>
  <c r="F1202" i="18"/>
  <c r="F1201" i="18"/>
  <c r="F1200" i="18"/>
  <c r="F1199" i="18"/>
  <c r="F1198" i="18"/>
  <c r="F1197" i="18"/>
  <c r="F1196" i="18"/>
  <c r="F1195" i="18"/>
  <c r="F1194" i="18"/>
  <c r="F1193" i="18"/>
  <c r="F1192" i="18"/>
  <c r="F1191" i="18"/>
  <c r="F1190" i="18"/>
  <c r="F1189" i="18"/>
  <c r="F1188" i="18"/>
  <c r="F1187" i="18"/>
  <c r="F1186" i="18"/>
  <c r="F1185" i="18"/>
  <c r="F1184" i="18"/>
  <c r="F1183" i="18"/>
  <c r="F1182" i="18"/>
  <c r="F1181" i="18"/>
  <c r="F1180" i="18"/>
  <c r="F1179" i="18"/>
  <c r="F1178" i="18"/>
  <c r="F1177" i="18"/>
  <c r="F1176" i="18"/>
  <c r="F1175" i="18"/>
  <c r="F1174" i="18"/>
  <c r="F1173" i="18"/>
  <c r="F1172" i="18"/>
  <c r="F1171" i="18"/>
  <c r="F1170" i="18"/>
  <c r="F1169" i="18"/>
  <c r="F1168" i="18"/>
  <c r="F1167" i="18"/>
  <c r="F1166" i="18"/>
  <c r="F1165" i="18"/>
  <c r="F1164" i="18"/>
  <c r="F1163" i="18"/>
  <c r="F1162" i="18"/>
  <c r="F1161" i="18"/>
  <c r="F1160" i="18"/>
  <c r="F1159" i="18"/>
  <c r="F1158" i="18"/>
  <c r="F1157" i="18"/>
  <c r="F1156" i="18"/>
  <c r="F1155" i="18"/>
  <c r="F1154" i="18"/>
  <c r="F1153" i="18"/>
  <c r="F1152" i="18"/>
  <c r="F1151" i="18"/>
  <c r="F1150" i="18"/>
  <c r="F1149" i="18"/>
  <c r="F1148" i="18"/>
  <c r="F1147" i="18"/>
  <c r="F1146" i="18"/>
  <c r="F1145" i="18"/>
  <c r="F1144" i="18"/>
  <c r="F1143" i="18"/>
  <c r="F1142" i="18"/>
  <c r="F1141" i="18"/>
  <c r="F1140" i="18"/>
  <c r="F1139" i="18"/>
  <c r="F1138" i="18"/>
  <c r="F1137" i="18"/>
  <c r="F1136" i="18"/>
  <c r="F1135" i="18"/>
  <c r="F1134" i="18"/>
  <c r="F1133" i="18"/>
  <c r="F1132" i="18"/>
  <c r="F1131" i="18"/>
  <c r="F1130" i="18"/>
  <c r="F1129" i="18"/>
  <c r="F1128" i="18"/>
  <c r="F1127" i="18"/>
  <c r="F1126" i="18"/>
  <c r="F1125" i="18"/>
  <c r="F1124" i="18"/>
  <c r="F1123" i="18"/>
  <c r="F1122" i="18"/>
  <c r="F1121" i="18"/>
  <c r="F1120" i="18"/>
  <c r="F1119" i="18"/>
  <c r="F1118" i="18"/>
  <c r="F1117" i="18"/>
  <c r="F1116" i="18"/>
  <c r="F1115" i="18"/>
  <c r="F1114" i="18"/>
  <c r="F1113" i="18"/>
  <c r="F1112" i="18"/>
  <c r="F1111" i="18"/>
  <c r="F1110" i="18"/>
  <c r="F1109" i="18"/>
  <c r="F1108" i="18"/>
  <c r="F1107" i="18"/>
  <c r="F1106" i="18"/>
  <c r="F1105" i="18"/>
  <c r="F1104" i="18"/>
  <c r="F1103" i="18"/>
  <c r="F1102" i="18"/>
  <c r="F1101" i="18"/>
  <c r="F1100" i="18"/>
  <c r="F1099" i="18"/>
  <c r="F1098" i="18"/>
  <c r="F1097" i="18"/>
  <c r="F1096" i="18"/>
  <c r="F1095" i="18"/>
  <c r="F1094" i="18"/>
  <c r="F1093" i="18"/>
  <c r="F1092" i="18"/>
  <c r="F1091" i="18"/>
  <c r="F1090" i="18"/>
  <c r="F1089" i="18"/>
  <c r="F1088" i="18"/>
  <c r="F1087" i="18"/>
  <c r="F1086" i="18"/>
  <c r="F1085" i="18"/>
  <c r="F1084" i="18"/>
  <c r="F1083" i="18"/>
  <c r="F1082" i="18"/>
  <c r="F1081" i="18"/>
  <c r="F1080" i="18"/>
  <c r="F1079" i="18"/>
  <c r="F1078" i="18"/>
  <c r="F1077" i="18"/>
  <c r="F1076" i="18"/>
  <c r="F1075" i="18"/>
  <c r="F1074" i="18"/>
  <c r="F1073" i="18"/>
  <c r="F1072" i="18"/>
  <c r="F1071" i="18"/>
  <c r="F1070" i="18"/>
  <c r="F1069" i="18"/>
  <c r="F1068" i="18"/>
  <c r="F1067" i="18"/>
  <c r="F1066" i="18"/>
  <c r="F1065" i="18"/>
  <c r="F1064" i="18"/>
  <c r="F1063" i="18"/>
  <c r="F1062" i="18"/>
  <c r="F1061" i="18"/>
  <c r="F1060" i="18"/>
  <c r="F1059" i="18"/>
  <c r="F1058" i="18"/>
  <c r="F1057" i="18"/>
  <c r="F1056" i="18"/>
  <c r="F1055" i="18"/>
  <c r="F1054" i="18"/>
  <c r="F1053" i="18"/>
  <c r="F1052" i="18"/>
  <c r="F1051" i="18"/>
  <c r="F1050" i="18"/>
  <c r="F1049" i="18"/>
  <c r="F1048" i="18"/>
  <c r="F1047" i="18"/>
  <c r="F1046" i="18"/>
  <c r="F1045" i="18"/>
  <c r="F1044" i="18"/>
  <c r="F1043" i="18"/>
  <c r="F1042" i="18"/>
  <c r="F1041" i="18"/>
  <c r="F1040" i="18"/>
  <c r="F1039" i="18"/>
  <c r="F1038" i="18"/>
  <c r="F1037" i="18"/>
  <c r="F1036" i="18"/>
  <c r="F1035" i="18"/>
  <c r="F1034" i="18"/>
  <c r="F1033" i="18"/>
  <c r="F1032" i="18"/>
  <c r="F1031" i="18"/>
  <c r="F1030" i="18"/>
  <c r="F1029" i="18"/>
  <c r="F1028" i="18"/>
  <c r="F1027" i="18"/>
  <c r="F1026" i="18"/>
  <c r="F1025" i="18"/>
  <c r="F1024" i="18"/>
  <c r="F1023" i="18"/>
  <c r="F1022" i="18"/>
  <c r="F1021" i="18"/>
  <c r="F1020" i="18"/>
  <c r="F1019" i="18"/>
  <c r="F1018" i="18"/>
  <c r="F1017" i="18"/>
  <c r="F1016" i="18"/>
  <c r="F1015" i="18"/>
  <c r="F1014" i="18"/>
  <c r="F1013" i="18"/>
  <c r="F1012" i="18"/>
  <c r="F1011" i="18"/>
  <c r="F1010" i="18"/>
  <c r="F1009" i="18"/>
  <c r="F1008" i="18"/>
  <c r="F1007" i="18"/>
  <c r="F1006" i="18"/>
  <c r="F1005" i="18"/>
  <c r="F1004" i="18"/>
  <c r="F1003" i="18"/>
  <c r="F1002" i="18"/>
  <c r="F1001" i="18"/>
  <c r="F1000" i="18"/>
  <c r="F999" i="18"/>
  <c r="F998" i="18"/>
  <c r="F997" i="18"/>
  <c r="F996" i="18"/>
  <c r="F995" i="18"/>
  <c r="F994" i="18"/>
  <c r="F993" i="18"/>
  <c r="F992" i="18"/>
  <c r="F991" i="18"/>
  <c r="F990" i="18"/>
  <c r="F989" i="18"/>
  <c r="F988" i="18"/>
  <c r="F987" i="18"/>
  <c r="F986" i="18"/>
  <c r="F985" i="18"/>
  <c r="F984" i="18"/>
  <c r="F983" i="18"/>
  <c r="F982" i="18"/>
  <c r="F981" i="18"/>
  <c r="F980" i="18"/>
  <c r="F979" i="18"/>
  <c r="F978" i="18"/>
  <c r="F977" i="18"/>
  <c r="F976" i="18"/>
  <c r="F975" i="18"/>
  <c r="F974" i="18"/>
  <c r="F973" i="18"/>
  <c r="F972" i="18"/>
  <c r="F971" i="18"/>
  <c r="F970" i="18"/>
  <c r="F969" i="18"/>
  <c r="F968" i="18"/>
  <c r="F967" i="18"/>
  <c r="F966" i="18"/>
  <c r="F965" i="18"/>
  <c r="F964" i="18"/>
  <c r="F963" i="18"/>
  <c r="F962" i="18"/>
  <c r="F961" i="18"/>
  <c r="F960" i="18"/>
  <c r="F959" i="18"/>
  <c r="F958" i="18"/>
  <c r="F957" i="18"/>
  <c r="F956" i="18"/>
  <c r="F955" i="18"/>
  <c r="F954" i="18"/>
  <c r="F953" i="18"/>
  <c r="F952" i="18"/>
  <c r="F951" i="18"/>
  <c r="F950" i="18"/>
  <c r="F949" i="18"/>
  <c r="F948" i="18"/>
  <c r="F947" i="18"/>
  <c r="F946" i="18"/>
  <c r="F945" i="18"/>
  <c r="F944" i="18"/>
  <c r="F943" i="18"/>
  <c r="F942" i="18"/>
  <c r="F941" i="18"/>
  <c r="F940" i="18"/>
  <c r="F939" i="18"/>
  <c r="F938" i="18"/>
  <c r="F937" i="18"/>
  <c r="F936" i="18"/>
  <c r="F935" i="18"/>
  <c r="F934" i="18"/>
  <c r="F933" i="18"/>
  <c r="F932" i="18"/>
  <c r="F931" i="18"/>
  <c r="F930" i="18"/>
  <c r="F929" i="18"/>
  <c r="F928" i="18"/>
  <c r="F927" i="18"/>
  <c r="F926" i="18"/>
  <c r="F925" i="18"/>
  <c r="F924" i="18"/>
  <c r="F923" i="18"/>
  <c r="F922" i="18"/>
  <c r="F921" i="18"/>
  <c r="F920" i="18"/>
  <c r="F919" i="18"/>
  <c r="F918" i="18"/>
  <c r="F917" i="18"/>
  <c r="F916" i="18"/>
  <c r="F915" i="18"/>
  <c r="F914" i="18"/>
  <c r="F913" i="18"/>
  <c r="F912" i="18"/>
  <c r="F911" i="18"/>
  <c r="F910" i="18"/>
  <c r="F909" i="18"/>
  <c r="F908" i="18"/>
  <c r="F907" i="18"/>
  <c r="F906" i="18"/>
  <c r="F905" i="18"/>
  <c r="F904" i="18"/>
  <c r="F903" i="18"/>
  <c r="F902" i="18"/>
  <c r="F901" i="18"/>
  <c r="F900" i="18"/>
  <c r="F899" i="18"/>
  <c r="F898" i="18"/>
  <c r="F897" i="18"/>
  <c r="F896" i="18"/>
  <c r="F895" i="18"/>
  <c r="F894" i="18"/>
  <c r="F893" i="18"/>
  <c r="F892" i="18"/>
  <c r="F891" i="18"/>
  <c r="F890" i="18"/>
  <c r="F889" i="18"/>
  <c r="F888" i="18"/>
  <c r="F887" i="18"/>
  <c r="F886" i="18"/>
  <c r="F885" i="18"/>
  <c r="F884" i="18"/>
  <c r="F883" i="18"/>
  <c r="F882" i="18"/>
  <c r="F881" i="18"/>
  <c r="F880" i="18"/>
  <c r="F879" i="18"/>
  <c r="F878" i="18"/>
  <c r="F877" i="18"/>
  <c r="F876" i="18"/>
  <c r="F875" i="18"/>
  <c r="F874" i="18"/>
  <c r="F873" i="18"/>
  <c r="F872" i="18"/>
  <c r="F871" i="18"/>
  <c r="F870" i="18"/>
  <c r="F869" i="18"/>
  <c r="F868" i="18"/>
  <c r="F867" i="18"/>
  <c r="F866" i="18"/>
  <c r="F865" i="18"/>
  <c r="F864" i="18"/>
  <c r="F863" i="18"/>
  <c r="F862" i="18"/>
  <c r="F861" i="18"/>
  <c r="F860" i="18"/>
  <c r="F859" i="18"/>
  <c r="F858" i="18"/>
  <c r="F857" i="18"/>
  <c r="F856" i="18"/>
  <c r="F855" i="18"/>
  <c r="F854" i="18"/>
  <c r="F853" i="18"/>
  <c r="F852" i="18"/>
  <c r="F851" i="18"/>
  <c r="F850" i="18"/>
  <c r="F849" i="18"/>
  <c r="F848" i="18"/>
  <c r="F847" i="18"/>
  <c r="F846" i="18"/>
  <c r="F845" i="18"/>
  <c r="F844" i="18"/>
  <c r="F843" i="18"/>
  <c r="F842" i="18"/>
  <c r="F841" i="18"/>
  <c r="F840" i="18"/>
  <c r="F839" i="18"/>
  <c r="F838" i="18"/>
  <c r="F837" i="18"/>
  <c r="F836" i="18"/>
  <c r="F835" i="18"/>
  <c r="F834" i="18"/>
  <c r="F833" i="18"/>
  <c r="F832" i="18"/>
  <c r="F831" i="18"/>
  <c r="F830" i="18"/>
  <c r="F829" i="18"/>
  <c r="F828" i="18"/>
  <c r="F827" i="18"/>
  <c r="F826" i="18"/>
  <c r="F825" i="18"/>
  <c r="F824" i="18"/>
  <c r="F823" i="18"/>
  <c r="F822" i="18"/>
  <c r="F821" i="18"/>
  <c r="F820" i="18"/>
  <c r="F819" i="18"/>
  <c r="F818" i="18"/>
  <c r="F817" i="18"/>
  <c r="F816" i="18"/>
  <c r="F815" i="18"/>
  <c r="F814" i="18"/>
  <c r="F813" i="18"/>
  <c r="F812" i="18"/>
  <c r="F811" i="18"/>
  <c r="F810" i="18"/>
  <c r="F809" i="18"/>
  <c r="F808" i="18"/>
  <c r="F807" i="18"/>
  <c r="F806" i="18"/>
  <c r="F805" i="18"/>
  <c r="F804" i="18"/>
  <c r="F803" i="18"/>
  <c r="F802" i="18"/>
  <c r="F801" i="18"/>
  <c r="F800" i="18"/>
  <c r="F799" i="18"/>
  <c r="F798" i="18"/>
  <c r="F797" i="18"/>
  <c r="F796" i="18"/>
  <c r="F795" i="18"/>
  <c r="F794" i="18"/>
  <c r="F793" i="18"/>
  <c r="F792" i="18"/>
  <c r="F791" i="18"/>
  <c r="F790" i="18"/>
  <c r="F789" i="18"/>
  <c r="F788" i="18"/>
  <c r="F787" i="18"/>
  <c r="F786" i="18"/>
  <c r="F785" i="18"/>
  <c r="F784" i="18"/>
  <c r="F783" i="18"/>
  <c r="F782" i="18"/>
  <c r="F781" i="18"/>
  <c r="F780" i="18"/>
  <c r="F779" i="18"/>
  <c r="F778" i="18"/>
  <c r="F777" i="18"/>
  <c r="F776" i="18"/>
  <c r="F775" i="18"/>
  <c r="F774" i="18"/>
  <c r="F773" i="18"/>
  <c r="F772" i="18"/>
  <c r="F771" i="18"/>
  <c r="F770" i="18"/>
  <c r="F769" i="18"/>
  <c r="F768" i="18"/>
  <c r="F767" i="18"/>
  <c r="F766" i="18"/>
  <c r="F765" i="18"/>
  <c r="F764" i="18"/>
  <c r="F763" i="18"/>
  <c r="F762" i="18"/>
  <c r="F761" i="18"/>
  <c r="F760" i="18"/>
  <c r="F759" i="18"/>
  <c r="F758" i="18"/>
  <c r="F757" i="18"/>
  <c r="F756" i="18"/>
  <c r="F755" i="18"/>
  <c r="F754" i="18"/>
  <c r="F753" i="18"/>
  <c r="F752" i="18"/>
  <c r="F751" i="18"/>
  <c r="F750" i="18"/>
  <c r="F749" i="18"/>
  <c r="F748" i="18"/>
  <c r="F747" i="18"/>
  <c r="F746" i="18"/>
  <c r="F745" i="18"/>
  <c r="F744" i="18"/>
  <c r="F743" i="18"/>
  <c r="F742" i="18"/>
  <c r="F741" i="18"/>
  <c r="F740" i="18"/>
  <c r="F739" i="18"/>
  <c r="F738" i="18"/>
  <c r="F737" i="18"/>
  <c r="F736" i="18"/>
  <c r="F735" i="18"/>
  <c r="F734" i="18"/>
  <c r="F733" i="18"/>
  <c r="F732" i="18"/>
  <c r="F731" i="18"/>
  <c r="F730" i="18"/>
  <c r="F729" i="18"/>
  <c r="F728" i="18"/>
  <c r="F727" i="18"/>
  <c r="F726" i="18"/>
  <c r="F725" i="18"/>
  <c r="F724" i="18"/>
  <c r="F723" i="18"/>
  <c r="F722" i="18"/>
  <c r="F721" i="18"/>
  <c r="F720" i="18"/>
  <c r="F719" i="18"/>
  <c r="F718" i="18"/>
  <c r="F717" i="18"/>
  <c r="F716" i="18"/>
  <c r="F715" i="18"/>
  <c r="F714" i="18"/>
  <c r="F713" i="18"/>
  <c r="F712" i="18"/>
  <c r="F711" i="18"/>
  <c r="F710" i="18"/>
  <c r="F709" i="18"/>
  <c r="F708" i="18"/>
  <c r="F707" i="18"/>
  <c r="F706" i="18"/>
  <c r="F705" i="18"/>
  <c r="F704" i="18"/>
  <c r="F703" i="18"/>
  <c r="F702" i="18"/>
  <c r="F701" i="18"/>
  <c r="F700" i="18"/>
  <c r="F699" i="18"/>
  <c r="F698" i="18"/>
  <c r="F697" i="18"/>
  <c r="F696" i="18"/>
  <c r="F695" i="18"/>
  <c r="F694" i="18"/>
  <c r="F693" i="18"/>
  <c r="F692" i="18"/>
  <c r="F691" i="18"/>
  <c r="F690" i="18"/>
  <c r="F689" i="18"/>
  <c r="F688" i="18"/>
  <c r="F687" i="18"/>
  <c r="F686" i="18"/>
  <c r="F685" i="18"/>
  <c r="F684" i="18"/>
  <c r="F683" i="18"/>
  <c r="F682" i="18"/>
  <c r="F681" i="18"/>
  <c r="F680" i="18"/>
  <c r="F679" i="18"/>
  <c r="F678" i="18"/>
  <c r="F677" i="18"/>
  <c r="F676" i="18"/>
  <c r="F675" i="18"/>
  <c r="F674" i="18"/>
  <c r="F673" i="18"/>
  <c r="F672" i="18"/>
  <c r="F671" i="18"/>
  <c r="F670" i="18"/>
  <c r="F669" i="18"/>
  <c r="F668" i="18"/>
  <c r="F667" i="18"/>
  <c r="F666" i="18"/>
  <c r="F665" i="18"/>
  <c r="F664" i="18"/>
  <c r="F663" i="18"/>
  <c r="F662" i="18"/>
  <c r="F661" i="18"/>
  <c r="F660" i="18"/>
  <c r="F659" i="18"/>
  <c r="F658" i="18"/>
  <c r="F657" i="18"/>
  <c r="F656" i="18"/>
  <c r="F655" i="18"/>
  <c r="F654" i="18"/>
  <c r="F653" i="18"/>
  <c r="F652" i="18"/>
  <c r="F651" i="18"/>
  <c r="F650" i="18"/>
  <c r="F649" i="18"/>
  <c r="F648" i="18"/>
  <c r="F647" i="18"/>
  <c r="F646" i="18"/>
  <c r="F645" i="18"/>
  <c r="F644" i="18"/>
  <c r="F643" i="18"/>
  <c r="F642" i="18"/>
  <c r="F641" i="18"/>
  <c r="F640" i="18"/>
  <c r="F639" i="18"/>
  <c r="F638" i="18"/>
  <c r="F637" i="18"/>
  <c r="F636" i="18"/>
  <c r="F635" i="18"/>
  <c r="F634" i="18"/>
  <c r="F633" i="18"/>
  <c r="F632" i="18"/>
  <c r="F631" i="18"/>
  <c r="F630" i="18"/>
  <c r="F629" i="18"/>
  <c r="F628" i="18"/>
  <c r="F627" i="18"/>
  <c r="F626" i="18"/>
  <c r="F625" i="18"/>
  <c r="F624" i="18"/>
  <c r="F623" i="18"/>
  <c r="F622" i="18"/>
  <c r="F621" i="18"/>
  <c r="F620" i="18"/>
  <c r="F619" i="18"/>
  <c r="F618" i="18"/>
  <c r="F617" i="18"/>
  <c r="F616" i="18"/>
  <c r="F615" i="18"/>
  <c r="F614" i="18"/>
  <c r="F613" i="18"/>
  <c r="F612" i="18"/>
  <c r="F611" i="18"/>
  <c r="F610" i="18"/>
  <c r="F609" i="18"/>
  <c r="F608" i="18"/>
  <c r="F607" i="18"/>
  <c r="F606" i="18"/>
  <c r="F605" i="18"/>
  <c r="F604" i="18"/>
  <c r="F603" i="18"/>
  <c r="F602" i="18"/>
  <c r="F601" i="18"/>
  <c r="F600" i="18"/>
  <c r="F599" i="18"/>
  <c r="F598" i="18"/>
  <c r="F597" i="18"/>
  <c r="F596" i="18"/>
  <c r="F595" i="18"/>
  <c r="F594" i="18"/>
  <c r="F593" i="18"/>
  <c r="F592" i="18"/>
  <c r="F591" i="18"/>
  <c r="F590" i="18"/>
  <c r="F589" i="18"/>
  <c r="F588" i="18"/>
  <c r="F587" i="18"/>
  <c r="F586" i="18"/>
  <c r="F585" i="18"/>
  <c r="F584" i="18"/>
  <c r="F583" i="18"/>
  <c r="F582" i="18"/>
  <c r="F581" i="18"/>
  <c r="F580" i="18"/>
  <c r="F579" i="18"/>
  <c r="F578" i="18"/>
  <c r="F577" i="18"/>
  <c r="F576" i="18"/>
  <c r="F575" i="18"/>
  <c r="F574" i="18"/>
  <c r="F573" i="18"/>
  <c r="F572" i="18"/>
  <c r="F571" i="18"/>
  <c r="F570" i="18"/>
  <c r="F569" i="18"/>
  <c r="F568" i="18"/>
  <c r="F567" i="18"/>
  <c r="F566" i="18"/>
  <c r="F565" i="18"/>
  <c r="F564" i="18"/>
  <c r="F563" i="18"/>
  <c r="F562" i="18"/>
  <c r="F561" i="18"/>
  <c r="F560" i="18"/>
  <c r="F559" i="18"/>
  <c r="F558" i="18"/>
  <c r="F557" i="18"/>
  <c r="F556" i="18"/>
  <c r="F555" i="18"/>
  <c r="F554" i="18"/>
  <c r="F553" i="18"/>
  <c r="F552" i="18"/>
  <c r="F551" i="18"/>
  <c r="F550" i="18"/>
  <c r="F549" i="18"/>
  <c r="F548" i="18"/>
  <c r="F547" i="18"/>
  <c r="F546" i="18"/>
  <c r="F545" i="18"/>
  <c r="F544" i="18"/>
  <c r="F543" i="18"/>
  <c r="F542" i="18"/>
  <c r="F541" i="18"/>
  <c r="F540" i="18"/>
  <c r="F539" i="18"/>
  <c r="F538" i="18"/>
  <c r="F537" i="18"/>
  <c r="F536" i="18"/>
  <c r="F535" i="18"/>
  <c r="F534" i="18"/>
  <c r="F533" i="18"/>
  <c r="F532" i="18"/>
  <c r="F531" i="18"/>
  <c r="F530" i="18"/>
  <c r="F529" i="18"/>
  <c r="F528" i="18"/>
  <c r="F527" i="18"/>
  <c r="F526" i="18"/>
  <c r="F525" i="18"/>
  <c r="F524" i="18"/>
  <c r="F523" i="18"/>
  <c r="F522" i="18"/>
  <c r="F521" i="18"/>
  <c r="F520" i="18"/>
  <c r="F519" i="18"/>
  <c r="F518" i="18"/>
  <c r="F517" i="18"/>
  <c r="F516" i="18"/>
  <c r="F515" i="18"/>
  <c r="F514" i="18"/>
  <c r="F513" i="18"/>
  <c r="F512" i="18"/>
  <c r="F511" i="18"/>
  <c r="F510" i="18"/>
  <c r="F509" i="18"/>
  <c r="F508" i="18"/>
  <c r="F507" i="18"/>
  <c r="F506" i="18"/>
  <c r="F505" i="18"/>
  <c r="F504" i="18"/>
  <c r="F503" i="18"/>
  <c r="F502" i="18"/>
  <c r="F501" i="18"/>
  <c r="F500" i="18"/>
  <c r="F499" i="18"/>
  <c r="F498" i="18"/>
  <c r="F497" i="18"/>
  <c r="F496" i="18"/>
  <c r="F495" i="18"/>
  <c r="F494" i="18"/>
  <c r="F493" i="18"/>
  <c r="F492" i="18"/>
  <c r="F491" i="18"/>
  <c r="F490" i="18"/>
  <c r="F489" i="18"/>
  <c r="F488" i="18"/>
  <c r="F487" i="18"/>
  <c r="F486" i="18"/>
  <c r="F485" i="18"/>
  <c r="F484" i="18"/>
  <c r="F483" i="18"/>
  <c r="F482" i="18"/>
  <c r="F481" i="18"/>
  <c r="F480" i="18"/>
  <c r="F479" i="18"/>
  <c r="F478" i="18"/>
  <c r="F477" i="18"/>
  <c r="F476" i="18"/>
  <c r="F475" i="18"/>
  <c r="F474" i="18"/>
  <c r="F473" i="18"/>
  <c r="F472" i="18"/>
  <c r="F471" i="18"/>
  <c r="F470" i="18"/>
  <c r="F469" i="18"/>
  <c r="F468" i="18"/>
  <c r="F467" i="18"/>
  <c r="F466" i="18"/>
  <c r="F465" i="18"/>
  <c r="F464" i="18"/>
  <c r="F463" i="18"/>
  <c r="F462" i="18"/>
  <c r="F461" i="18"/>
  <c r="F460" i="18"/>
  <c r="F459" i="18"/>
  <c r="F458" i="18"/>
  <c r="F457" i="18"/>
  <c r="F456" i="18"/>
  <c r="F455" i="18"/>
  <c r="F454" i="18"/>
  <c r="F453" i="18"/>
  <c r="F452" i="18"/>
  <c r="F451" i="18"/>
  <c r="F450" i="18"/>
  <c r="F449" i="18"/>
  <c r="F448" i="18"/>
  <c r="F447" i="18"/>
  <c r="F446" i="18"/>
  <c r="F445" i="18"/>
  <c r="F444" i="18"/>
  <c r="F443" i="18"/>
  <c r="F442" i="18"/>
  <c r="F441" i="18"/>
  <c r="F440" i="18"/>
  <c r="F439" i="18"/>
  <c r="F438" i="18"/>
  <c r="F437" i="18"/>
  <c r="F436" i="18"/>
  <c r="F435" i="18"/>
  <c r="F434" i="18"/>
  <c r="F433" i="18"/>
  <c r="F432" i="18"/>
  <c r="F431" i="18"/>
  <c r="F430" i="18"/>
  <c r="F429" i="18"/>
  <c r="F428" i="18"/>
  <c r="F427" i="18"/>
  <c r="F426" i="18"/>
  <c r="F425" i="18"/>
  <c r="F424" i="18"/>
  <c r="F423" i="18"/>
  <c r="F422" i="18"/>
  <c r="F421" i="18"/>
  <c r="F420" i="18"/>
  <c r="F419" i="18"/>
  <c r="F418" i="18"/>
  <c r="F417" i="18"/>
  <c r="F416" i="18"/>
  <c r="F415" i="18"/>
  <c r="F414" i="18"/>
  <c r="F413" i="18"/>
  <c r="F412" i="18"/>
  <c r="F411" i="18"/>
  <c r="F410" i="18"/>
  <c r="F409" i="18"/>
  <c r="F408" i="18"/>
  <c r="F407" i="18"/>
  <c r="F406" i="18"/>
  <c r="F405" i="18"/>
  <c r="F404" i="18"/>
  <c r="F403" i="18"/>
  <c r="F402" i="18"/>
  <c r="F401" i="18"/>
  <c r="F400" i="18"/>
  <c r="F399" i="18"/>
  <c r="F398" i="18"/>
  <c r="F397" i="18"/>
  <c r="F396" i="18"/>
  <c r="F395" i="18"/>
  <c r="F394" i="18"/>
  <c r="F393" i="18"/>
  <c r="F392" i="18"/>
  <c r="F391" i="18"/>
  <c r="F390" i="18"/>
  <c r="F389" i="18"/>
  <c r="F388" i="18"/>
  <c r="F387" i="18"/>
  <c r="F386" i="18"/>
  <c r="F385" i="18"/>
  <c r="F384" i="18"/>
  <c r="F383" i="18"/>
  <c r="F382" i="18"/>
  <c r="F381" i="18"/>
  <c r="F380" i="18"/>
  <c r="F379" i="18"/>
  <c r="F378" i="18"/>
  <c r="F377" i="18"/>
  <c r="F376" i="18"/>
  <c r="F375" i="18"/>
  <c r="F374" i="18"/>
  <c r="F373" i="18"/>
  <c r="F372" i="18"/>
  <c r="F371" i="18"/>
  <c r="F370" i="18"/>
  <c r="F369" i="18"/>
  <c r="F368" i="18"/>
  <c r="F367" i="18"/>
  <c r="F366" i="18"/>
  <c r="F365" i="18"/>
  <c r="F364" i="18"/>
  <c r="F363" i="18"/>
  <c r="F362" i="18"/>
  <c r="F361" i="18"/>
  <c r="F360" i="18"/>
  <c r="F359" i="18"/>
  <c r="F358" i="18"/>
  <c r="F357" i="18"/>
  <c r="F356" i="18"/>
  <c r="F355" i="18"/>
  <c r="F354" i="18"/>
  <c r="F353" i="18"/>
  <c r="F352" i="18"/>
  <c r="F351" i="18"/>
  <c r="F350" i="18"/>
  <c r="F349" i="18"/>
  <c r="F348" i="18"/>
  <c r="F347" i="18"/>
  <c r="F346" i="18"/>
  <c r="F345" i="18"/>
  <c r="F344" i="18"/>
  <c r="F343" i="18"/>
  <c r="F342" i="18"/>
  <c r="F341" i="18"/>
  <c r="F340" i="18"/>
  <c r="F339" i="18"/>
  <c r="F338" i="18"/>
  <c r="F337" i="18"/>
  <c r="F336" i="18"/>
  <c r="F335" i="18"/>
  <c r="F334" i="18"/>
  <c r="F333" i="18"/>
  <c r="F332" i="18"/>
  <c r="F331" i="18"/>
  <c r="F330" i="18"/>
  <c r="F329" i="18"/>
  <c r="F328" i="18"/>
  <c r="F327" i="18"/>
  <c r="F326" i="18"/>
  <c r="F325" i="18"/>
  <c r="F324" i="18"/>
  <c r="F323" i="18"/>
  <c r="F322" i="18"/>
  <c r="F321" i="18"/>
  <c r="F320" i="18"/>
  <c r="F319" i="18"/>
  <c r="F318" i="18"/>
  <c r="F317" i="18"/>
  <c r="F316" i="18"/>
  <c r="F315" i="18"/>
  <c r="F314" i="18"/>
  <c r="F313" i="18"/>
  <c r="F312" i="18"/>
  <c r="F311" i="18"/>
  <c r="F310" i="18"/>
  <c r="F309" i="18"/>
  <c r="F308" i="18"/>
  <c r="F307" i="18"/>
  <c r="F306" i="18"/>
  <c r="F305" i="18"/>
  <c r="F304" i="18"/>
  <c r="F303" i="18"/>
  <c r="F302" i="18"/>
  <c r="F301" i="18"/>
  <c r="F300" i="18"/>
  <c r="F299" i="18"/>
  <c r="F298" i="18"/>
  <c r="F297" i="18"/>
  <c r="F296" i="18"/>
  <c r="F295" i="18"/>
  <c r="F294" i="18"/>
  <c r="F293" i="18"/>
  <c r="F292" i="18"/>
  <c r="F291" i="18"/>
  <c r="F290" i="18"/>
  <c r="F289" i="18"/>
  <c r="F288" i="18"/>
  <c r="F287" i="18"/>
  <c r="F286" i="18"/>
  <c r="F285" i="18"/>
  <c r="F284" i="18"/>
  <c r="F283" i="18"/>
  <c r="F282" i="18"/>
  <c r="F281" i="18"/>
  <c r="F280" i="18"/>
  <c r="F279" i="18"/>
  <c r="F278" i="18"/>
  <c r="F277" i="18"/>
  <c r="F276" i="18"/>
  <c r="F275" i="18"/>
  <c r="F274" i="18"/>
  <c r="F273" i="18"/>
  <c r="F272" i="18"/>
  <c r="F271" i="18"/>
  <c r="F270" i="18"/>
  <c r="F269" i="18"/>
  <c r="F268" i="18"/>
  <c r="F267" i="18"/>
  <c r="F266" i="18"/>
  <c r="F265" i="18"/>
  <c r="F264" i="18"/>
  <c r="F263" i="18"/>
  <c r="F262" i="18"/>
  <c r="F261" i="18"/>
  <c r="F260" i="18"/>
  <c r="F259" i="18"/>
  <c r="F258" i="18"/>
  <c r="F257" i="18"/>
  <c r="F256" i="18"/>
  <c r="F255" i="18"/>
  <c r="F254" i="18"/>
  <c r="F253" i="18"/>
  <c r="F252" i="18"/>
  <c r="F251" i="18"/>
  <c r="F250" i="18"/>
  <c r="F249" i="18"/>
  <c r="F248" i="18"/>
  <c r="F247" i="18"/>
  <c r="F246" i="18"/>
  <c r="F245" i="18"/>
  <c r="F244" i="18"/>
  <c r="F243" i="18"/>
  <c r="F242" i="18"/>
  <c r="F241" i="18"/>
  <c r="F240" i="18"/>
  <c r="F239" i="18"/>
  <c r="F238" i="18"/>
  <c r="F237" i="18"/>
  <c r="F236" i="18"/>
  <c r="F235" i="18"/>
  <c r="F234" i="18"/>
  <c r="F233" i="18"/>
  <c r="F232" i="18"/>
  <c r="F231" i="18"/>
  <c r="F230" i="18"/>
  <c r="F229" i="18"/>
  <c r="F228" i="18"/>
  <c r="F227" i="18"/>
  <c r="F226" i="18"/>
  <c r="F225" i="18"/>
  <c r="F224" i="18"/>
  <c r="F223" i="18"/>
  <c r="F222" i="18"/>
  <c r="F221" i="18"/>
  <c r="F220" i="18"/>
  <c r="F219" i="18"/>
  <c r="F218" i="18"/>
  <c r="F217" i="18"/>
  <c r="F216" i="18"/>
  <c r="F215" i="18"/>
  <c r="F214" i="18"/>
  <c r="F213" i="18"/>
  <c r="F212" i="18"/>
  <c r="F211" i="18"/>
  <c r="F210" i="18"/>
  <c r="F209" i="18"/>
  <c r="F208" i="18"/>
  <c r="F207" i="18"/>
  <c r="F206" i="18"/>
  <c r="F205" i="18"/>
  <c r="F204" i="18"/>
  <c r="F203" i="18"/>
  <c r="F202" i="18"/>
  <c r="F201" i="18"/>
  <c r="F200" i="18"/>
  <c r="F199" i="18"/>
  <c r="F198" i="18"/>
  <c r="F197" i="18"/>
  <c r="F196" i="18"/>
  <c r="F195" i="18"/>
  <c r="F194" i="18"/>
  <c r="F193" i="18"/>
  <c r="F192" i="18"/>
  <c r="F191" i="18"/>
  <c r="F190" i="18"/>
  <c r="F189" i="18"/>
  <c r="F188" i="18"/>
  <c r="F187" i="18"/>
  <c r="F186" i="18"/>
  <c r="F185" i="18"/>
  <c r="F184" i="18"/>
  <c r="F183" i="18"/>
  <c r="F182" i="18"/>
  <c r="F181" i="18"/>
  <c r="F180" i="18"/>
  <c r="F179" i="18"/>
  <c r="F178" i="18"/>
  <c r="F177" i="18"/>
  <c r="F176" i="18"/>
  <c r="F175" i="18"/>
  <c r="F174" i="18"/>
  <c r="F173" i="18"/>
  <c r="F172" i="18"/>
  <c r="F171" i="18"/>
  <c r="F170" i="18"/>
  <c r="F169" i="18"/>
  <c r="F168" i="18"/>
  <c r="F167" i="18"/>
  <c r="F166" i="18"/>
  <c r="F165" i="18"/>
  <c r="F164" i="18"/>
  <c r="F163" i="18"/>
  <c r="F162" i="18"/>
  <c r="F161" i="18"/>
  <c r="F160" i="18"/>
  <c r="F159" i="18"/>
  <c r="F158" i="18"/>
  <c r="F157" i="18"/>
  <c r="F156" i="18"/>
  <c r="F155" i="18"/>
  <c r="F154" i="18"/>
  <c r="F153" i="18"/>
  <c r="F152" i="18"/>
  <c r="F151" i="18"/>
  <c r="F150" i="18"/>
  <c r="F149" i="18"/>
  <c r="F148" i="18"/>
  <c r="F147" i="18"/>
  <c r="F146" i="18"/>
  <c r="F145" i="18"/>
  <c r="F144" i="18"/>
  <c r="F143" i="18"/>
  <c r="F142" i="18"/>
  <c r="F141" i="18"/>
  <c r="F140" i="18"/>
  <c r="F139" i="18"/>
  <c r="F138" i="18"/>
  <c r="F137" i="18"/>
  <c r="F136" i="18"/>
  <c r="F135" i="18"/>
  <c r="F134" i="18"/>
  <c r="F133" i="18"/>
  <c r="F132" i="18"/>
  <c r="F131" i="18"/>
  <c r="F130" i="18"/>
  <c r="F129" i="18"/>
  <c r="F128" i="18"/>
  <c r="F127" i="18"/>
  <c r="F126" i="18"/>
  <c r="F125" i="18"/>
  <c r="F124" i="18"/>
  <c r="F123" i="18"/>
  <c r="F122" i="18"/>
  <c r="F121" i="18"/>
  <c r="F120" i="18"/>
  <c r="F119" i="18"/>
  <c r="F118" i="18"/>
  <c r="F117" i="18"/>
  <c r="F116" i="18"/>
  <c r="F115" i="18"/>
  <c r="F114" i="18"/>
  <c r="F113" i="18"/>
  <c r="F112" i="18"/>
  <c r="F111" i="18"/>
  <c r="F110" i="18"/>
  <c r="F109" i="18"/>
  <c r="F108" i="18"/>
  <c r="F107" i="18"/>
  <c r="F106" i="18"/>
  <c r="F105" i="18"/>
  <c r="F104" i="18"/>
  <c r="F103" i="18"/>
  <c r="F102" i="18"/>
  <c r="F101" i="18"/>
  <c r="F100" i="18"/>
  <c r="F99" i="18"/>
  <c r="F98" i="18"/>
  <c r="F97" i="18"/>
  <c r="F96" i="18"/>
  <c r="F95" i="18"/>
  <c r="F94" i="18"/>
  <c r="F93" i="18"/>
  <c r="F92" i="18"/>
  <c r="F91" i="18"/>
  <c r="F90" i="18"/>
  <c r="F89" i="18"/>
  <c r="F88" i="18"/>
  <c r="F87" i="18"/>
  <c r="F86" i="18"/>
  <c r="F85" i="18"/>
  <c r="F84" i="18"/>
  <c r="F83" i="18"/>
  <c r="F82" i="18"/>
  <c r="F81" i="18"/>
  <c r="F80" i="18"/>
  <c r="F79" i="18"/>
  <c r="F78" i="18"/>
  <c r="F77" i="18"/>
  <c r="F76" i="18"/>
  <c r="F75" i="18"/>
  <c r="F74" i="18"/>
  <c r="F73" i="18"/>
  <c r="F72" i="18"/>
  <c r="F71" i="18"/>
  <c r="F70" i="18"/>
  <c r="F69" i="18"/>
  <c r="F68" i="18"/>
  <c r="F67" i="18"/>
  <c r="F66" i="18"/>
  <c r="F65" i="18"/>
  <c r="F64" i="18"/>
  <c r="F63" i="18"/>
  <c r="F62" i="18"/>
  <c r="F61" i="18"/>
  <c r="F60" i="18"/>
  <c r="F59" i="18"/>
  <c r="F58" i="18"/>
  <c r="F57" i="18"/>
  <c r="F56" i="18"/>
  <c r="F55" i="18"/>
  <c r="F54" i="18"/>
  <c r="F53" i="18"/>
  <c r="F52" i="18"/>
  <c r="F51" i="18"/>
  <c r="F50" i="18"/>
  <c r="F49" i="18"/>
  <c r="F48" i="18"/>
  <c r="F47" i="18"/>
  <c r="F46" i="18"/>
  <c r="F45" i="18"/>
  <c r="F44" i="18"/>
  <c r="F43" i="18"/>
  <c r="F42" i="18"/>
  <c r="F41" i="18"/>
  <c r="F40" i="18"/>
  <c r="F39" i="18"/>
  <c r="F38" i="18"/>
  <c r="F37" i="18"/>
  <c r="F36" i="18"/>
  <c r="F35" i="18"/>
  <c r="F34" i="18"/>
  <c r="F33" i="18"/>
  <c r="F32" i="18"/>
  <c r="F31" i="18"/>
  <c r="F30" i="18"/>
  <c r="F29" i="18"/>
  <c r="F28" i="18"/>
  <c r="F27" i="18"/>
  <c r="F26" i="18"/>
  <c r="F25" i="18"/>
  <c r="F24" i="18"/>
  <c r="F23" i="18"/>
  <c r="F22" i="18"/>
  <c r="F21" i="18"/>
  <c r="F20" i="18"/>
  <c r="F19" i="18"/>
  <c r="F18" i="18"/>
  <c r="F17" i="18"/>
  <c r="F16" i="18"/>
  <c r="F15" i="18"/>
  <c r="F14" i="18"/>
  <c r="F13" i="18"/>
  <c r="F12" i="18"/>
  <c r="F11" i="18"/>
  <c r="F10" i="18"/>
  <c r="F9" i="18"/>
  <c r="F8" i="18"/>
  <c r="F7" i="18"/>
  <c r="F6" i="18"/>
  <c r="F5" i="18"/>
  <c r="F4" i="18"/>
  <c r="F3" i="18"/>
  <c r="F2" i="18"/>
  <c r="AA11" i="9"/>
  <c r="AB78" i="9" s="1"/>
  <c r="F3" i="17"/>
  <c r="F4" i="17"/>
  <c r="F5" i="17"/>
  <c r="F6" i="17"/>
  <c r="F7" i="17"/>
  <c r="F8" i="17"/>
  <c r="F9" i="17"/>
  <c r="F10" i="17"/>
  <c r="F11" i="17"/>
  <c r="F12" i="17"/>
  <c r="F13" i="17"/>
  <c r="F14" i="17"/>
  <c r="F15" i="17"/>
  <c r="F16" i="17"/>
  <c r="F17" i="17"/>
  <c r="F18" i="17"/>
  <c r="F19" i="17"/>
  <c r="F20" i="17"/>
  <c r="F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58" i="17"/>
  <c r="F59" i="17"/>
  <c r="F60" i="17"/>
  <c r="F61" i="17"/>
  <c r="F62" i="17"/>
  <c r="F63" i="17"/>
  <c r="F64" i="17"/>
  <c r="F65" i="17"/>
  <c r="F66" i="17"/>
  <c r="F67" i="17"/>
  <c r="F68" i="17"/>
  <c r="F69" i="17"/>
  <c r="F70" i="17"/>
  <c r="F71" i="17"/>
  <c r="F72" i="17"/>
  <c r="F73" i="17"/>
  <c r="F74" i="17"/>
  <c r="F75" i="17"/>
  <c r="F76" i="17"/>
  <c r="F77" i="17"/>
  <c r="F78" i="17"/>
  <c r="F79" i="17"/>
  <c r="F80" i="17"/>
  <c r="F81" i="17"/>
  <c r="F82" i="17"/>
  <c r="F83" i="17"/>
  <c r="F84" i="17"/>
  <c r="F85" i="17"/>
  <c r="F86" i="17"/>
  <c r="F87" i="17"/>
  <c r="F88" i="17"/>
  <c r="F89" i="17"/>
  <c r="F90" i="17"/>
  <c r="F91" i="17"/>
  <c r="F92" i="17"/>
  <c r="F93" i="17"/>
  <c r="F94" i="17"/>
  <c r="F95" i="17"/>
  <c r="F96" i="17"/>
  <c r="F97" i="17"/>
  <c r="F98" i="17"/>
  <c r="F99" i="17"/>
  <c r="F100" i="17"/>
  <c r="F101" i="17"/>
  <c r="F102" i="17"/>
  <c r="F103" i="17"/>
  <c r="F104" i="17"/>
  <c r="F105" i="17"/>
  <c r="F106" i="17"/>
  <c r="F107" i="17"/>
  <c r="F108" i="17"/>
  <c r="F109" i="17"/>
  <c r="F110" i="17"/>
  <c r="F111" i="17"/>
  <c r="F112" i="17"/>
  <c r="F113" i="17"/>
  <c r="F114" i="17"/>
  <c r="F115" i="17"/>
  <c r="F116" i="17"/>
  <c r="F117" i="17"/>
  <c r="F118" i="17"/>
  <c r="F119" i="17"/>
  <c r="F120" i="17"/>
  <c r="F121" i="17"/>
  <c r="F122" i="17"/>
  <c r="F123" i="17"/>
  <c r="F124" i="17"/>
  <c r="F125" i="17"/>
  <c r="F126" i="17"/>
  <c r="F127" i="17"/>
  <c r="F128" i="17"/>
  <c r="F129" i="17"/>
  <c r="F130" i="17"/>
  <c r="F131" i="17"/>
  <c r="F132" i="17"/>
  <c r="F133" i="17"/>
  <c r="F134" i="17"/>
  <c r="F135" i="17"/>
  <c r="F136" i="17"/>
  <c r="F137" i="17"/>
  <c r="F138" i="17"/>
  <c r="F139" i="17"/>
  <c r="F140" i="17"/>
  <c r="F141" i="17"/>
  <c r="F142" i="17"/>
  <c r="F143" i="17"/>
  <c r="F144" i="17"/>
  <c r="F145" i="17"/>
  <c r="F146" i="17"/>
  <c r="F147" i="17"/>
  <c r="F148" i="17"/>
  <c r="F149" i="17"/>
  <c r="F150" i="17"/>
  <c r="F151" i="17"/>
  <c r="F152" i="17"/>
  <c r="F153" i="17"/>
  <c r="F154" i="17"/>
  <c r="F155" i="17"/>
  <c r="F156" i="17"/>
  <c r="F157" i="17"/>
  <c r="F158" i="17"/>
  <c r="F159" i="17"/>
  <c r="F160" i="17"/>
  <c r="F161" i="17"/>
  <c r="F162" i="17"/>
  <c r="F163" i="17"/>
  <c r="F164" i="17"/>
  <c r="F165" i="17"/>
  <c r="F166" i="17"/>
  <c r="F167" i="17"/>
  <c r="F168" i="17"/>
  <c r="F169" i="17"/>
  <c r="F170" i="17"/>
  <c r="F171" i="17"/>
  <c r="F172" i="17"/>
  <c r="F173" i="17"/>
  <c r="F174" i="17"/>
  <c r="F175" i="17"/>
  <c r="F176" i="17"/>
  <c r="F177" i="17"/>
  <c r="F178" i="17"/>
  <c r="F179" i="17"/>
  <c r="F180" i="17"/>
  <c r="F181" i="17"/>
  <c r="F182" i="17"/>
  <c r="F183" i="17"/>
  <c r="F184" i="17"/>
  <c r="F185" i="17"/>
  <c r="F186" i="17"/>
  <c r="F187" i="17"/>
  <c r="F188" i="17"/>
  <c r="F189" i="17"/>
  <c r="F190" i="17"/>
  <c r="F191" i="17"/>
  <c r="F192" i="17"/>
  <c r="F193" i="17"/>
  <c r="F194" i="17"/>
  <c r="F195" i="17"/>
  <c r="F196" i="17"/>
  <c r="F197" i="17"/>
  <c r="F198" i="17"/>
  <c r="F199" i="17"/>
  <c r="F200" i="17"/>
  <c r="F201" i="17"/>
  <c r="F202" i="17"/>
  <c r="F203" i="17"/>
  <c r="F204" i="17"/>
  <c r="F205" i="17"/>
  <c r="F206" i="17"/>
  <c r="F207" i="17"/>
  <c r="F208" i="17"/>
  <c r="F209" i="17"/>
  <c r="F210" i="17"/>
  <c r="F211" i="17"/>
  <c r="F212" i="17"/>
  <c r="F213" i="17"/>
  <c r="F214" i="17"/>
  <c r="F215" i="17"/>
  <c r="F216" i="17"/>
  <c r="F217" i="17"/>
  <c r="F218" i="17"/>
  <c r="F219" i="17"/>
  <c r="F220" i="17"/>
  <c r="F221" i="17"/>
  <c r="F222" i="17"/>
  <c r="F223" i="17"/>
  <c r="F224" i="17"/>
  <c r="F225" i="17"/>
  <c r="F226" i="17"/>
  <c r="F227" i="17"/>
  <c r="F228" i="17"/>
  <c r="F229" i="17"/>
  <c r="F230" i="17"/>
  <c r="F231" i="17"/>
  <c r="F232" i="17"/>
  <c r="F233" i="17"/>
  <c r="F234" i="17"/>
  <c r="F235" i="17"/>
  <c r="F236" i="17"/>
  <c r="F237" i="17"/>
  <c r="F238" i="17"/>
  <c r="F239" i="17"/>
  <c r="F240" i="17"/>
  <c r="F241" i="17"/>
  <c r="F242" i="17"/>
  <c r="F243" i="17"/>
  <c r="F244" i="17"/>
  <c r="F245" i="17"/>
  <c r="F246" i="17"/>
  <c r="F247" i="17"/>
  <c r="F248" i="17"/>
  <c r="F249" i="17"/>
  <c r="F250" i="17"/>
  <c r="F251" i="17"/>
  <c r="F252" i="17"/>
  <c r="F253" i="17"/>
  <c r="F254" i="17"/>
  <c r="F255" i="17"/>
  <c r="F256" i="17"/>
  <c r="F257" i="17"/>
  <c r="F258" i="17"/>
  <c r="F259" i="17"/>
  <c r="F260" i="17"/>
  <c r="F261" i="17"/>
  <c r="F262" i="17"/>
  <c r="F263" i="17"/>
  <c r="F264" i="17"/>
  <c r="F265" i="17"/>
  <c r="F266" i="17"/>
  <c r="F267" i="17"/>
  <c r="F268" i="17"/>
  <c r="F269" i="17"/>
  <c r="F270" i="17"/>
  <c r="F271" i="17"/>
  <c r="F272" i="17"/>
  <c r="F273" i="17"/>
  <c r="F274" i="17"/>
  <c r="F275" i="17"/>
  <c r="F276" i="17"/>
  <c r="F277" i="17"/>
  <c r="F278" i="17"/>
  <c r="F279" i="17"/>
  <c r="F280" i="17"/>
  <c r="F281" i="17"/>
  <c r="F282" i="17"/>
  <c r="F283" i="17"/>
  <c r="F284" i="17"/>
  <c r="F285" i="17"/>
  <c r="F286" i="17"/>
  <c r="F287" i="17"/>
  <c r="F288" i="17"/>
  <c r="F289" i="17"/>
  <c r="F290" i="17"/>
  <c r="F291" i="17"/>
  <c r="F292" i="17"/>
  <c r="F293" i="17"/>
  <c r="F294" i="17"/>
  <c r="F295" i="17"/>
  <c r="F296" i="17"/>
  <c r="F297" i="17"/>
  <c r="F298" i="17"/>
  <c r="F299" i="17"/>
  <c r="F300" i="17"/>
  <c r="F301" i="17"/>
  <c r="F302" i="17"/>
  <c r="F303" i="17"/>
  <c r="F304" i="17"/>
  <c r="F305" i="17"/>
  <c r="F306" i="17"/>
  <c r="F307" i="17"/>
  <c r="F308" i="17"/>
  <c r="F309" i="17"/>
  <c r="F310" i="17"/>
  <c r="F311" i="17"/>
  <c r="F312" i="17"/>
  <c r="F313" i="17"/>
  <c r="F314" i="17"/>
  <c r="F315" i="17"/>
  <c r="F316" i="17"/>
  <c r="F317" i="17"/>
  <c r="F318" i="17"/>
  <c r="F319" i="17"/>
  <c r="F320" i="17"/>
  <c r="F321" i="17"/>
  <c r="F322" i="17"/>
  <c r="F323" i="17"/>
  <c r="F324" i="17"/>
  <c r="F325" i="17"/>
  <c r="F326" i="17"/>
  <c r="F327" i="17"/>
  <c r="F328" i="17"/>
  <c r="F329" i="17"/>
  <c r="F330" i="17"/>
  <c r="F331" i="17"/>
  <c r="F332" i="17"/>
  <c r="F333" i="17"/>
  <c r="F334" i="17"/>
  <c r="F335" i="17"/>
  <c r="F336" i="17"/>
  <c r="F337" i="17"/>
  <c r="F338" i="17"/>
  <c r="F339" i="17"/>
  <c r="F340" i="17"/>
  <c r="F341" i="17"/>
  <c r="F342" i="17"/>
  <c r="F343" i="17"/>
  <c r="F344" i="17"/>
  <c r="F345" i="17"/>
  <c r="F346" i="17"/>
  <c r="F347" i="17"/>
  <c r="F348" i="17"/>
  <c r="F349" i="17"/>
  <c r="F350" i="17"/>
  <c r="F351" i="17"/>
  <c r="F352" i="17"/>
  <c r="F353" i="17"/>
  <c r="F354" i="17"/>
  <c r="F355" i="17"/>
  <c r="F356" i="17"/>
  <c r="F357" i="17"/>
  <c r="F358" i="17"/>
  <c r="F359" i="17"/>
  <c r="F360" i="17"/>
  <c r="F361" i="17"/>
  <c r="F362" i="17"/>
  <c r="F363" i="17"/>
  <c r="F364" i="17"/>
  <c r="F365" i="17"/>
  <c r="F366" i="17"/>
  <c r="F367" i="17"/>
  <c r="F368" i="17"/>
  <c r="F369" i="17"/>
  <c r="F370" i="17"/>
  <c r="F371" i="17"/>
  <c r="F372" i="17"/>
  <c r="F373" i="17"/>
  <c r="F374" i="17"/>
  <c r="F375" i="17"/>
  <c r="F376" i="17"/>
  <c r="F377" i="17"/>
  <c r="F378" i="17"/>
  <c r="F379" i="17"/>
  <c r="F380" i="17"/>
  <c r="F381" i="17"/>
  <c r="F382" i="17"/>
  <c r="F383" i="17"/>
  <c r="F384" i="17"/>
  <c r="F385" i="17"/>
  <c r="F386" i="17"/>
  <c r="F387" i="17"/>
  <c r="F388" i="17"/>
  <c r="F389" i="17"/>
  <c r="F390" i="17"/>
  <c r="F391" i="17"/>
  <c r="F392" i="17"/>
  <c r="F393" i="17"/>
  <c r="F394" i="17"/>
  <c r="F395" i="17"/>
  <c r="F396" i="17"/>
  <c r="F397" i="17"/>
  <c r="F398" i="17"/>
  <c r="F399" i="17"/>
  <c r="F400" i="17"/>
  <c r="F401" i="17"/>
  <c r="F402" i="17"/>
  <c r="F403" i="17"/>
  <c r="F404" i="17"/>
  <c r="F405" i="17"/>
  <c r="F406" i="17"/>
  <c r="F407" i="17"/>
  <c r="F408" i="17"/>
  <c r="F409" i="17"/>
  <c r="F410" i="17"/>
  <c r="F411" i="17"/>
  <c r="F412" i="17"/>
  <c r="F413" i="17"/>
  <c r="F414" i="17"/>
  <c r="F415" i="17"/>
  <c r="F416" i="17"/>
  <c r="F417" i="17"/>
  <c r="F418" i="17"/>
  <c r="F419" i="17"/>
  <c r="F420" i="17"/>
  <c r="F421" i="17"/>
  <c r="F422" i="17"/>
  <c r="F423" i="17"/>
  <c r="F424" i="17"/>
  <c r="F425" i="17"/>
  <c r="F426" i="17"/>
  <c r="F427" i="17"/>
  <c r="F428" i="17"/>
  <c r="F429" i="17"/>
  <c r="F430" i="17"/>
  <c r="F431" i="17"/>
  <c r="F432" i="17"/>
  <c r="F433" i="17"/>
  <c r="F434" i="17"/>
  <c r="F435" i="17"/>
  <c r="F436" i="17"/>
  <c r="F437" i="17"/>
  <c r="F438" i="17"/>
  <c r="F439" i="17"/>
  <c r="F440" i="17"/>
  <c r="F441" i="17"/>
  <c r="F442" i="17"/>
  <c r="F443" i="17"/>
  <c r="F444" i="17"/>
  <c r="F445" i="17"/>
  <c r="F446" i="17"/>
  <c r="F447" i="17"/>
  <c r="F448" i="17"/>
  <c r="F449" i="17"/>
  <c r="F450" i="17"/>
  <c r="F451" i="17"/>
  <c r="F452" i="17"/>
  <c r="F453" i="17"/>
  <c r="F454" i="17"/>
  <c r="F455" i="17"/>
  <c r="F456" i="17"/>
  <c r="F457" i="17"/>
  <c r="F458" i="17"/>
  <c r="F459" i="17"/>
  <c r="F460" i="17"/>
  <c r="F461" i="17"/>
  <c r="F462" i="17"/>
  <c r="F463" i="17"/>
  <c r="F464" i="17"/>
  <c r="F465" i="17"/>
  <c r="F466" i="17"/>
  <c r="F467" i="17"/>
  <c r="F468" i="17"/>
  <c r="F469" i="17"/>
  <c r="F470" i="17"/>
  <c r="F471" i="17"/>
  <c r="F472" i="17"/>
  <c r="F473" i="17"/>
  <c r="F474" i="17"/>
  <c r="F475" i="17"/>
  <c r="F476" i="17"/>
  <c r="F477" i="17"/>
  <c r="F478" i="17"/>
  <c r="F479" i="17"/>
  <c r="F480" i="17"/>
  <c r="F481" i="17"/>
  <c r="F482" i="17"/>
  <c r="F483" i="17"/>
  <c r="F484" i="17"/>
  <c r="F485" i="17"/>
  <c r="F486" i="17"/>
  <c r="F487" i="17"/>
  <c r="F488" i="17"/>
  <c r="F489" i="17"/>
  <c r="F490" i="17"/>
  <c r="F491" i="17"/>
  <c r="F492" i="17"/>
  <c r="F493" i="17"/>
  <c r="F494" i="17"/>
  <c r="F495" i="17"/>
  <c r="F496" i="17"/>
  <c r="F497" i="17"/>
  <c r="F498" i="17"/>
  <c r="F499" i="17"/>
  <c r="F500" i="17"/>
  <c r="F501" i="17"/>
  <c r="F502" i="17"/>
  <c r="F503" i="17"/>
  <c r="F504" i="17"/>
  <c r="F505" i="17"/>
  <c r="F506" i="17"/>
  <c r="F507" i="17"/>
  <c r="F508" i="17"/>
  <c r="F509" i="17"/>
  <c r="F510" i="17"/>
  <c r="F511" i="17"/>
  <c r="F512" i="17"/>
  <c r="F513" i="17"/>
  <c r="F514" i="17"/>
  <c r="F515" i="17"/>
  <c r="F516" i="17"/>
  <c r="F517" i="17"/>
  <c r="F518" i="17"/>
  <c r="F519" i="17"/>
  <c r="F520" i="17"/>
  <c r="F521" i="17"/>
  <c r="F522" i="17"/>
  <c r="F523" i="17"/>
  <c r="F524" i="17"/>
  <c r="F525" i="17"/>
  <c r="F526" i="17"/>
  <c r="F527" i="17"/>
  <c r="F528" i="17"/>
  <c r="F529" i="17"/>
  <c r="F530" i="17"/>
  <c r="F531" i="17"/>
  <c r="F532" i="17"/>
  <c r="F533" i="17"/>
  <c r="F534" i="17"/>
  <c r="F535" i="17"/>
  <c r="F536" i="17"/>
  <c r="F537" i="17"/>
  <c r="F538" i="17"/>
  <c r="F539" i="17"/>
  <c r="F540" i="17"/>
  <c r="F541" i="17"/>
  <c r="F542" i="17"/>
  <c r="F543" i="17"/>
  <c r="F544" i="17"/>
  <c r="F545" i="17"/>
  <c r="F546" i="17"/>
  <c r="F547" i="17"/>
  <c r="F548" i="17"/>
  <c r="F549" i="17"/>
  <c r="F550" i="17"/>
  <c r="F551" i="17"/>
  <c r="F552" i="17"/>
  <c r="F553" i="17"/>
  <c r="F554" i="17"/>
  <c r="F555" i="17"/>
  <c r="F556" i="17"/>
  <c r="F557" i="17"/>
  <c r="F558" i="17"/>
  <c r="F559" i="17"/>
  <c r="F560" i="17"/>
  <c r="F561" i="17"/>
  <c r="F562" i="17"/>
  <c r="F563" i="17"/>
  <c r="F564" i="17"/>
  <c r="F565" i="17"/>
  <c r="F566" i="17"/>
  <c r="F567" i="17"/>
  <c r="F568" i="17"/>
  <c r="F569" i="17"/>
  <c r="F570" i="17"/>
  <c r="F571" i="17"/>
  <c r="F572" i="17"/>
  <c r="F573" i="17"/>
  <c r="F574" i="17"/>
  <c r="F575" i="17"/>
  <c r="F576" i="17"/>
  <c r="F577" i="17"/>
  <c r="F578" i="17"/>
  <c r="F579" i="17"/>
  <c r="F580" i="17"/>
  <c r="F581" i="17"/>
  <c r="F582" i="17"/>
  <c r="F583" i="17"/>
  <c r="F584" i="17"/>
  <c r="F585" i="17"/>
  <c r="F586" i="17"/>
  <c r="F587" i="17"/>
  <c r="F588" i="17"/>
  <c r="F589" i="17"/>
  <c r="F590" i="17"/>
  <c r="F591" i="17"/>
  <c r="F592" i="17"/>
  <c r="F593" i="17"/>
  <c r="F594" i="17"/>
  <c r="F595" i="17"/>
  <c r="F596" i="17"/>
  <c r="F597" i="17"/>
  <c r="F598" i="17"/>
  <c r="F599" i="17"/>
  <c r="F600" i="17"/>
  <c r="F601" i="17"/>
  <c r="F602" i="17"/>
  <c r="F603" i="17"/>
  <c r="F604" i="17"/>
  <c r="F605" i="17"/>
  <c r="F606" i="17"/>
  <c r="F607" i="17"/>
  <c r="F608" i="17"/>
  <c r="F609" i="17"/>
  <c r="F610" i="17"/>
  <c r="F611" i="17"/>
  <c r="F612" i="17"/>
  <c r="F613" i="17"/>
  <c r="F614" i="17"/>
  <c r="F615" i="17"/>
  <c r="F616" i="17"/>
  <c r="F617" i="17"/>
  <c r="F618" i="17"/>
  <c r="F619" i="17"/>
  <c r="F620" i="17"/>
  <c r="F621" i="17"/>
  <c r="F622" i="17"/>
  <c r="F623" i="17"/>
  <c r="F624" i="17"/>
  <c r="F625" i="17"/>
  <c r="F626" i="17"/>
  <c r="F627" i="17"/>
  <c r="F628" i="17"/>
  <c r="F629" i="17"/>
  <c r="F630" i="17"/>
  <c r="F631" i="17"/>
  <c r="F632" i="17"/>
  <c r="F633" i="17"/>
  <c r="F634" i="17"/>
  <c r="F635" i="17"/>
  <c r="F636" i="17"/>
  <c r="F637" i="17"/>
  <c r="F638" i="17"/>
  <c r="F639" i="17"/>
  <c r="F640" i="17"/>
  <c r="F641" i="17"/>
  <c r="F642" i="17"/>
  <c r="F643" i="17"/>
  <c r="F644" i="17"/>
  <c r="F645" i="17"/>
  <c r="F646" i="17"/>
  <c r="F647" i="17"/>
  <c r="F648" i="17"/>
  <c r="F649" i="17"/>
  <c r="F650" i="17"/>
  <c r="F651" i="17"/>
  <c r="F652" i="17"/>
  <c r="F653" i="17"/>
  <c r="F654" i="17"/>
  <c r="F655" i="17"/>
  <c r="F656" i="17"/>
  <c r="F657" i="17"/>
  <c r="F658" i="17"/>
  <c r="F659" i="17"/>
  <c r="F660" i="17"/>
  <c r="F661" i="17"/>
  <c r="F662" i="17"/>
  <c r="F663" i="17"/>
  <c r="F664" i="17"/>
  <c r="F665" i="17"/>
  <c r="F666" i="17"/>
  <c r="F667" i="17"/>
  <c r="F668" i="17"/>
  <c r="F669" i="17"/>
  <c r="F670" i="17"/>
  <c r="F671" i="17"/>
  <c r="F672" i="17"/>
  <c r="F673" i="17"/>
  <c r="F674" i="17"/>
  <c r="F675" i="17"/>
  <c r="F676" i="17"/>
  <c r="F677" i="17"/>
  <c r="F678" i="17"/>
  <c r="F679" i="17"/>
  <c r="F680" i="17"/>
  <c r="F681" i="17"/>
  <c r="F682" i="17"/>
  <c r="F683" i="17"/>
  <c r="F684" i="17"/>
  <c r="F685" i="17"/>
  <c r="F686" i="17"/>
  <c r="F687" i="17"/>
  <c r="F688" i="17"/>
  <c r="F689" i="17"/>
  <c r="F690" i="17"/>
  <c r="F691" i="17"/>
  <c r="F692" i="17"/>
  <c r="F693" i="17"/>
  <c r="F694" i="17"/>
  <c r="F695" i="17"/>
  <c r="F696" i="17"/>
  <c r="F697" i="17"/>
  <c r="F698" i="17"/>
  <c r="F699" i="17"/>
  <c r="F700" i="17"/>
  <c r="F701" i="17"/>
  <c r="F702" i="17"/>
  <c r="F703" i="17"/>
  <c r="F704" i="17"/>
  <c r="F705" i="17"/>
  <c r="F706" i="17"/>
  <c r="F707" i="17"/>
  <c r="F708" i="17"/>
  <c r="F709" i="17"/>
  <c r="F710" i="17"/>
  <c r="F711" i="17"/>
  <c r="F712" i="17"/>
  <c r="F713" i="17"/>
  <c r="F714" i="17"/>
  <c r="F715" i="17"/>
  <c r="F716" i="17"/>
  <c r="F717" i="17"/>
  <c r="F718" i="17"/>
  <c r="F719" i="17"/>
  <c r="F720" i="17"/>
  <c r="F721" i="17"/>
  <c r="F722" i="17"/>
  <c r="F723" i="17"/>
  <c r="F724" i="17"/>
  <c r="F725" i="17"/>
  <c r="F726" i="17"/>
  <c r="F727" i="17"/>
  <c r="F728" i="17"/>
  <c r="F729" i="17"/>
  <c r="F730" i="17"/>
  <c r="F731" i="17"/>
  <c r="F732" i="17"/>
  <c r="F733" i="17"/>
  <c r="F734" i="17"/>
  <c r="F735" i="17"/>
  <c r="F736" i="17"/>
  <c r="F737" i="17"/>
  <c r="F738" i="17"/>
  <c r="F739" i="17"/>
  <c r="F740" i="17"/>
  <c r="F741" i="17"/>
  <c r="F742" i="17"/>
  <c r="F743" i="17"/>
  <c r="F744" i="17"/>
  <c r="F745" i="17"/>
  <c r="F746" i="17"/>
  <c r="F747" i="17"/>
  <c r="F748" i="17"/>
  <c r="F749" i="17"/>
  <c r="F750" i="17"/>
  <c r="F751" i="17"/>
  <c r="F752" i="17"/>
  <c r="F753" i="17"/>
  <c r="F754" i="17"/>
  <c r="F755" i="17"/>
  <c r="F756" i="17"/>
  <c r="F757" i="17"/>
  <c r="F758" i="17"/>
  <c r="F759" i="17"/>
  <c r="F760" i="17"/>
  <c r="F761" i="17"/>
  <c r="F762" i="17"/>
  <c r="F763" i="17"/>
  <c r="F764" i="17"/>
  <c r="F765" i="17"/>
  <c r="F766" i="17"/>
  <c r="F767" i="17"/>
  <c r="F768" i="17"/>
  <c r="F769" i="17"/>
  <c r="F770" i="17"/>
  <c r="F771" i="17"/>
  <c r="F772" i="17"/>
  <c r="F773" i="17"/>
  <c r="F774" i="17"/>
  <c r="F775" i="17"/>
  <c r="F776" i="17"/>
  <c r="F777" i="17"/>
  <c r="F778" i="17"/>
  <c r="F779" i="17"/>
  <c r="F780" i="17"/>
  <c r="F781" i="17"/>
  <c r="F782" i="17"/>
  <c r="F783" i="17"/>
  <c r="F784" i="17"/>
  <c r="F785" i="17"/>
  <c r="F786" i="17"/>
  <c r="F787" i="17"/>
  <c r="F788" i="17"/>
  <c r="F789" i="17"/>
  <c r="F790" i="17"/>
  <c r="F791" i="17"/>
  <c r="F792" i="17"/>
  <c r="F793" i="17"/>
  <c r="F794" i="17"/>
  <c r="F795" i="17"/>
  <c r="F796" i="17"/>
  <c r="F797" i="17"/>
  <c r="F798" i="17"/>
  <c r="F799" i="17"/>
  <c r="F800" i="17"/>
  <c r="F801" i="17"/>
  <c r="F802" i="17"/>
  <c r="F803" i="17"/>
  <c r="F804" i="17"/>
  <c r="F805" i="17"/>
  <c r="F806" i="17"/>
  <c r="F807" i="17"/>
  <c r="F808" i="17"/>
  <c r="F809" i="17"/>
  <c r="F810" i="17"/>
  <c r="F811" i="17"/>
  <c r="F812" i="17"/>
  <c r="F813" i="17"/>
  <c r="F814" i="17"/>
  <c r="F815" i="17"/>
  <c r="F816" i="17"/>
  <c r="F817" i="17"/>
  <c r="F818" i="17"/>
  <c r="F819" i="17"/>
  <c r="F820" i="17"/>
  <c r="F821" i="17"/>
  <c r="F822" i="17"/>
  <c r="F823" i="17"/>
  <c r="F824" i="17"/>
  <c r="F825" i="17"/>
  <c r="F826" i="17"/>
  <c r="F827" i="17"/>
  <c r="F828" i="17"/>
  <c r="F829" i="17"/>
  <c r="F830" i="17"/>
  <c r="F831" i="17"/>
  <c r="F832" i="17"/>
  <c r="F833" i="17"/>
  <c r="F834" i="17"/>
  <c r="F835" i="17"/>
  <c r="F836" i="17"/>
  <c r="F837" i="17"/>
  <c r="F838" i="17"/>
  <c r="F839" i="17"/>
  <c r="F840" i="17"/>
  <c r="F841" i="17"/>
  <c r="F842" i="17"/>
  <c r="F843" i="17"/>
  <c r="F844" i="17"/>
  <c r="F845" i="17"/>
  <c r="F846" i="17"/>
  <c r="F847" i="17"/>
  <c r="F848" i="17"/>
  <c r="F849" i="17"/>
  <c r="F850" i="17"/>
  <c r="F851" i="17"/>
  <c r="F852" i="17"/>
  <c r="F853" i="17"/>
  <c r="F854" i="17"/>
  <c r="F855" i="17"/>
  <c r="F856" i="17"/>
  <c r="F857" i="17"/>
  <c r="F858" i="17"/>
  <c r="F859" i="17"/>
  <c r="F860" i="17"/>
  <c r="F861" i="17"/>
  <c r="F862" i="17"/>
  <c r="F863" i="17"/>
  <c r="F864" i="17"/>
  <c r="F865" i="17"/>
  <c r="F866" i="17"/>
  <c r="F867" i="17"/>
  <c r="F868" i="17"/>
  <c r="F869" i="17"/>
  <c r="F870" i="17"/>
  <c r="F871" i="17"/>
  <c r="F872" i="17"/>
  <c r="F873" i="17"/>
  <c r="F874" i="17"/>
  <c r="F875" i="17"/>
  <c r="F876" i="17"/>
  <c r="F877" i="17"/>
  <c r="F878" i="17"/>
  <c r="F879" i="17"/>
  <c r="F880" i="17"/>
  <c r="F881" i="17"/>
  <c r="F882" i="17"/>
  <c r="F883" i="17"/>
  <c r="F884" i="17"/>
  <c r="F885" i="17"/>
  <c r="F886" i="17"/>
  <c r="F887" i="17"/>
  <c r="F888" i="17"/>
  <c r="F889" i="17"/>
  <c r="F890" i="17"/>
  <c r="F891" i="17"/>
  <c r="F892" i="17"/>
  <c r="F893" i="17"/>
  <c r="F894" i="17"/>
  <c r="F895" i="17"/>
  <c r="F896" i="17"/>
  <c r="F897" i="17"/>
  <c r="F898" i="17"/>
  <c r="F899" i="17"/>
  <c r="F900" i="17"/>
  <c r="F901" i="17"/>
  <c r="F902" i="17"/>
  <c r="F903" i="17"/>
  <c r="F904" i="17"/>
  <c r="F905" i="17"/>
  <c r="F906" i="17"/>
  <c r="F907" i="17"/>
  <c r="F908" i="17"/>
  <c r="F909" i="17"/>
  <c r="F910" i="17"/>
  <c r="F911" i="17"/>
  <c r="F912" i="17"/>
  <c r="F913" i="17"/>
  <c r="F914" i="17"/>
  <c r="F915" i="17"/>
  <c r="F916" i="17"/>
  <c r="F917" i="17"/>
  <c r="F918" i="17"/>
  <c r="F919" i="17"/>
  <c r="F920" i="17"/>
  <c r="F921" i="17"/>
  <c r="F922" i="17"/>
  <c r="F923" i="17"/>
  <c r="F924" i="17"/>
  <c r="F925" i="17"/>
  <c r="F926" i="17"/>
  <c r="F927" i="17"/>
  <c r="F928" i="17"/>
  <c r="F929" i="17"/>
  <c r="F930" i="17"/>
  <c r="F931" i="17"/>
  <c r="F932" i="17"/>
  <c r="F933" i="17"/>
  <c r="F934" i="17"/>
  <c r="F935" i="17"/>
  <c r="F936" i="17"/>
  <c r="F937" i="17"/>
  <c r="F938" i="17"/>
  <c r="F939" i="17"/>
  <c r="F940" i="17"/>
  <c r="F941" i="17"/>
  <c r="F942" i="17"/>
  <c r="F943" i="17"/>
  <c r="F944" i="17"/>
  <c r="F945" i="17"/>
  <c r="F946" i="17"/>
  <c r="F947" i="17"/>
  <c r="F948" i="17"/>
  <c r="F949" i="17"/>
  <c r="F950" i="17"/>
  <c r="F951" i="17"/>
  <c r="F952" i="17"/>
  <c r="F953" i="17"/>
  <c r="F954" i="17"/>
  <c r="F955" i="17"/>
  <c r="F956" i="17"/>
  <c r="F957" i="17"/>
  <c r="F958" i="17"/>
  <c r="F959" i="17"/>
  <c r="F960" i="17"/>
  <c r="F961" i="17"/>
  <c r="F962" i="17"/>
  <c r="F963" i="17"/>
  <c r="F964" i="17"/>
  <c r="F965" i="17"/>
  <c r="F966" i="17"/>
  <c r="F967" i="17"/>
  <c r="F968" i="17"/>
  <c r="F969" i="17"/>
  <c r="F970" i="17"/>
  <c r="F971" i="17"/>
  <c r="F972" i="17"/>
  <c r="F973" i="17"/>
  <c r="F974" i="17"/>
  <c r="F975" i="17"/>
  <c r="F976" i="17"/>
  <c r="F977" i="17"/>
  <c r="F978" i="17"/>
  <c r="F979" i="17"/>
  <c r="F980" i="17"/>
  <c r="F981" i="17"/>
  <c r="F982" i="17"/>
  <c r="F983" i="17"/>
  <c r="F984" i="17"/>
  <c r="F985" i="17"/>
  <c r="F986" i="17"/>
  <c r="F987" i="17"/>
  <c r="F988" i="17"/>
  <c r="F989" i="17"/>
  <c r="F990" i="17"/>
  <c r="F991" i="17"/>
  <c r="F992" i="17"/>
  <c r="F993" i="17"/>
  <c r="F994" i="17"/>
  <c r="F995" i="17"/>
  <c r="F996" i="17"/>
  <c r="F997" i="17"/>
  <c r="F998" i="17"/>
  <c r="F999" i="17"/>
  <c r="F1000" i="17"/>
  <c r="F1001" i="17"/>
  <c r="F1002" i="17"/>
  <c r="F1003" i="17"/>
  <c r="F1004" i="17"/>
  <c r="F1005" i="17"/>
  <c r="F1006" i="17"/>
  <c r="F1007" i="17"/>
  <c r="F1008" i="17"/>
  <c r="F1009" i="17"/>
  <c r="F1010" i="17"/>
  <c r="F1011" i="17"/>
  <c r="F1012" i="17"/>
  <c r="F1013" i="17"/>
  <c r="F1014" i="17"/>
  <c r="F1015" i="17"/>
  <c r="F1016" i="17"/>
  <c r="F1017" i="17"/>
  <c r="F1018" i="17"/>
  <c r="F1019" i="17"/>
  <c r="F1020" i="17"/>
  <c r="F1021" i="17"/>
  <c r="F1022" i="17"/>
  <c r="F1023" i="17"/>
  <c r="F1024" i="17"/>
  <c r="F1025" i="17"/>
  <c r="F1026" i="17"/>
  <c r="F1027" i="17"/>
  <c r="F1028" i="17"/>
  <c r="F1029" i="17"/>
  <c r="F1030" i="17"/>
  <c r="F1031" i="17"/>
  <c r="F1032" i="17"/>
  <c r="F1033" i="17"/>
  <c r="F1034" i="17"/>
  <c r="F1035" i="17"/>
  <c r="F1036" i="17"/>
  <c r="F1037" i="17"/>
  <c r="F1038" i="17"/>
  <c r="F1039" i="17"/>
  <c r="F1040" i="17"/>
  <c r="F1041" i="17"/>
  <c r="F1042" i="17"/>
  <c r="F1043" i="17"/>
  <c r="F1044" i="17"/>
  <c r="F1045" i="17"/>
  <c r="F1046" i="17"/>
  <c r="F1047" i="17"/>
  <c r="F1048" i="17"/>
  <c r="F1049" i="17"/>
  <c r="F1050" i="17"/>
  <c r="F1051" i="17"/>
  <c r="F1052" i="17"/>
  <c r="F1053" i="17"/>
  <c r="F1054" i="17"/>
  <c r="F1055" i="17"/>
  <c r="F1056" i="17"/>
  <c r="F1057" i="17"/>
  <c r="F1058" i="17"/>
  <c r="F1059" i="17"/>
  <c r="F1060" i="17"/>
  <c r="F1061" i="17"/>
  <c r="F1062" i="17"/>
  <c r="F1063" i="17"/>
  <c r="F1064" i="17"/>
  <c r="F1065" i="17"/>
  <c r="F1066" i="17"/>
  <c r="F1067" i="17"/>
  <c r="F1068" i="17"/>
  <c r="F1069" i="17"/>
  <c r="F1070" i="17"/>
  <c r="F1071" i="17"/>
  <c r="F1072" i="17"/>
  <c r="F1073" i="17"/>
  <c r="F1074" i="17"/>
  <c r="F1075" i="17"/>
  <c r="F1076" i="17"/>
  <c r="F1077" i="17"/>
  <c r="F1078" i="17"/>
  <c r="F1079" i="17"/>
  <c r="F1080" i="17"/>
  <c r="F1081" i="17"/>
  <c r="F1082" i="17"/>
  <c r="F1083" i="17"/>
  <c r="F1084" i="17"/>
  <c r="F1085" i="17"/>
  <c r="F1086" i="17"/>
  <c r="F1087" i="17"/>
  <c r="F1088" i="17"/>
  <c r="F1089" i="17"/>
  <c r="F1090" i="17"/>
  <c r="F1091" i="17"/>
  <c r="F1092" i="17"/>
  <c r="F1093" i="17"/>
  <c r="F1094" i="17"/>
  <c r="F1095" i="17"/>
  <c r="F1096" i="17"/>
  <c r="F1097" i="17"/>
  <c r="F1098" i="17"/>
  <c r="F1099" i="17"/>
  <c r="F1100" i="17"/>
  <c r="F1101" i="17"/>
  <c r="F1102" i="17"/>
  <c r="F1103" i="17"/>
  <c r="F1104" i="17"/>
  <c r="F1105" i="17"/>
  <c r="F1106" i="17"/>
  <c r="F1107" i="17"/>
  <c r="F1108" i="17"/>
  <c r="F1109" i="17"/>
  <c r="F1110" i="17"/>
  <c r="F1111" i="17"/>
  <c r="F1112" i="17"/>
  <c r="F1113" i="17"/>
  <c r="F1114" i="17"/>
  <c r="F1115" i="17"/>
  <c r="F1116" i="17"/>
  <c r="F1117" i="17"/>
  <c r="F1118" i="17"/>
  <c r="F1119" i="17"/>
  <c r="F1120" i="17"/>
  <c r="F1121" i="17"/>
  <c r="F1122" i="17"/>
  <c r="F1123" i="17"/>
  <c r="F1124" i="17"/>
  <c r="F1125" i="17"/>
  <c r="F1126" i="17"/>
  <c r="F1127" i="17"/>
  <c r="F1128" i="17"/>
  <c r="F1129" i="17"/>
  <c r="F1130" i="17"/>
  <c r="F1131" i="17"/>
  <c r="F1132" i="17"/>
  <c r="F1133" i="17"/>
  <c r="F1134" i="17"/>
  <c r="F1135" i="17"/>
  <c r="F1136" i="17"/>
  <c r="F1137" i="17"/>
  <c r="F1138" i="17"/>
  <c r="F1139" i="17"/>
  <c r="F1140" i="17"/>
  <c r="F1141" i="17"/>
  <c r="F1142" i="17"/>
  <c r="F1143" i="17"/>
  <c r="F1144" i="17"/>
  <c r="F1145" i="17"/>
  <c r="F1146" i="17"/>
  <c r="F1147" i="17"/>
  <c r="F1148" i="17"/>
  <c r="F1149" i="17"/>
  <c r="F1150" i="17"/>
  <c r="F1151" i="17"/>
  <c r="F1152" i="17"/>
  <c r="F1153" i="17"/>
  <c r="F1154" i="17"/>
  <c r="F1155" i="17"/>
  <c r="F1156" i="17"/>
  <c r="F1157" i="17"/>
  <c r="F1158" i="17"/>
  <c r="F1159" i="17"/>
  <c r="F1160" i="17"/>
  <c r="F1161" i="17"/>
  <c r="F1162" i="17"/>
  <c r="F1163" i="17"/>
  <c r="F1164" i="17"/>
  <c r="F1165" i="17"/>
  <c r="F1166" i="17"/>
  <c r="F1167" i="17"/>
  <c r="F1168" i="17"/>
  <c r="F1169" i="17"/>
  <c r="F1170" i="17"/>
  <c r="F1171" i="17"/>
  <c r="F1172" i="17"/>
  <c r="F1173" i="17"/>
  <c r="F1174" i="17"/>
  <c r="F1175" i="17"/>
  <c r="F1176" i="17"/>
  <c r="F1177" i="17"/>
  <c r="F1178" i="17"/>
  <c r="F1179" i="17"/>
  <c r="F1180" i="17"/>
  <c r="F1181" i="17"/>
  <c r="F1182" i="17"/>
  <c r="F1183" i="17"/>
  <c r="F1184" i="17"/>
  <c r="F1185" i="17"/>
  <c r="F1186" i="17"/>
  <c r="F1187" i="17"/>
  <c r="F1188" i="17"/>
  <c r="F1189" i="17"/>
  <c r="F1190" i="17"/>
  <c r="F1191" i="17"/>
  <c r="F1192" i="17"/>
  <c r="F1193" i="17"/>
  <c r="F1194" i="17"/>
  <c r="F1195" i="17"/>
  <c r="F1196" i="17"/>
  <c r="F1197" i="17"/>
  <c r="F1198" i="17"/>
  <c r="F1199" i="17"/>
  <c r="F1200" i="17"/>
  <c r="F1201" i="17"/>
  <c r="F1202" i="17"/>
  <c r="F1203" i="17"/>
  <c r="F1204" i="17"/>
  <c r="F1205" i="17"/>
  <c r="F1206" i="17"/>
  <c r="F1207" i="17"/>
  <c r="F1208" i="17"/>
  <c r="F1209" i="17"/>
  <c r="F1210" i="17"/>
  <c r="F1211" i="17"/>
  <c r="F1212" i="17"/>
  <c r="F1213" i="17"/>
  <c r="F1214" i="17"/>
  <c r="F1215" i="17"/>
  <c r="F1216" i="17"/>
  <c r="F1217" i="17"/>
  <c r="F1218" i="17"/>
  <c r="F1219" i="17"/>
  <c r="F1220" i="17"/>
  <c r="F1221" i="17"/>
  <c r="F1222" i="17"/>
  <c r="F1223" i="17"/>
  <c r="F1224" i="17"/>
  <c r="F1225" i="17"/>
  <c r="F1226" i="17"/>
  <c r="F1227" i="17"/>
  <c r="F1228" i="17"/>
  <c r="F1229" i="17"/>
  <c r="F1230" i="17"/>
  <c r="F1231" i="17"/>
  <c r="F1232" i="17"/>
  <c r="F1233" i="17"/>
  <c r="F1234" i="17"/>
  <c r="F1235" i="17"/>
  <c r="F1236" i="17"/>
  <c r="F1237" i="17"/>
  <c r="F1238" i="17"/>
  <c r="F1239" i="17"/>
  <c r="F1240" i="17"/>
  <c r="F1241" i="17"/>
  <c r="F1242" i="17"/>
  <c r="F1243" i="17"/>
  <c r="F1244" i="17"/>
  <c r="F1245" i="17"/>
  <c r="F1246" i="17"/>
  <c r="F1247" i="17"/>
  <c r="F1248" i="17"/>
  <c r="F1249" i="17"/>
  <c r="F1250" i="17"/>
  <c r="F1251" i="17"/>
  <c r="F1252" i="17"/>
  <c r="F1253" i="17"/>
  <c r="F1254" i="17"/>
  <c r="F1255" i="17"/>
  <c r="F1256" i="17"/>
  <c r="F1257" i="17"/>
  <c r="F1258" i="17"/>
  <c r="F1259" i="17"/>
  <c r="F1260" i="17"/>
  <c r="F1261" i="17"/>
  <c r="F1262" i="17"/>
  <c r="F1263" i="17"/>
  <c r="F1264" i="17"/>
  <c r="F1265" i="17"/>
  <c r="F1266" i="17"/>
  <c r="F1267" i="17"/>
  <c r="F1268" i="17"/>
  <c r="F1269" i="17"/>
  <c r="F1270" i="17"/>
  <c r="F1271" i="17"/>
  <c r="F1272" i="17"/>
  <c r="F1273" i="17"/>
  <c r="F1274" i="17"/>
  <c r="F1275" i="17"/>
  <c r="F1276" i="17"/>
  <c r="F1277" i="17"/>
  <c r="F1278" i="17"/>
  <c r="F1279" i="17"/>
  <c r="F1280" i="17"/>
  <c r="F1281" i="17"/>
  <c r="F1282" i="17"/>
  <c r="F1283" i="17"/>
  <c r="F1284" i="17"/>
  <c r="F1285" i="17"/>
  <c r="F1286" i="17"/>
  <c r="F1287" i="17"/>
  <c r="F1288" i="17"/>
  <c r="F1289" i="17"/>
  <c r="F1290" i="17"/>
  <c r="F1291" i="17"/>
  <c r="F1292" i="17"/>
  <c r="F1293" i="17"/>
  <c r="F1294" i="17"/>
  <c r="F1295" i="17"/>
  <c r="F1296" i="17"/>
  <c r="F1297" i="17"/>
  <c r="F1298" i="17"/>
  <c r="F1299" i="17"/>
  <c r="F1300" i="17"/>
  <c r="F1301" i="17"/>
  <c r="F1302" i="17"/>
  <c r="F1303" i="17"/>
  <c r="F1304" i="17"/>
  <c r="F1305" i="17"/>
  <c r="F1306" i="17"/>
  <c r="F1307" i="17"/>
  <c r="F1308" i="17"/>
  <c r="F1309" i="17"/>
  <c r="F1310" i="17"/>
  <c r="F1311" i="17"/>
  <c r="F1312" i="17"/>
  <c r="F1313" i="17"/>
  <c r="F1314" i="17"/>
  <c r="F1315" i="17"/>
  <c r="F1316" i="17"/>
  <c r="F1317" i="17"/>
  <c r="F1318" i="17"/>
  <c r="F1319" i="17"/>
  <c r="F1320" i="17"/>
  <c r="F1321" i="17"/>
  <c r="F1322" i="17"/>
  <c r="F1323" i="17"/>
  <c r="F1324" i="17"/>
  <c r="F1325" i="17"/>
  <c r="F1326" i="17"/>
  <c r="F1327" i="17"/>
  <c r="F1328" i="17"/>
  <c r="F1329" i="17"/>
  <c r="F1330" i="17"/>
  <c r="F1331" i="17"/>
  <c r="F1332" i="17"/>
  <c r="F1333" i="17"/>
  <c r="F1334" i="17"/>
  <c r="F1335" i="17"/>
  <c r="F1336" i="17"/>
  <c r="F1337" i="17"/>
  <c r="F1338" i="17"/>
  <c r="F1339" i="17"/>
  <c r="F1340" i="17"/>
  <c r="F1341" i="17"/>
  <c r="F1342" i="17"/>
  <c r="F1343" i="17"/>
  <c r="F1344" i="17"/>
  <c r="F1345" i="17"/>
  <c r="F1346" i="17"/>
  <c r="F1347" i="17"/>
  <c r="F1348" i="17"/>
  <c r="F1349" i="17"/>
  <c r="F1350" i="17"/>
  <c r="F1351" i="17"/>
  <c r="F1352" i="17"/>
  <c r="F1353" i="17"/>
  <c r="F1354" i="17"/>
  <c r="F1355" i="17"/>
  <c r="F1356" i="17"/>
  <c r="F1357" i="17"/>
  <c r="F1358" i="17"/>
  <c r="F1359" i="17"/>
  <c r="F1360" i="17"/>
  <c r="F1361" i="17"/>
  <c r="F1362" i="17"/>
  <c r="F1363" i="17"/>
  <c r="F1364" i="17"/>
  <c r="F1365" i="17"/>
  <c r="F1366" i="17"/>
  <c r="F1367" i="17"/>
  <c r="F1368" i="17"/>
  <c r="F1369" i="17"/>
  <c r="F1370" i="17"/>
  <c r="F1371" i="17"/>
  <c r="F1372" i="17"/>
  <c r="F1373" i="17"/>
  <c r="F1374" i="17"/>
  <c r="F1375" i="17"/>
  <c r="F1376" i="17"/>
  <c r="F1377" i="17"/>
  <c r="F1378" i="17"/>
  <c r="F1379" i="17"/>
  <c r="F1380" i="17"/>
  <c r="F1381" i="17"/>
  <c r="F1382" i="17"/>
  <c r="F1383" i="17"/>
  <c r="F1384" i="17"/>
  <c r="F1385" i="17"/>
  <c r="F1386" i="17"/>
  <c r="F1387" i="17"/>
  <c r="F1388" i="17"/>
  <c r="F1389" i="17"/>
  <c r="F1390" i="17"/>
  <c r="F1391" i="17"/>
  <c r="F1392" i="17"/>
  <c r="F1393" i="17"/>
  <c r="F1394" i="17"/>
  <c r="F1395" i="17"/>
  <c r="F1396" i="17"/>
  <c r="F1397" i="17"/>
  <c r="F1398" i="17"/>
  <c r="F1399" i="17"/>
  <c r="F1400" i="17"/>
  <c r="F1401" i="17"/>
  <c r="F1402" i="17"/>
  <c r="F1403" i="17"/>
  <c r="F1404" i="17"/>
  <c r="F1405" i="17"/>
  <c r="F1406" i="17"/>
  <c r="F1407" i="17"/>
  <c r="F1408" i="17"/>
  <c r="F1409" i="17"/>
  <c r="F1410" i="17"/>
  <c r="F1411" i="17"/>
  <c r="F1412" i="17"/>
  <c r="F1413" i="17"/>
  <c r="F1414" i="17"/>
  <c r="F1415" i="17"/>
  <c r="F1416" i="17"/>
  <c r="F1417" i="17"/>
  <c r="F1418" i="17"/>
  <c r="F1419" i="17"/>
  <c r="F1420" i="17"/>
  <c r="F1421" i="17"/>
  <c r="F1422" i="17"/>
  <c r="F1423" i="17"/>
  <c r="F1424" i="17"/>
  <c r="F1425" i="17"/>
  <c r="F1426" i="17"/>
  <c r="F1427" i="17"/>
  <c r="F1428" i="17"/>
  <c r="F1429" i="17"/>
  <c r="F1430" i="17"/>
  <c r="F1431" i="17"/>
  <c r="F1432" i="17"/>
  <c r="F1433" i="17"/>
  <c r="F1434" i="17"/>
  <c r="F1435" i="17"/>
  <c r="F1436" i="17"/>
  <c r="F1437" i="17"/>
  <c r="F1438" i="17"/>
  <c r="F1439" i="17"/>
  <c r="F1440" i="17"/>
  <c r="F1441" i="17"/>
  <c r="F1442" i="17"/>
  <c r="F1443" i="17"/>
  <c r="F1444" i="17"/>
  <c r="F1445" i="17"/>
  <c r="F1446" i="17"/>
  <c r="F1447" i="17"/>
  <c r="F1448" i="17"/>
  <c r="F1449" i="17"/>
  <c r="F1450" i="17"/>
  <c r="F1451" i="17"/>
  <c r="F1452" i="17"/>
  <c r="F1453" i="17"/>
  <c r="F1454" i="17"/>
  <c r="F1455" i="17"/>
  <c r="F1456" i="17"/>
  <c r="F1457" i="17"/>
  <c r="F1458" i="17"/>
  <c r="F1459" i="17"/>
  <c r="F1460" i="17"/>
  <c r="F1461" i="17"/>
  <c r="F1462" i="17"/>
  <c r="F1463" i="17"/>
  <c r="F1464" i="17"/>
  <c r="F1465" i="17"/>
  <c r="F1466" i="17"/>
  <c r="F1467" i="17"/>
  <c r="F1468" i="17"/>
  <c r="F1469" i="17"/>
  <c r="F1470" i="17"/>
  <c r="F1471" i="17"/>
  <c r="F1472" i="17"/>
  <c r="F1473" i="17"/>
  <c r="F1474" i="17"/>
  <c r="F1475" i="17"/>
  <c r="F1476" i="17"/>
  <c r="F1477" i="17"/>
  <c r="F1478" i="17"/>
  <c r="F1479" i="17"/>
  <c r="F1480" i="17"/>
  <c r="F1481" i="17"/>
  <c r="F1482" i="17"/>
  <c r="F1483" i="17"/>
  <c r="F1484" i="17"/>
  <c r="F1485" i="17"/>
  <c r="F1486" i="17"/>
  <c r="F1487" i="17"/>
  <c r="F1488" i="17"/>
  <c r="F1489" i="17"/>
  <c r="F1490" i="17"/>
  <c r="F1491" i="17"/>
  <c r="F1492" i="17"/>
  <c r="F1493" i="17"/>
  <c r="F1494" i="17"/>
  <c r="F1495" i="17"/>
  <c r="F1496" i="17"/>
  <c r="F1497" i="17"/>
  <c r="F1498" i="17"/>
  <c r="F1499" i="17"/>
  <c r="F1500" i="17"/>
  <c r="F1501" i="17"/>
  <c r="F1502" i="17"/>
  <c r="F1503" i="17"/>
  <c r="F1504" i="17"/>
  <c r="F1505" i="17"/>
  <c r="F1506" i="17"/>
  <c r="F1507" i="17"/>
  <c r="F1508" i="17"/>
  <c r="F1509" i="17"/>
  <c r="F1510" i="17"/>
  <c r="F1511" i="17"/>
  <c r="F1512" i="17"/>
  <c r="F1513" i="17"/>
  <c r="F1514" i="17"/>
  <c r="F1515" i="17"/>
  <c r="F1516" i="17"/>
  <c r="F1517" i="17"/>
  <c r="F1518" i="17"/>
  <c r="F1519" i="17"/>
  <c r="F1520" i="17"/>
  <c r="F1521" i="17"/>
  <c r="F1522" i="17"/>
  <c r="F1523" i="17"/>
  <c r="F1524" i="17"/>
  <c r="F1525" i="17"/>
  <c r="F1526" i="17"/>
  <c r="F1527" i="17"/>
  <c r="F1528" i="17"/>
  <c r="F1529" i="17"/>
  <c r="F1530" i="17"/>
  <c r="F1531" i="17"/>
  <c r="F1532" i="17"/>
  <c r="F1533" i="17"/>
  <c r="F1534" i="17"/>
  <c r="F1535" i="17"/>
  <c r="F1536" i="17"/>
  <c r="F1537" i="17"/>
  <c r="F1538" i="17"/>
  <c r="F1539" i="17"/>
  <c r="F1540" i="17"/>
  <c r="F1541" i="17"/>
  <c r="F1542" i="17"/>
  <c r="F1543" i="17"/>
  <c r="F1544" i="17"/>
  <c r="F1545" i="17"/>
  <c r="F1546" i="17"/>
  <c r="F1547" i="17"/>
  <c r="F1548" i="17"/>
  <c r="F1549" i="17"/>
  <c r="F1550" i="17"/>
  <c r="F1551" i="17"/>
  <c r="F1552" i="17"/>
  <c r="F1553" i="17"/>
  <c r="F1554" i="17"/>
  <c r="F1555" i="17"/>
  <c r="F1556" i="17"/>
  <c r="F1557" i="17"/>
  <c r="F1558" i="17"/>
  <c r="F1559" i="17"/>
  <c r="F1560" i="17"/>
  <c r="F1561" i="17"/>
  <c r="F1562" i="17"/>
  <c r="F1563" i="17"/>
  <c r="F1564" i="17"/>
  <c r="F1565" i="17"/>
  <c r="F1566" i="17"/>
  <c r="F1567" i="17"/>
  <c r="F1568" i="17"/>
  <c r="F1569" i="17"/>
  <c r="F1570" i="17"/>
  <c r="F1571" i="17"/>
  <c r="F1572" i="17"/>
  <c r="F1573" i="17"/>
  <c r="F1574" i="17"/>
  <c r="F1575" i="17"/>
  <c r="F1576" i="17"/>
  <c r="F1577" i="17"/>
  <c r="F1578" i="17"/>
  <c r="F1579" i="17"/>
  <c r="F1580" i="17"/>
  <c r="F1581" i="17"/>
  <c r="F1582" i="17"/>
  <c r="F1583" i="17"/>
  <c r="F1584" i="17"/>
  <c r="F1585" i="17"/>
  <c r="F1586" i="17"/>
  <c r="F1587" i="17"/>
  <c r="F1588" i="17"/>
  <c r="F1589" i="17"/>
  <c r="F1590" i="17"/>
  <c r="F1591" i="17"/>
  <c r="F1592" i="17"/>
  <c r="F1593" i="17"/>
  <c r="F1594" i="17"/>
  <c r="F1595" i="17"/>
  <c r="F1596" i="17"/>
  <c r="F1597" i="17"/>
  <c r="F1598" i="17"/>
  <c r="F1599" i="17"/>
  <c r="F1600" i="17"/>
  <c r="F1601" i="17"/>
  <c r="F1602" i="17"/>
  <c r="F1603" i="17"/>
  <c r="F1604" i="17"/>
  <c r="F1605" i="17"/>
  <c r="F1606" i="17"/>
  <c r="F1607" i="17"/>
  <c r="F1608" i="17"/>
  <c r="F1609" i="17"/>
  <c r="F1610" i="17"/>
  <c r="F1611" i="17"/>
  <c r="F1612" i="17"/>
  <c r="F1613" i="17"/>
  <c r="F1614" i="17"/>
  <c r="F1615" i="17"/>
  <c r="F1616" i="17"/>
  <c r="F1617" i="17"/>
  <c r="F1618" i="17"/>
  <c r="F1619" i="17"/>
  <c r="F1620" i="17"/>
  <c r="F1621" i="17"/>
  <c r="F1622" i="17"/>
  <c r="F1623" i="17"/>
  <c r="F1624" i="17"/>
  <c r="F1625" i="17"/>
  <c r="F1626" i="17"/>
  <c r="F1627" i="17"/>
  <c r="F1628" i="17"/>
  <c r="F1629" i="17"/>
  <c r="F1630" i="17"/>
  <c r="F1631" i="17"/>
  <c r="F1632" i="17"/>
  <c r="F1633" i="17"/>
  <c r="F1634" i="17"/>
  <c r="F1635" i="17"/>
  <c r="F1636" i="17"/>
  <c r="F1637" i="17"/>
  <c r="F1638" i="17"/>
  <c r="F1639" i="17"/>
  <c r="F1640" i="17"/>
  <c r="F1641" i="17"/>
  <c r="F1642" i="17"/>
  <c r="F1643" i="17"/>
  <c r="F1644" i="17"/>
  <c r="F1645" i="17"/>
  <c r="F1646" i="17"/>
  <c r="F1647" i="17"/>
  <c r="F1648" i="17"/>
  <c r="F1649" i="17"/>
  <c r="F1650" i="17"/>
  <c r="F1651" i="17"/>
  <c r="F1652" i="17"/>
  <c r="F1653" i="17"/>
  <c r="F1654" i="17"/>
  <c r="F1655" i="17"/>
  <c r="F1656" i="17"/>
  <c r="F1657" i="17"/>
  <c r="F1658" i="17"/>
  <c r="F1659" i="17"/>
  <c r="F1660" i="17"/>
  <c r="F1661" i="17"/>
  <c r="F1662" i="17"/>
  <c r="F1663" i="17"/>
  <c r="F1664" i="17"/>
  <c r="F1665" i="17"/>
  <c r="F1666" i="17"/>
  <c r="F1667" i="17"/>
  <c r="F1668" i="17"/>
  <c r="F1669" i="17"/>
  <c r="F1670" i="17"/>
  <c r="F1671" i="17"/>
  <c r="F1672" i="17"/>
  <c r="F1673" i="17"/>
  <c r="F1674" i="17"/>
  <c r="F1675" i="17"/>
  <c r="F1676" i="17"/>
  <c r="F1677" i="17"/>
  <c r="F1678" i="17"/>
  <c r="F1679" i="17"/>
  <c r="F1680" i="17"/>
  <c r="F1681" i="17"/>
  <c r="F1682" i="17"/>
  <c r="F1683" i="17"/>
  <c r="F1684" i="17"/>
  <c r="F1685" i="17"/>
  <c r="F1686" i="17"/>
  <c r="F1687" i="17"/>
  <c r="F1688" i="17"/>
  <c r="F1689" i="17"/>
  <c r="F1690" i="17"/>
  <c r="F1691" i="17"/>
  <c r="F1692" i="17"/>
  <c r="F1693" i="17"/>
  <c r="F1694" i="17"/>
  <c r="F1695" i="17"/>
  <c r="F1696" i="17"/>
  <c r="F1697" i="17"/>
  <c r="F1698" i="17"/>
  <c r="F1699" i="17"/>
  <c r="F1700" i="17"/>
  <c r="F1701" i="17"/>
  <c r="F1702" i="17"/>
  <c r="F1703" i="17"/>
  <c r="F1704" i="17"/>
  <c r="F1705" i="17"/>
  <c r="F1706" i="17"/>
  <c r="F1707" i="17"/>
  <c r="F1708" i="17"/>
  <c r="F1709" i="17"/>
  <c r="F1710" i="17"/>
  <c r="F1711" i="17"/>
  <c r="F1712" i="17"/>
  <c r="F1713" i="17"/>
  <c r="F1714" i="17"/>
  <c r="F1715" i="17"/>
  <c r="F1716" i="17"/>
  <c r="F1717" i="17"/>
  <c r="F1718" i="17"/>
  <c r="F1719" i="17"/>
  <c r="F1720" i="17"/>
  <c r="F1721" i="17"/>
  <c r="F1722" i="17"/>
  <c r="F1723" i="17"/>
  <c r="F1724" i="17"/>
  <c r="F1725" i="17"/>
  <c r="F1726" i="17"/>
  <c r="F1727" i="17"/>
  <c r="F1728" i="17"/>
  <c r="F1729" i="17"/>
  <c r="F1730" i="17"/>
  <c r="F1731" i="17"/>
  <c r="F1732" i="17"/>
  <c r="F1733" i="17"/>
  <c r="F1734" i="17"/>
  <c r="F1735" i="17"/>
  <c r="F1736" i="17"/>
  <c r="F1737" i="17"/>
  <c r="F1738" i="17"/>
  <c r="F1739" i="17"/>
  <c r="F1740" i="17"/>
  <c r="F1741" i="17"/>
  <c r="F1742" i="17"/>
  <c r="F1743" i="17"/>
  <c r="F1744" i="17"/>
  <c r="F1745" i="17"/>
  <c r="F1746" i="17"/>
  <c r="F1747" i="17"/>
  <c r="F1748" i="17"/>
  <c r="F1749" i="17"/>
  <c r="F1750" i="17"/>
  <c r="F1751" i="17"/>
  <c r="F1752" i="17"/>
  <c r="F1753" i="17"/>
  <c r="F1754" i="17"/>
  <c r="F1755" i="17"/>
  <c r="F1756" i="17"/>
  <c r="F1757" i="17"/>
  <c r="F1758" i="17"/>
  <c r="F1759" i="17"/>
  <c r="F1760" i="17"/>
  <c r="F1761" i="17"/>
  <c r="F1762" i="17"/>
  <c r="F1763" i="17"/>
  <c r="F1764" i="17"/>
  <c r="F1765" i="17"/>
  <c r="F1766" i="17"/>
  <c r="F1767" i="17"/>
  <c r="F1768" i="17"/>
  <c r="F1769" i="17"/>
  <c r="F1770" i="17"/>
  <c r="F1771" i="17"/>
  <c r="F1772" i="17"/>
  <c r="F1773" i="17"/>
  <c r="F1774" i="17"/>
  <c r="F1775" i="17"/>
  <c r="F1776" i="17"/>
  <c r="F1777" i="17"/>
  <c r="F1778" i="17"/>
  <c r="F1779" i="17"/>
  <c r="F1780" i="17"/>
  <c r="F1781" i="17"/>
  <c r="F1782" i="17"/>
  <c r="F1783" i="17"/>
  <c r="F1784" i="17"/>
  <c r="F1785" i="17"/>
  <c r="F1786" i="17"/>
  <c r="F1787" i="17"/>
  <c r="F1788" i="17"/>
  <c r="F1789" i="17"/>
  <c r="F1790" i="17"/>
  <c r="F1791" i="17"/>
  <c r="F1792" i="17"/>
  <c r="F1793" i="17"/>
  <c r="F1794" i="17"/>
  <c r="F1795" i="17"/>
  <c r="F1796" i="17"/>
  <c r="F1797" i="17"/>
  <c r="F1798" i="17"/>
  <c r="F1799" i="17"/>
  <c r="F1800" i="17"/>
  <c r="F1801" i="17"/>
  <c r="F1802" i="17"/>
  <c r="F1803" i="17"/>
  <c r="F1804" i="17"/>
  <c r="F1805" i="17"/>
  <c r="F1806" i="17"/>
  <c r="F1807" i="17"/>
  <c r="F1808" i="17"/>
  <c r="F1809" i="17"/>
  <c r="F1810" i="17"/>
  <c r="F1811" i="17"/>
  <c r="F1812" i="17"/>
  <c r="F1813" i="17"/>
  <c r="F1814" i="17"/>
  <c r="F1815" i="17"/>
  <c r="F1816" i="17"/>
  <c r="F1817" i="17"/>
  <c r="F1818" i="17"/>
  <c r="F1819" i="17"/>
  <c r="F1820" i="17"/>
  <c r="F1821" i="17"/>
  <c r="F1822" i="17"/>
  <c r="F1823" i="17"/>
  <c r="F1824" i="17"/>
  <c r="F1825" i="17"/>
  <c r="F1826" i="17"/>
  <c r="F1827" i="17"/>
  <c r="F1828" i="17"/>
  <c r="F1829" i="17"/>
  <c r="F1830" i="17"/>
  <c r="F1831" i="17"/>
  <c r="F1832" i="17"/>
  <c r="F1833" i="17"/>
  <c r="F1834" i="17"/>
  <c r="F1835" i="17"/>
  <c r="F1836" i="17"/>
  <c r="F1837" i="17"/>
  <c r="F1838" i="17"/>
  <c r="F1839" i="17"/>
  <c r="F1840" i="17"/>
  <c r="F1841" i="17"/>
  <c r="F1842" i="17"/>
  <c r="F1843" i="17"/>
  <c r="F1844" i="17"/>
  <c r="F1845" i="17"/>
  <c r="F1846" i="17"/>
  <c r="F1847" i="17"/>
  <c r="F1848" i="17"/>
  <c r="F1849" i="17"/>
  <c r="F1850" i="17"/>
  <c r="F1851" i="17"/>
  <c r="F1852" i="17"/>
  <c r="F1853" i="17"/>
  <c r="F1854" i="17"/>
  <c r="F1855" i="17"/>
  <c r="F1856" i="17"/>
  <c r="F1857" i="17"/>
  <c r="F1858" i="17"/>
  <c r="F1859" i="17"/>
  <c r="F1860" i="17"/>
  <c r="F1861" i="17"/>
  <c r="F1862" i="17"/>
  <c r="F1863" i="17"/>
  <c r="F1864" i="17"/>
  <c r="F1865" i="17"/>
  <c r="F1866" i="17"/>
  <c r="F1867" i="17"/>
  <c r="F1868" i="17"/>
  <c r="F1869" i="17"/>
  <c r="F1870" i="17"/>
  <c r="F1871" i="17"/>
  <c r="F1872" i="17"/>
  <c r="F1873" i="17"/>
  <c r="F1874" i="17"/>
  <c r="F1875" i="17"/>
  <c r="F1876" i="17"/>
  <c r="F1877" i="17"/>
  <c r="F1878" i="17"/>
  <c r="F1879" i="17"/>
  <c r="F1880" i="17"/>
  <c r="F1881" i="17"/>
  <c r="F1882" i="17"/>
  <c r="F1883" i="17"/>
  <c r="F1884" i="17"/>
  <c r="F1885" i="17"/>
  <c r="F1886" i="17"/>
  <c r="F1887" i="17"/>
  <c r="F1888" i="17"/>
  <c r="F1889" i="17"/>
  <c r="F1890" i="17"/>
  <c r="F1891" i="17"/>
  <c r="F1892" i="17"/>
  <c r="F1893" i="17"/>
  <c r="F1894" i="17"/>
  <c r="F1895" i="17"/>
  <c r="F1896" i="17"/>
  <c r="F1897" i="17"/>
  <c r="F1898" i="17"/>
  <c r="F1899" i="17"/>
  <c r="F1900" i="17"/>
  <c r="F1901" i="17"/>
  <c r="F1902" i="17"/>
  <c r="F1903" i="17"/>
  <c r="F1904" i="17"/>
  <c r="F1905" i="17"/>
  <c r="F1906" i="17"/>
  <c r="F1907" i="17"/>
  <c r="F1908" i="17"/>
  <c r="F1909" i="17"/>
  <c r="F1910" i="17"/>
  <c r="F1911" i="17"/>
  <c r="F1912" i="17"/>
  <c r="F1913" i="17"/>
  <c r="F1914" i="17"/>
  <c r="F1915" i="17"/>
  <c r="F1916" i="17"/>
  <c r="F1917" i="17"/>
  <c r="F1918" i="17"/>
  <c r="F1919" i="17"/>
  <c r="F1920" i="17"/>
  <c r="F1921" i="17"/>
  <c r="F1922" i="17"/>
  <c r="F1923" i="17"/>
  <c r="F1924" i="17"/>
  <c r="F1925" i="17"/>
  <c r="F1926" i="17"/>
  <c r="F1927" i="17"/>
  <c r="F1928" i="17"/>
  <c r="F1929" i="17"/>
  <c r="F1930" i="17"/>
  <c r="F1931" i="17"/>
  <c r="F1932" i="17"/>
  <c r="F1933" i="17"/>
  <c r="F1934" i="17"/>
  <c r="F1935" i="17"/>
  <c r="F1936" i="17"/>
  <c r="F1937" i="17"/>
  <c r="F1938" i="17"/>
  <c r="F1939" i="17"/>
  <c r="F1940" i="17"/>
  <c r="F1941" i="17"/>
  <c r="F1942" i="17"/>
  <c r="F1943" i="17"/>
  <c r="F1944" i="17"/>
  <c r="F1945" i="17"/>
  <c r="F1946" i="17"/>
  <c r="F1947" i="17"/>
  <c r="F1948" i="17"/>
  <c r="F1949" i="17"/>
  <c r="F1950" i="17"/>
  <c r="F1951" i="17"/>
  <c r="F1952" i="17"/>
  <c r="F1953" i="17"/>
  <c r="F1954" i="17"/>
  <c r="F1955" i="17"/>
  <c r="F1956" i="17"/>
  <c r="F1957" i="17"/>
  <c r="F1958" i="17"/>
  <c r="F1959" i="17"/>
  <c r="F1960" i="17"/>
  <c r="F1961" i="17"/>
  <c r="F1962" i="17"/>
  <c r="F1963" i="17"/>
  <c r="F1964" i="17"/>
  <c r="F1965" i="17"/>
  <c r="F1966" i="17"/>
  <c r="F1967" i="17"/>
  <c r="F1968" i="17"/>
  <c r="F1969" i="17"/>
  <c r="F1970" i="17"/>
  <c r="F1971" i="17"/>
  <c r="F1972" i="17"/>
  <c r="F1973" i="17"/>
  <c r="F1974" i="17"/>
  <c r="F1975" i="17"/>
  <c r="F1976" i="17"/>
  <c r="F1977" i="17"/>
  <c r="F1978" i="17"/>
  <c r="F1979" i="17"/>
  <c r="F1980" i="17"/>
  <c r="F1981" i="17"/>
  <c r="F1982" i="17"/>
  <c r="F1983" i="17"/>
  <c r="F1984" i="17"/>
  <c r="F1985" i="17"/>
  <c r="F1986" i="17"/>
  <c r="F1987" i="17"/>
  <c r="F1988" i="17"/>
  <c r="F1989" i="17"/>
  <c r="F1990" i="17"/>
  <c r="F1991" i="17"/>
  <c r="F1992" i="17"/>
  <c r="F1993" i="17"/>
  <c r="F1994" i="17"/>
  <c r="F1995" i="17"/>
  <c r="F1996" i="17"/>
  <c r="F1997" i="17"/>
  <c r="F1998" i="17"/>
  <c r="F1999" i="17"/>
  <c r="F2000" i="17"/>
  <c r="F2001" i="17"/>
  <c r="F2002" i="17"/>
  <c r="F2003" i="17"/>
  <c r="F2004" i="17"/>
  <c r="F2005" i="17"/>
  <c r="F2006" i="17"/>
  <c r="F2007" i="17"/>
  <c r="F2008" i="17"/>
  <c r="F2009" i="17"/>
  <c r="F2010" i="17"/>
  <c r="F2011" i="17"/>
  <c r="F2012" i="17"/>
  <c r="F2013" i="17"/>
  <c r="F2014" i="17"/>
  <c r="F2015" i="17"/>
  <c r="F2016" i="17"/>
  <c r="F2017" i="17"/>
  <c r="F2018" i="17"/>
  <c r="F2019" i="17"/>
  <c r="F2020" i="17"/>
  <c r="F2021" i="17"/>
  <c r="F2022" i="17"/>
  <c r="F2023" i="17"/>
  <c r="F2024" i="17"/>
  <c r="F2025" i="17"/>
  <c r="F2026" i="17"/>
  <c r="F2027" i="17"/>
  <c r="F2028" i="17"/>
  <c r="F2029" i="17"/>
  <c r="F2030" i="17"/>
  <c r="F2031" i="17"/>
  <c r="F2032" i="17"/>
  <c r="F2033" i="17"/>
  <c r="F2034" i="17"/>
  <c r="F2035" i="17"/>
  <c r="F2036" i="17"/>
  <c r="F2037" i="17"/>
  <c r="F2038" i="17"/>
  <c r="F2039" i="17"/>
  <c r="F2040" i="17"/>
  <c r="F2041" i="17"/>
  <c r="F2042" i="17"/>
  <c r="F2043" i="17"/>
  <c r="F2044" i="17"/>
  <c r="F2045" i="17"/>
  <c r="F2046" i="17"/>
  <c r="F2047" i="17"/>
  <c r="F2048" i="17"/>
  <c r="F2049" i="17"/>
  <c r="F2050" i="17"/>
  <c r="F2051" i="17"/>
  <c r="F2052" i="17"/>
  <c r="F2053" i="17"/>
  <c r="F2054" i="17"/>
  <c r="F2055" i="17"/>
  <c r="F2056" i="17"/>
  <c r="F2057" i="17"/>
  <c r="F2058" i="17"/>
  <c r="F2059" i="17"/>
  <c r="F2060" i="17"/>
  <c r="F2061" i="17"/>
  <c r="F2062" i="17"/>
  <c r="F2063" i="17"/>
  <c r="F2064" i="17"/>
  <c r="F2065" i="17"/>
  <c r="F2066" i="17"/>
  <c r="F2067" i="17"/>
  <c r="F2068" i="17"/>
  <c r="F2069" i="17"/>
  <c r="F2070" i="17"/>
  <c r="F2071" i="17"/>
  <c r="F2072" i="17"/>
  <c r="F2073" i="17"/>
  <c r="F2074" i="17"/>
  <c r="F2075" i="17"/>
  <c r="F2076" i="17"/>
  <c r="F2077" i="17"/>
  <c r="F2078" i="17"/>
  <c r="F2079" i="17"/>
  <c r="F2080" i="17"/>
  <c r="F2081" i="17"/>
  <c r="F2082" i="17"/>
  <c r="F2083" i="17"/>
  <c r="F2084" i="17"/>
  <c r="F2085" i="17"/>
  <c r="F2086" i="17"/>
  <c r="F2087" i="17"/>
  <c r="F2088" i="17"/>
  <c r="F2089" i="17"/>
  <c r="F2090" i="17"/>
  <c r="F2091" i="17"/>
  <c r="F2092" i="17"/>
  <c r="F2093" i="17"/>
  <c r="F2094" i="17"/>
  <c r="F2095" i="17"/>
  <c r="F2096" i="17"/>
  <c r="F2097" i="17"/>
  <c r="F2098" i="17"/>
  <c r="F2099" i="17"/>
  <c r="F2100" i="17"/>
  <c r="F2101" i="17"/>
  <c r="F2102" i="17"/>
  <c r="F2103" i="17"/>
  <c r="F2104" i="17"/>
  <c r="F2105" i="17"/>
  <c r="F2106" i="17"/>
  <c r="F2107" i="17"/>
  <c r="F2108" i="17"/>
  <c r="F2109" i="17"/>
  <c r="F2110" i="17"/>
  <c r="F2111" i="17"/>
  <c r="F2112" i="17"/>
  <c r="F2113" i="17"/>
  <c r="F2114" i="17"/>
  <c r="F2115" i="17"/>
  <c r="F2116" i="17"/>
  <c r="F2117" i="17"/>
  <c r="F2118" i="17"/>
  <c r="F2119" i="17"/>
  <c r="F2120" i="17"/>
  <c r="F2121" i="17"/>
  <c r="F2122" i="17"/>
  <c r="F2123" i="17"/>
  <c r="F2124" i="17"/>
  <c r="F2125" i="17"/>
  <c r="F2126" i="17"/>
  <c r="F2127" i="17"/>
  <c r="F2128" i="17"/>
  <c r="F2129" i="17"/>
  <c r="F2130" i="17"/>
  <c r="F2131" i="17"/>
  <c r="F2132" i="17"/>
  <c r="F2133" i="17"/>
  <c r="F2134" i="17"/>
  <c r="F2135" i="17"/>
  <c r="F2136" i="17"/>
  <c r="F2137" i="17"/>
  <c r="F2138" i="17"/>
  <c r="F2139" i="17"/>
  <c r="F2140" i="17"/>
  <c r="F2141" i="17"/>
  <c r="F2142" i="17"/>
  <c r="F2143" i="17"/>
  <c r="F2144" i="17"/>
  <c r="F2145" i="17"/>
  <c r="F2146" i="17"/>
  <c r="F2147" i="17"/>
  <c r="F2148" i="17"/>
  <c r="F2149" i="17"/>
  <c r="F2150" i="17"/>
  <c r="F2151" i="17"/>
  <c r="F2152" i="17"/>
  <c r="F2153" i="17"/>
  <c r="F2154" i="17"/>
  <c r="F2155" i="17"/>
  <c r="F2156" i="17"/>
  <c r="F2157" i="17"/>
  <c r="F2158" i="17"/>
  <c r="F2159" i="17"/>
  <c r="F2160" i="17"/>
  <c r="F2161" i="17"/>
  <c r="F2162" i="17"/>
  <c r="F2163" i="17"/>
  <c r="F2164" i="17"/>
  <c r="F2165" i="17"/>
  <c r="F2166" i="17"/>
  <c r="F2167" i="17"/>
  <c r="F2168" i="17"/>
  <c r="F2169" i="17"/>
  <c r="F2170" i="17"/>
  <c r="F2171" i="17"/>
  <c r="F2172" i="17"/>
  <c r="F2173" i="17"/>
  <c r="F2174" i="17"/>
  <c r="F2175" i="17"/>
  <c r="F2176" i="17"/>
  <c r="F2177" i="17"/>
  <c r="F2178" i="17"/>
  <c r="F2179" i="17"/>
  <c r="F2180" i="17"/>
  <c r="F2181" i="17"/>
  <c r="F2182" i="17"/>
  <c r="F2183" i="17"/>
  <c r="F2184" i="17"/>
  <c r="F2185" i="17"/>
  <c r="F2186" i="17"/>
  <c r="F2187" i="17"/>
  <c r="F2188" i="17"/>
  <c r="F2189" i="17"/>
  <c r="F2190" i="17"/>
  <c r="F2191" i="17"/>
  <c r="F2192" i="17"/>
  <c r="F2193" i="17"/>
  <c r="F2194" i="17"/>
  <c r="F2195" i="17"/>
  <c r="F2196" i="17"/>
  <c r="F2197" i="17"/>
  <c r="F2198" i="17"/>
  <c r="F2199" i="17"/>
  <c r="F2200" i="17"/>
  <c r="F2201" i="17"/>
  <c r="F2202" i="17"/>
  <c r="F2203" i="17"/>
  <c r="F2204" i="17"/>
  <c r="F2205" i="17"/>
  <c r="F2206" i="17"/>
  <c r="F2207" i="17"/>
  <c r="F2208" i="17"/>
  <c r="F2209" i="17"/>
  <c r="F2210" i="17"/>
  <c r="F2211" i="17"/>
  <c r="F2212" i="17"/>
  <c r="F2213" i="17"/>
  <c r="F2214" i="17"/>
  <c r="F2215" i="17"/>
  <c r="F2216" i="17"/>
  <c r="F2217" i="17"/>
  <c r="F2218" i="17"/>
  <c r="F2219" i="17"/>
  <c r="F2220" i="17"/>
  <c r="F2221" i="17"/>
  <c r="F2222" i="17"/>
  <c r="F2223" i="17"/>
  <c r="F2224" i="17"/>
  <c r="F2225" i="17"/>
  <c r="F2226" i="17"/>
  <c r="F2227" i="17"/>
  <c r="F2228" i="17"/>
  <c r="F2229" i="17"/>
  <c r="F2230" i="17"/>
  <c r="F2231" i="17"/>
  <c r="F2232" i="17"/>
  <c r="F2233" i="17"/>
  <c r="F2234" i="17"/>
  <c r="F2235" i="17"/>
  <c r="F2236" i="17"/>
  <c r="F2237" i="17"/>
  <c r="F2238" i="17"/>
  <c r="F2239" i="17"/>
  <c r="F2240" i="17"/>
  <c r="F2241" i="17"/>
  <c r="F2242" i="17"/>
  <c r="F2243" i="17"/>
  <c r="F2244" i="17"/>
  <c r="F2245" i="17"/>
  <c r="F2246" i="17"/>
  <c r="F2247" i="17"/>
  <c r="F2248" i="17"/>
  <c r="F2249" i="17"/>
  <c r="F2250" i="17"/>
  <c r="F2251" i="17"/>
  <c r="F2252" i="17"/>
  <c r="F2253" i="17"/>
  <c r="F2254" i="17"/>
  <c r="F2255" i="17"/>
  <c r="F2256" i="17"/>
  <c r="F2257" i="17"/>
  <c r="F2258" i="17"/>
  <c r="F2259" i="17"/>
  <c r="F2260" i="17"/>
  <c r="F2261" i="17"/>
  <c r="F2262" i="17"/>
  <c r="F2263" i="17"/>
  <c r="F2264" i="17"/>
  <c r="F2265" i="17"/>
  <c r="F2266" i="17"/>
  <c r="F2267" i="17"/>
  <c r="F2268" i="17"/>
  <c r="F2269" i="17"/>
  <c r="F2270" i="17"/>
  <c r="F2271" i="17"/>
  <c r="F2272" i="17"/>
  <c r="F2273" i="17"/>
  <c r="F2274" i="17"/>
  <c r="F2275" i="17"/>
  <c r="F2276" i="17"/>
  <c r="F2277" i="17"/>
  <c r="F2278" i="17"/>
  <c r="F2279" i="17"/>
  <c r="F2280" i="17"/>
  <c r="F2281" i="17"/>
  <c r="F2282" i="17"/>
  <c r="F2283" i="17"/>
  <c r="F2284" i="17"/>
  <c r="F2285" i="17"/>
  <c r="F2286" i="17"/>
  <c r="F2287" i="17"/>
  <c r="F2288" i="17"/>
  <c r="F2289" i="17"/>
  <c r="F2290" i="17"/>
  <c r="F2291" i="17"/>
  <c r="F2292" i="17"/>
  <c r="F2293" i="17"/>
  <c r="F2294" i="17"/>
  <c r="F2295" i="17"/>
  <c r="F2296" i="17"/>
  <c r="F2297" i="17"/>
  <c r="F2298" i="17"/>
  <c r="F2299" i="17"/>
  <c r="F2300" i="17"/>
  <c r="F2301" i="17"/>
  <c r="F2302" i="17"/>
  <c r="F2303" i="17"/>
  <c r="F2304" i="17"/>
  <c r="F2305" i="17"/>
  <c r="F2306" i="17"/>
  <c r="F2307" i="17"/>
  <c r="F2308" i="17"/>
  <c r="F2309" i="17"/>
  <c r="F2310" i="17"/>
  <c r="F2311" i="17"/>
  <c r="F2312" i="17"/>
  <c r="F2313" i="17"/>
  <c r="F2314" i="17"/>
  <c r="F2315" i="17"/>
  <c r="F2316" i="17"/>
  <c r="F2317" i="17"/>
  <c r="F2318" i="17"/>
  <c r="F2319" i="17"/>
  <c r="F2320" i="17"/>
  <c r="F2321" i="17"/>
  <c r="F2322" i="17"/>
  <c r="F2323" i="17"/>
  <c r="F2324" i="17"/>
  <c r="F2325" i="17"/>
  <c r="F2326" i="17"/>
  <c r="F2327" i="17"/>
  <c r="F2328" i="17"/>
  <c r="F2329" i="17"/>
  <c r="F2330" i="17"/>
  <c r="F2331" i="17"/>
  <c r="F2332" i="17"/>
  <c r="F2333" i="17"/>
  <c r="F2334" i="17"/>
  <c r="F2335" i="17"/>
  <c r="F2336" i="17"/>
  <c r="F2337" i="17"/>
  <c r="F2338" i="17"/>
  <c r="F2339" i="17"/>
  <c r="F2340" i="17"/>
  <c r="F2341" i="17"/>
  <c r="F2342" i="17"/>
  <c r="F2343" i="17"/>
  <c r="F2344" i="17"/>
  <c r="F2345" i="17"/>
  <c r="F2346" i="17"/>
  <c r="F2347" i="17"/>
  <c r="F2348" i="17"/>
  <c r="F2349" i="17"/>
  <c r="F2350" i="17"/>
  <c r="F2351" i="17"/>
  <c r="F2352" i="17"/>
  <c r="F2353" i="17"/>
  <c r="F2354" i="17"/>
  <c r="F2355" i="17"/>
  <c r="F2356" i="17"/>
  <c r="F2357" i="17"/>
  <c r="F2358" i="17"/>
  <c r="F2359" i="17"/>
  <c r="F2360" i="17"/>
  <c r="F2361" i="17"/>
  <c r="F2362" i="17"/>
  <c r="F2363" i="17"/>
  <c r="F2364" i="17"/>
  <c r="F2365" i="17"/>
  <c r="F2366" i="17"/>
  <c r="F2367" i="17"/>
  <c r="F2368" i="17"/>
  <c r="F2369" i="17"/>
  <c r="F2370" i="17"/>
  <c r="F2371" i="17"/>
  <c r="F2372" i="17"/>
  <c r="F2373" i="17"/>
  <c r="F2374" i="17"/>
  <c r="F2375" i="17"/>
  <c r="F2376" i="17"/>
  <c r="F2377" i="17"/>
  <c r="F2378" i="17"/>
  <c r="F2379" i="17"/>
  <c r="F2380" i="17"/>
  <c r="F2381" i="17"/>
  <c r="F2382" i="17"/>
  <c r="F2383" i="17"/>
  <c r="F2384" i="17"/>
  <c r="F2385" i="17"/>
  <c r="F2386" i="17"/>
  <c r="F2387" i="17"/>
  <c r="F2388" i="17"/>
  <c r="F2389" i="17"/>
  <c r="F2390" i="17"/>
  <c r="F2391" i="17"/>
  <c r="F2392" i="17"/>
  <c r="F2393" i="17"/>
  <c r="F2394" i="17"/>
  <c r="F2395" i="17"/>
  <c r="F2396" i="17"/>
  <c r="F2397" i="17"/>
  <c r="F2398" i="17"/>
  <c r="F2399" i="17"/>
  <c r="F2400" i="17"/>
  <c r="F2401" i="17"/>
  <c r="F2402" i="17"/>
  <c r="F2403" i="17"/>
  <c r="F2404" i="17"/>
  <c r="F2405" i="17"/>
  <c r="F2406" i="17"/>
  <c r="F2407" i="17"/>
  <c r="F2408" i="17"/>
  <c r="F2409" i="17"/>
  <c r="F2410" i="17"/>
  <c r="F2411" i="17"/>
  <c r="F2412" i="17"/>
  <c r="F2413" i="17"/>
  <c r="F2414" i="17"/>
  <c r="F2415" i="17"/>
  <c r="F2416" i="17"/>
  <c r="F2417" i="17"/>
  <c r="F2418" i="17"/>
  <c r="F2419" i="17"/>
  <c r="F2420" i="17"/>
  <c r="F2421" i="17"/>
  <c r="F2422" i="17"/>
  <c r="F2423" i="17"/>
  <c r="F2424" i="17"/>
  <c r="F2425" i="17"/>
  <c r="F2426" i="17"/>
  <c r="F2427" i="17"/>
  <c r="F2428" i="17"/>
  <c r="F2429" i="17"/>
  <c r="F2430" i="17"/>
  <c r="F2431" i="17"/>
  <c r="F2432" i="17"/>
  <c r="F2433" i="17"/>
  <c r="F2" i="17"/>
  <c r="F295" i="15"/>
  <c r="F296" i="15"/>
  <c r="F297" i="15"/>
  <c r="F298" i="15"/>
  <c r="F299" i="15"/>
  <c r="F300" i="15"/>
  <c r="F301" i="15"/>
  <c r="F302" i="15"/>
  <c r="F303" i="15"/>
  <c r="F304" i="15"/>
  <c r="F305" i="15"/>
  <c r="F306" i="15"/>
  <c r="F307" i="15"/>
  <c r="F308" i="15"/>
  <c r="F309" i="15"/>
  <c r="F310" i="15"/>
  <c r="F311" i="15"/>
  <c r="F312" i="15"/>
  <c r="F313" i="15"/>
  <c r="F314" i="15"/>
  <c r="F315" i="15"/>
  <c r="F316" i="15"/>
  <c r="F317" i="15"/>
  <c r="F318" i="15"/>
  <c r="F319" i="15"/>
  <c r="F320" i="15"/>
  <c r="F321" i="15"/>
  <c r="F322" i="15"/>
  <c r="F323" i="15"/>
  <c r="F324" i="15"/>
  <c r="F325" i="15"/>
  <c r="F326" i="15"/>
  <c r="F327" i="15"/>
  <c r="F328" i="15"/>
  <c r="F329" i="15"/>
  <c r="F330" i="15"/>
  <c r="F331" i="15"/>
  <c r="F332" i="15"/>
  <c r="F333" i="15"/>
  <c r="F334" i="15"/>
  <c r="F335" i="15"/>
  <c r="F336" i="15"/>
  <c r="F337" i="15"/>
  <c r="F338" i="15"/>
  <c r="F339" i="15"/>
  <c r="F340" i="15"/>
  <c r="F341" i="15"/>
  <c r="F342" i="15"/>
  <c r="F343" i="15"/>
  <c r="F344" i="15"/>
  <c r="F345" i="15"/>
  <c r="F346" i="15"/>
  <c r="F347" i="15"/>
  <c r="F348" i="15"/>
  <c r="F349" i="15"/>
  <c r="F350" i="15"/>
  <c r="F351" i="15"/>
  <c r="F352" i="15"/>
  <c r="F353" i="15"/>
  <c r="F354" i="15"/>
  <c r="F355" i="15"/>
  <c r="F356" i="15"/>
  <c r="F357" i="15"/>
  <c r="F358" i="15"/>
  <c r="F359" i="15"/>
  <c r="F360" i="15"/>
  <c r="F361" i="15"/>
  <c r="F362" i="15"/>
  <c r="F363" i="15"/>
  <c r="F364" i="15"/>
  <c r="F365" i="15"/>
  <c r="F366" i="15"/>
  <c r="F367" i="15"/>
  <c r="F368" i="15"/>
  <c r="F369" i="15"/>
  <c r="F370" i="15"/>
  <c r="F371" i="15"/>
  <c r="F372" i="15"/>
  <c r="F373" i="15"/>
  <c r="F374" i="15"/>
  <c r="F375" i="15"/>
  <c r="F376" i="15"/>
  <c r="F377" i="15"/>
  <c r="F378" i="15"/>
  <c r="F379" i="15"/>
  <c r="F380" i="15"/>
  <c r="F381" i="15"/>
  <c r="F382" i="15"/>
  <c r="F383" i="15"/>
  <c r="F384" i="15"/>
  <c r="F385" i="15"/>
  <c r="F386" i="15"/>
  <c r="F387" i="15"/>
  <c r="F388" i="15"/>
  <c r="F389" i="15"/>
  <c r="F390" i="15"/>
  <c r="F391" i="15"/>
  <c r="F392" i="15"/>
  <c r="F393" i="15"/>
  <c r="F394" i="15"/>
  <c r="F395" i="15"/>
  <c r="F396" i="15"/>
  <c r="F397" i="15"/>
  <c r="F398" i="15"/>
  <c r="F399" i="15"/>
  <c r="F400" i="15"/>
  <c r="F401" i="15"/>
  <c r="F402" i="15"/>
  <c r="F403" i="15"/>
  <c r="F404" i="15"/>
  <c r="F405" i="15"/>
  <c r="F406" i="15"/>
  <c r="F407" i="15"/>
  <c r="F408" i="15"/>
  <c r="F409" i="15"/>
  <c r="F410" i="15"/>
  <c r="F411" i="15"/>
  <c r="F412" i="15"/>
  <c r="F413" i="15"/>
  <c r="F414" i="15"/>
  <c r="F415" i="15"/>
  <c r="F416" i="15"/>
  <c r="F417" i="15"/>
  <c r="F418" i="15"/>
  <c r="F419" i="15"/>
  <c r="F420" i="15"/>
  <c r="F421" i="15"/>
  <c r="F422" i="15"/>
  <c r="F423" i="15"/>
  <c r="F424" i="15"/>
  <c r="F425" i="15"/>
  <c r="F426" i="15"/>
  <c r="F427" i="15"/>
  <c r="F428" i="15"/>
  <c r="F429" i="15"/>
  <c r="F430" i="15"/>
  <c r="F431" i="15"/>
  <c r="F432" i="15"/>
  <c r="F433" i="15"/>
  <c r="F290" i="15"/>
  <c r="F291" i="15"/>
  <c r="F292" i="15"/>
  <c r="F293" i="15"/>
  <c r="F294" i="15"/>
  <c r="Z37" i="9"/>
  <c r="F3" i="15"/>
  <c r="F4" i="15"/>
  <c r="F5" i="15"/>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59" i="15"/>
  <c r="F60" i="15"/>
  <c r="F61" i="15"/>
  <c r="F62" i="15"/>
  <c r="F63" i="15"/>
  <c r="F64" i="15"/>
  <c r="F65" i="15"/>
  <c r="F66" i="15"/>
  <c r="F67" i="15"/>
  <c r="F68" i="15"/>
  <c r="F69" i="15"/>
  <c r="F70" i="15"/>
  <c r="F71" i="15"/>
  <c r="F72" i="15"/>
  <c r="F73" i="15"/>
  <c r="F74" i="15"/>
  <c r="F75" i="15"/>
  <c r="F76" i="15"/>
  <c r="F77" i="15"/>
  <c r="F78" i="15"/>
  <c r="F79" i="15"/>
  <c r="F80" i="15"/>
  <c r="F81" i="15"/>
  <c r="F82" i="15"/>
  <c r="F83" i="15"/>
  <c r="F84" i="15"/>
  <c r="F85" i="15"/>
  <c r="F86" i="15"/>
  <c r="F87" i="15"/>
  <c r="F88" i="15"/>
  <c r="F89" i="15"/>
  <c r="F90" i="15"/>
  <c r="F91" i="15"/>
  <c r="F92" i="15"/>
  <c r="F93" i="15"/>
  <c r="F94" i="15"/>
  <c r="F95" i="15"/>
  <c r="F96" i="15"/>
  <c r="F97" i="15"/>
  <c r="F98" i="15"/>
  <c r="F99" i="15"/>
  <c r="F100" i="15"/>
  <c r="F101" i="15"/>
  <c r="F102" i="15"/>
  <c r="F103" i="15"/>
  <c r="F104" i="15"/>
  <c r="F105" i="15"/>
  <c r="F106" i="15"/>
  <c r="F107" i="15"/>
  <c r="F108" i="15"/>
  <c r="F109" i="15"/>
  <c r="F110" i="15"/>
  <c r="F111" i="15"/>
  <c r="F112" i="15"/>
  <c r="F113" i="15"/>
  <c r="F114" i="15"/>
  <c r="F115" i="15"/>
  <c r="F116" i="15"/>
  <c r="F117" i="15"/>
  <c r="F118" i="15"/>
  <c r="F119" i="15"/>
  <c r="F120" i="15"/>
  <c r="F121" i="15"/>
  <c r="F122" i="15"/>
  <c r="F123" i="15"/>
  <c r="F124" i="15"/>
  <c r="F125" i="15"/>
  <c r="F126" i="15"/>
  <c r="F127" i="15"/>
  <c r="F128" i="15"/>
  <c r="F129" i="15"/>
  <c r="F130" i="15"/>
  <c r="F131" i="15"/>
  <c r="F132" i="15"/>
  <c r="F133" i="15"/>
  <c r="F134" i="15"/>
  <c r="F135" i="15"/>
  <c r="F136" i="15"/>
  <c r="F137" i="15"/>
  <c r="F138" i="15"/>
  <c r="F139" i="15"/>
  <c r="F140" i="15"/>
  <c r="F141" i="15"/>
  <c r="F142" i="15"/>
  <c r="F143" i="15"/>
  <c r="F144" i="15"/>
  <c r="F145" i="15"/>
  <c r="F146" i="15"/>
  <c r="F147" i="15"/>
  <c r="F148" i="15"/>
  <c r="F149" i="15"/>
  <c r="F150" i="15"/>
  <c r="F151" i="15"/>
  <c r="F152" i="15"/>
  <c r="F153" i="15"/>
  <c r="F154" i="15"/>
  <c r="F155" i="15"/>
  <c r="F156" i="15"/>
  <c r="F157" i="15"/>
  <c r="F158" i="15"/>
  <c r="F159" i="15"/>
  <c r="F160" i="15"/>
  <c r="F161" i="15"/>
  <c r="F162" i="15"/>
  <c r="F163" i="15"/>
  <c r="F164" i="15"/>
  <c r="F165" i="15"/>
  <c r="F166" i="15"/>
  <c r="F167" i="15"/>
  <c r="F168" i="15"/>
  <c r="F169" i="15"/>
  <c r="F170" i="15"/>
  <c r="F171" i="15"/>
  <c r="F172" i="15"/>
  <c r="F173" i="15"/>
  <c r="F174" i="15"/>
  <c r="F175" i="15"/>
  <c r="F176" i="15"/>
  <c r="F177" i="15"/>
  <c r="F178" i="15"/>
  <c r="F179" i="15"/>
  <c r="F180" i="15"/>
  <c r="F181" i="15"/>
  <c r="F182" i="15"/>
  <c r="F183" i="15"/>
  <c r="F184" i="15"/>
  <c r="F185" i="15"/>
  <c r="F186" i="15"/>
  <c r="F187" i="15"/>
  <c r="F188" i="15"/>
  <c r="F189" i="15"/>
  <c r="F190" i="15"/>
  <c r="F191" i="15"/>
  <c r="F192" i="15"/>
  <c r="F193" i="15"/>
  <c r="F194" i="15"/>
  <c r="F195" i="15"/>
  <c r="F196" i="15"/>
  <c r="F197" i="15"/>
  <c r="F198" i="15"/>
  <c r="F199" i="15"/>
  <c r="F200" i="15"/>
  <c r="F201" i="15"/>
  <c r="F202" i="15"/>
  <c r="F203" i="15"/>
  <c r="F204" i="15"/>
  <c r="F205" i="15"/>
  <c r="F206" i="15"/>
  <c r="F207" i="15"/>
  <c r="F208" i="15"/>
  <c r="F209" i="15"/>
  <c r="F210" i="15"/>
  <c r="F211" i="15"/>
  <c r="F212" i="15"/>
  <c r="F213" i="15"/>
  <c r="F214" i="15"/>
  <c r="F215" i="15"/>
  <c r="F216" i="15"/>
  <c r="F217" i="15"/>
  <c r="F218" i="15"/>
  <c r="F219" i="15"/>
  <c r="F220" i="15"/>
  <c r="F221" i="15"/>
  <c r="F222" i="15"/>
  <c r="F223" i="15"/>
  <c r="F224" i="15"/>
  <c r="F225" i="15"/>
  <c r="F226" i="15"/>
  <c r="F227" i="15"/>
  <c r="F228" i="15"/>
  <c r="F229" i="15"/>
  <c r="F230" i="15"/>
  <c r="F231" i="15"/>
  <c r="F232" i="15"/>
  <c r="F233" i="15"/>
  <c r="F234" i="15"/>
  <c r="F235" i="15"/>
  <c r="F236" i="15"/>
  <c r="F237" i="15"/>
  <c r="F238" i="15"/>
  <c r="F239" i="15"/>
  <c r="F240" i="15"/>
  <c r="F241" i="15"/>
  <c r="F242" i="15"/>
  <c r="F243" i="15"/>
  <c r="F244" i="15"/>
  <c r="F245" i="15"/>
  <c r="F246" i="15"/>
  <c r="F247" i="15"/>
  <c r="F248" i="15"/>
  <c r="F249" i="15"/>
  <c r="F250" i="15"/>
  <c r="F251" i="15"/>
  <c r="F252" i="15"/>
  <c r="F253" i="15"/>
  <c r="F254" i="15"/>
  <c r="F255" i="15"/>
  <c r="F256" i="15"/>
  <c r="F257" i="15"/>
  <c r="F258" i="15"/>
  <c r="F259" i="15"/>
  <c r="F260" i="15"/>
  <c r="F261" i="15"/>
  <c r="F262" i="15"/>
  <c r="F263" i="15"/>
  <c r="F264" i="15"/>
  <c r="F265" i="15"/>
  <c r="F266" i="15"/>
  <c r="F267" i="15"/>
  <c r="F268" i="15"/>
  <c r="F269" i="15"/>
  <c r="F270" i="15"/>
  <c r="F271" i="15"/>
  <c r="F272" i="15"/>
  <c r="F273" i="15"/>
  <c r="F274" i="15"/>
  <c r="F275" i="15"/>
  <c r="F276" i="15"/>
  <c r="F277" i="15"/>
  <c r="F278" i="15"/>
  <c r="F279" i="15"/>
  <c r="F280" i="15"/>
  <c r="F281" i="15"/>
  <c r="F282" i="15"/>
  <c r="F283" i="15"/>
  <c r="F284" i="15"/>
  <c r="F285" i="15"/>
  <c r="F286" i="15"/>
  <c r="F287" i="15"/>
  <c r="F288" i="15"/>
  <c r="F289" i="15"/>
  <c r="F2" i="15"/>
  <c r="AA29" i="9"/>
  <c r="Z29" i="9"/>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 i="14"/>
  <c r="AB35" i="9"/>
  <c r="AB13" i="9"/>
  <c r="Z35" i="9"/>
  <c r="Z13" i="13"/>
  <c r="Z15" i="13"/>
  <c r="AA31" i="13"/>
  <c r="Z31" i="13"/>
  <c r="Z25" i="13"/>
  <c r="Z23" i="13"/>
  <c r="Y13" i="13"/>
  <c r="I86" i="12"/>
  <c r="I85" i="12"/>
  <c r="I84" i="12"/>
  <c r="H85" i="12"/>
  <c r="H86" i="12"/>
  <c r="H84" i="12"/>
  <c r="G86" i="12"/>
  <c r="G85" i="12"/>
  <c r="G84" i="12"/>
  <c r="F86" i="12"/>
  <c r="Z21" i="13"/>
  <c r="M36" i="12" a="1"/>
  <c r="M36" i="12" s="1"/>
  <c r="M37" i="12" a="1"/>
  <c r="M37" i="12" s="1"/>
  <c r="M38" i="12" a="1"/>
  <c r="M38" i="12" s="1"/>
  <c r="M39" i="12" a="1"/>
  <c r="M39" i="12" s="1"/>
  <c r="M40" i="12" a="1"/>
  <c r="M40" i="12" s="1"/>
  <c r="M41" i="12" a="1"/>
  <c r="M41" i="12" s="1"/>
  <c r="AC21" i="13" s="1"/>
  <c r="AA59" i="13" s="1"/>
  <c r="M42" i="12" a="1"/>
  <c r="M42" i="12" s="1"/>
  <c r="M43" i="12" a="1"/>
  <c r="M43" i="12" s="1"/>
  <c r="M44" i="12" a="1"/>
  <c r="M44" i="12" s="1"/>
  <c r="G37" i="12"/>
  <c r="G38" i="12"/>
  <c r="G39" i="12"/>
  <c r="G40" i="12"/>
  <c r="G41" i="12"/>
  <c r="G42" i="12"/>
  <c r="G43" i="12"/>
  <c r="G44" i="12"/>
  <c r="C22" i="12"/>
  <c r="C21" i="12"/>
  <c r="C20" i="12"/>
  <c r="C19" i="12"/>
  <c r="Z17" i="13" s="1"/>
  <c r="C18" i="12"/>
  <c r="AA35" i="13"/>
  <c r="AA58" i="13" s="1"/>
  <c r="D6" i="1"/>
  <c r="D8" i="1"/>
  <c r="D7" i="1"/>
  <c r="D5" i="1"/>
  <c r="C6" i="1"/>
  <c r="C8" i="1"/>
  <c r="C7" i="1"/>
  <c r="Z29" i="13"/>
  <c r="Y29" i="13"/>
  <c r="Z19" i="13"/>
  <c r="Y19" i="13"/>
  <c r="Y27" i="13"/>
  <c r="Y23" i="13"/>
  <c r="Y21" i="13"/>
  <c r="Y17" i="13"/>
  <c r="Y33" i="13"/>
  <c r="Y31" i="13"/>
  <c r="Y25" i="13"/>
  <c r="C76" i="12"/>
  <c r="Z27" i="13" s="1"/>
  <c r="C75" i="12"/>
  <c r="C74" i="12"/>
  <c r="C73" i="12"/>
  <c r="C128" i="1"/>
  <c r="C127" i="1"/>
  <c r="C126" i="1"/>
  <c r="C125" i="1"/>
  <c r="C82" i="8"/>
  <c r="C83" i="8"/>
  <c r="AA27" i="9" s="1"/>
  <c r="C85" i="8"/>
  <c r="C84" i="8"/>
  <c r="C96" i="5"/>
  <c r="C97" i="5"/>
  <c r="C98" i="5"/>
  <c r="C99" i="5"/>
  <c r="AA21" i="9"/>
  <c r="AH147" i="5"/>
  <c r="AH128" i="5"/>
  <c r="AT147" i="5"/>
  <c r="AT128" i="5"/>
  <c r="BH76" i="5"/>
  <c r="AT76" i="5"/>
  <c r="AH95" i="5"/>
  <c r="AH76" i="5"/>
  <c r="AT95" i="5"/>
  <c r="AF76" i="5"/>
  <c r="DJ123" i="5"/>
  <c r="DI123" i="5"/>
  <c r="DH123" i="5"/>
  <c r="DG123" i="5"/>
  <c r="DF123" i="5"/>
  <c r="DE123" i="5"/>
  <c r="DD123" i="5"/>
  <c r="DC123" i="5"/>
  <c r="DB123" i="5"/>
  <c r="DK122" i="5"/>
  <c r="DI122" i="5"/>
  <c r="DG122" i="5"/>
  <c r="DE122" i="5"/>
  <c r="DC122" i="5"/>
  <c r="DK121" i="5"/>
  <c r="DI121" i="5"/>
  <c r="DG121" i="5"/>
  <c r="DE121" i="5"/>
  <c r="DC121" i="5"/>
  <c r="DK120" i="5"/>
  <c r="DI120" i="5"/>
  <c r="DG120" i="5"/>
  <c r="DE120" i="5"/>
  <c r="DC120" i="5"/>
  <c r="DK119" i="5"/>
  <c r="DI119" i="5"/>
  <c r="DG119" i="5"/>
  <c r="DE119" i="5"/>
  <c r="DC119" i="5"/>
  <c r="DK118" i="5"/>
  <c r="DI118" i="5"/>
  <c r="DG118" i="5"/>
  <c r="DE118" i="5"/>
  <c r="DC118" i="5"/>
  <c r="DK117" i="5"/>
  <c r="DI117" i="5"/>
  <c r="DG117" i="5"/>
  <c r="DE117" i="5"/>
  <c r="DC117" i="5"/>
  <c r="DK116" i="5"/>
  <c r="DI116" i="5"/>
  <c r="DG116" i="5"/>
  <c r="DE116" i="5"/>
  <c r="DC116" i="5"/>
  <c r="DK115" i="5"/>
  <c r="DI115" i="5"/>
  <c r="DG115" i="5"/>
  <c r="DE115" i="5"/>
  <c r="DC115" i="5"/>
  <c r="DK114" i="5"/>
  <c r="DI114" i="5"/>
  <c r="DG114" i="5"/>
  <c r="DE114" i="5"/>
  <c r="DC114" i="5"/>
  <c r="DK113" i="5"/>
  <c r="DI113" i="5"/>
  <c r="DG113" i="5"/>
  <c r="DE113" i="5"/>
  <c r="DC113" i="5"/>
  <c r="DK112" i="5"/>
  <c r="DI112" i="5"/>
  <c r="DG112" i="5"/>
  <c r="DE112" i="5"/>
  <c r="DC112" i="5"/>
  <c r="DK111" i="5"/>
  <c r="DI111" i="5"/>
  <c r="DG111" i="5"/>
  <c r="DE111" i="5"/>
  <c r="DC111" i="5"/>
  <c r="DK110" i="5"/>
  <c r="DI110" i="5"/>
  <c r="DG110" i="5"/>
  <c r="DE110" i="5"/>
  <c r="DC110" i="5"/>
  <c r="DK109" i="5"/>
  <c r="DI109" i="5"/>
  <c r="DG109" i="5"/>
  <c r="DE109" i="5"/>
  <c r="DC109" i="5"/>
  <c r="DK108" i="5"/>
  <c r="DI108" i="5"/>
  <c r="DG108" i="5"/>
  <c r="DE108" i="5"/>
  <c r="DC108" i="5"/>
  <c r="DK107" i="5"/>
  <c r="DI107" i="5"/>
  <c r="DG107" i="5"/>
  <c r="DE107" i="5"/>
  <c r="DC107" i="5"/>
  <c r="DK106" i="5"/>
  <c r="DI106" i="5"/>
  <c r="DG106" i="5"/>
  <c r="DE106" i="5"/>
  <c r="DC106" i="5"/>
  <c r="DK105" i="5"/>
  <c r="DI105" i="5"/>
  <c r="DG105" i="5"/>
  <c r="DE105" i="5"/>
  <c r="DC105" i="5"/>
  <c r="DK104" i="5"/>
  <c r="DI104" i="5"/>
  <c r="DG104" i="5"/>
  <c r="DE104" i="5"/>
  <c r="DC104" i="5"/>
  <c r="DK103" i="5"/>
  <c r="DI103" i="5"/>
  <c r="DG103" i="5"/>
  <c r="DE103" i="5"/>
  <c r="DC103" i="5"/>
  <c r="DI101" i="5"/>
  <c r="DG101" i="5"/>
  <c r="DE101" i="5"/>
  <c r="DC101" i="5"/>
  <c r="CG123" i="5"/>
  <c r="CE123" i="5"/>
  <c r="CC123" i="5"/>
  <c r="CA123" i="5"/>
  <c r="CI122" i="5"/>
  <c r="CG122" i="5"/>
  <c r="CE122" i="5"/>
  <c r="CC122" i="5"/>
  <c r="CA122" i="5"/>
  <c r="CI121" i="5"/>
  <c r="CG121" i="5"/>
  <c r="CE121" i="5"/>
  <c r="CC121" i="5"/>
  <c r="CA121" i="5"/>
  <c r="CI120" i="5"/>
  <c r="CG120" i="5"/>
  <c r="CE120" i="5"/>
  <c r="CC120" i="5"/>
  <c r="CA120" i="5"/>
  <c r="CI119" i="5"/>
  <c r="CG119" i="5"/>
  <c r="CE119" i="5"/>
  <c r="CC119" i="5"/>
  <c r="CA119" i="5"/>
  <c r="CI118" i="5"/>
  <c r="CG118" i="5"/>
  <c r="CE118" i="5"/>
  <c r="CC118" i="5"/>
  <c r="CA118" i="5"/>
  <c r="CI117" i="5"/>
  <c r="CG117" i="5"/>
  <c r="CE117" i="5"/>
  <c r="CC117" i="5"/>
  <c r="CA117" i="5"/>
  <c r="CI116" i="5"/>
  <c r="CG116" i="5"/>
  <c r="CE116" i="5"/>
  <c r="CC116" i="5"/>
  <c r="CA116" i="5"/>
  <c r="CI115" i="5"/>
  <c r="CG115" i="5"/>
  <c r="CE115" i="5"/>
  <c r="CC115" i="5"/>
  <c r="CA115" i="5"/>
  <c r="CI114" i="5"/>
  <c r="CG114" i="5"/>
  <c r="CE114" i="5"/>
  <c r="CC114" i="5"/>
  <c r="CA114" i="5"/>
  <c r="CI113" i="5"/>
  <c r="CG113" i="5"/>
  <c r="CE113" i="5"/>
  <c r="CC113" i="5"/>
  <c r="CA113" i="5"/>
  <c r="CI112" i="5"/>
  <c r="CG112" i="5"/>
  <c r="CE112" i="5"/>
  <c r="CC112" i="5"/>
  <c r="CA112" i="5"/>
  <c r="CI111" i="5"/>
  <c r="CG111" i="5"/>
  <c r="CE111" i="5"/>
  <c r="CC111" i="5"/>
  <c r="CA111" i="5"/>
  <c r="CI110" i="5"/>
  <c r="CG110" i="5"/>
  <c r="CE110" i="5"/>
  <c r="CC110" i="5"/>
  <c r="CA110" i="5"/>
  <c r="CI109" i="5"/>
  <c r="CG109" i="5"/>
  <c r="CE109" i="5"/>
  <c r="CC109" i="5"/>
  <c r="CA109" i="5"/>
  <c r="CI108" i="5"/>
  <c r="CG108" i="5"/>
  <c r="CE108" i="5"/>
  <c r="CC108" i="5"/>
  <c r="CA108" i="5"/>
  <c r="CI107" i="5"/>
  <c r="CG107" i="5"/>
  <c r="CE107" i="5"/>
  <c r="CC107" i="5"/>
  <c r="CA107" i="5"/>
  <c r="CI106" i="5"/>
  <c r="CG106" i="5"/>
  <c r="CE106" i="5"/>
  <c r="CC106" i="5"/>
  <c r="CA106" i="5"/>
  <c r="CI105" i="5"/>
  <c r="CG105" i="5"/>
  <c r="CE105" i="5"/>
  <c r="CC105" i="5"/>
  <c r="CA105" i="5"/>
  <c r="CI104" i="5"/>
  <c r="CG104" i="5"/>
  <c r="CE104" i="5"/>
  <c r="CC104" i="5"/>
  <c r="CA104" i="5"/>
  <c r="CI103" i="5"/>
  <c r="CG103" i="5"/>
  <c r="CE103" i="5"/>
  <c r="CC103" i="5"/>
  <c r="CA103" i="5"/>
  <c r="CG101" i="5"/>
  <c r="CE101" i="5"/>
  <c r="CC101" i="5"/>
  <c r="CA101" i="5"/>
  <c r="BS149" i="5"/>
  <c r="BQ149" i="5"/>
  <c r="BO149" i="5"/>
  <c r="BM149" i="5"/>
  <c r="BE149" i="5"/>
  <c r="BC149" i="5"/>
  <c r="BA149" i="5"/>
  <c r="AY149" i="5"/>
  <c r="BU148" i="5"/>
  <c r="BS148" i="5"/>
  <c r="BQ148" i="5"/>
  <c r="BO148" i="5"/>
  <c r="BM148" i="5"/>
  <c r="BG148" i="5"/>
  <c r="BE148" i="5"/>
  <c r="BC148" i="5"/>
  <c r="BA148" i="5"/>
  <c r="AY148" i="5"/>
  <c r="BV147" i="5"/>
  <c r="BU147" i="5"/>
  <c r="BS147" i="5"/>
  <c r="BQ147" i="5"/>
  <c r="BO147" i="5"/>
  <c r="BM147" i="5"/>
  <c r="BH147" i="5"/>
  <c r="BG147" i="5"/>
  <c r="BE147" i="5"/>
  <c r="BC147" i="5"/>
  <c r="BA147" i="5"/>
  <c r="AY147" i="5"/>
  <c r="BU146" i="5"/>
  <c r="BS146" i="5"/>
  <c r="BQ146" i="5"/>
  <c r="BO146" i="5"/>
  <c r="BM146" i="5"/>
  <c r="BG146" i="5"/>
  <c r="BE146" i="5"/>
  <c r="BC146" i="5"/>
  <c r="BA146" i="5"/>
  <c r="AY146" i="5"/>
  <c r="BU145" i="5"/>
  <c r="BS145" i="5"/>
  <c r="BQ145" i="5"/>
  <c r="BO145" i="5"/>
  <c r="BM145" i="5"/>
  <c r="BG145" i="5"/>
  <c r="BE145" i="5"/>
  <c r="BC145" i="5"/>
  <c r="BA145" i="5"/>
  <c r="AY145" i="5"/>
  <c r="BU144" i="5"/>
  <c r="BS144" i="5"/>
  <c r="BQ144" i="5"/>
  <c r="BO144" i="5"/>
  <c r="BM144" i="5"/>
  <c r="BG144" i="5"/>
  <c r="BE144" i="5"/>
  <c r="BC144" i="5"/>
  <c r="BA144" i="5"/>
  <c r="AY144" i="5"/>
  <c r="BU143" i="5"/>
  <c r="BS143" i="5"/>
  <c r="BQ143" i="5"/>
  <c r="BO143" i="5"/>
  <c r="BM143" i="5"/>
  <c r="BG143" i="5"/>
  <c r="BE143" i="5"/>
  <c r="BC143" i="5"/>
  <c r="BA143" i="5"/>
  <c r="AY143" i="5"/>
  <c r="BU142" i="5"/>
  <c r="BS142" i="5"/>
  <c r="BQ142" i="5"/>
  <c r="BO142" i="5"/>
  <c r="BM142" i="5"/>
  <c r="BG142" i="5"/>
  <c r="BE142" i="5"/>
  <c r="BC142" i="5"/>
  <c r="BA142" i="5"/>
  <c r="AY142" i="5"/>
  <c r="BU141" i="5"/>
  <c r="BS141" i="5"/>
  <c r="BQ141" i="5"/>
  <c r="BO141" i="5"/>
  <c r="BM141" i="5"/>
  <c r="BG141" i="5"/>
  <c r="BE141" i="5"/>
  <c r="BC141" i="5"/>
  <c r="BA141" i="5"/>
  <c r="AY141" i="5"/>
  <c r="BU140" i="5"/>
  <c r="BS140" i="5"/>
  <c r="BQ140" i="5"/>
  <c r="BO140" i="5"/>
  <c r="BM140" i="5"/>
  <c r="BG140" i="5"/>
  <c r="BE140" i="5"/>
  <c r="BC140" i="5"/>
  <c r="BA140" i="5"/>
  <c r="AY140" i="5"/>
  <c r="BU139" i="5"/>
  <c r="BS139" i="5"/>
  <c r="BQ139" i="5"/>
  <c r="BO139" i="5"/>
  <c r="BM139" i="5"/>
  <c r="BG139" i="5"/>
  <c r="BE139" i="5"/>
  <c r="BC139" i="5"/>
  <c r="BA139" i="5"/>
  <c r="AY139" i="5"/>
  <c r="BU138" i="5"/>
  <c r="BS138" i="5"/>
  <c r="BQ138" i="5"/>
  <c r="BO138" i="5"/>
  <c r="BM138" i="5"/>
  <c r="BG138" i="5"/>
  <c r="BE138" i="5"/>
  <c r="BC138" i="5"/>
  <c r="BA138" i="5"/>
  <c r="AY138" i="5"/>
  <c r="BU137" i="5"/>
  <c r="BS137" i="5"/>
  <c r="BQ137" i="5"/>
  <c r="BO137" i="5"/>
  <c r="BM137" i="5"/>
  <c r="BG137" i="5"/>
  <c r="BE137" i="5"/>
  <c r="BC137" i="5"/>
  <c r="BA137" i="5"/>
  <c r="AY137" i="5"/>
  <c r="BU136" i="5"/>
  <c r="BS136" i="5"/>
  <c r="BQ136" i="5"/>
  <c r="BO136" i="5"/>
  <c r="BM136" i="5"/>
  <c r="BG136" i="5"/>
  <c r="BE136" i="5"/>
  <c r="BC136" i="5"/>
  <c r="BA136" i="5"/>
  <c r="AY136" i="5"/>
  <c r="BU135" i="5"/>
  <c r="BS135" i="5"/>
  <c r="BQ135" i="5"/>
  <c r="BO135" i="5"/>
  <c r="BM135" i="5"/>
  <c r="BG135" i="5"/>
  <c r="BE135" i="5"/>
  <c r="BC135" i="5"/>
  <c r="BA135" i="5"/>
  <c r="AY135" i="5"/>
  <c r="BU134" i="5"/>
  <c r="BS134" i="5"/>
  <c r="BQ134" i="5"/>
  <c r="BO134" i="5"/>
  <c r="BM134" i="5"/>
  <c r="BG134" i="5"/>
  <c r="BE134" i="5"/>
  <c r="BC134" i="5"/>
  <c r="BA134" i="5"/>
  <c r="AY134" i="5"/>
  <c r="BU133" i="5"/>
  <c r="BS133" i="5"/>
  <c r="BQ133" i="5"/>
  <c r="BO133" i="5"/>
  <c r="BM133" i="5"/>
  <c r="BG133" i="5"/>
  <c r="BE133" i="5"/>
  <c r="BC133" i="5"/>
  <c r="BA133" i="5"/>
  <c r="AY133" i="5"/>
  <c r="BU132" i="5"/>
  <c r="BS132" i="5"/>
  <c r="BQ132" i="5"/>
  <c r="BO132" i="5"/>
  <c r="BM132" i="5"/>
  <c r="BG132" i="5"/>
  <c r="BE132" i="5"/>
  <c r="BC132" i="5"/>
  <c r="BA132" i="5"/>
  <c r="AY132" i="5"/>
  <c r="BU131" i="5"/>
  <c r="BS131" i="5"/>
  <c r="BQ131" i="5"/>
  <c r="BO131" i="5"/>
  <c r="BM131" i="5"/>
  <c r="BG131" i="5"/>
  <c r="BE131" i="5"/>
  <c r="BC131" i="5"/>
  <c r="BA131" i="5"/>
  <c r="AY131" i="5"/>
  <c r="BU130" i="5"/>
  <c r="BS130" i="5"/>
  <c r="BQ130" i="5"/>
  <c r="BO130" i="5"/>
  <c r="BM130" i="5"/>
  <c r="BG130" i="5"/>
  <c r="BE130" i="5"/>
  <c r="BC130" i="5"/>
  <c r="BA130" i="5"/>
  <c r="AY130" i="5"/>
  <c r="BU129" i="5"/>
  <c r="BS129" i="5"/>
  <c r="BQ129" i="5"/>
  <c r="BO129" i="5"/>
  <c r="BM129" i="5"/>
  <c r="BG129" i="5"/>
  <c r="BE129" i="5"/>
  <c r="BC129" i="5"/>
  <c r="BA129" i="5"/>
  <c r="AY129" i="5"/>
  <c r="BV128" i="5"/>
  <c r="BH128" i="5"/>
  <c r="BS127" i="5"/>
  <c r="BQ127" i="5"/>
  <c r="BO127" i="5"/>
  <c r="BM127" i="5"/>
  <c r="BE127" i="5"/>
  <c r="BC127" i="5"/>
  <c r="BA127" i="5"/>
  <c r="AY127" i="5"/>
  <c r="BS123" i="5"/>
  <c r="BQ123" i="5"/>
  <c r="BO123" i="5"/>
  <c r="BM123" i="5"/>
  <c r="BE123" i="5"/>
  <c r="BC123" i="5"/>
  <c r="BA123" i="5"/>
  <c r="AY123" i="5"/>
  <c r="BU122" i="5"/>
  <c r="BS122" i="5"/>
  <c r="BQ122" i="5"/>
  <c r="BO122" i="5"/>
  <c r="BM122" i="5"/>
  <c r="BG122" i="5"/>
  <c r="BE122" i="5"/>
  <c r="BC122" i="5"/>
  <c r="BA122" i="5"/>
  <c r="AY122" i="5"/>
  <c r="BU121" i="5"/>
  <c r="BS121" i="5"/>
  <c r="BQ121" i="5"/>
  <c r="BO121" i="5"/>
  <c r="BM121" i="5"/>
  <c r="BG121" i="5"/>
  <c r="BE121" i="5"/>
  <c r="BC121" i="5"/>
  <c r="BA121" i="5"/>
  <c r="AY121" i="5"/>
  <c r="BU120" i="5"/>
  <c r="BS120" i="5"/>
  <c r="BQ120" i="5"/>
  <c r="BO120" i="5"/>
  <c r="BM120" i="5"/>
  <c r="BG120" i="5"/>
  <c r="BE120" i="5"/>
  <c r="BC120" i="5"/>
  <c r="BA120" i="5"/>
  <c r="AY120" i="5"/>
  <c r="BU119" i="5"/>
  <c r="BS119" i="5"/>
  <c r="BQ119" i="5"/>
  <c r="BO119" i="5"/>
  <c r="BM119" i="5"/>
  <c r="BG119" i="5"/>
  <c r="BE119" i="5"/>
  <c r="BC119" i="5"/>
  <c r="BA119" i="5"/>
  <c r="AY119" i="5"/>
  <c r="BU118" i="5"/>
  <c r="BS118" i="5"/>
  <c r="BQ118" i="5"/>
  <c r="BO118" i="5"/>
  <c r="BM118" i="5"/>
  <c r="BG118" i="5"/>
  <c r="BE118" i="5"/>
  <c r="BC118" i="5"/>
  <c r="BA118" i="5"/>
  <c r="AY118" i="5"/>
  <c r="BU117" i="5"/>
  <c r="BS117" i="5"/>
  <c r="BQ117" i="5"/>
  <c r="BO117" i="5"/>
  <c r="BM117" i="5"/>
  <c r="BG117" i="5"/>
  <c r="BE117" i="5"/>
  <c r="BC117" i="5"/>
  <c r="BA117" i="5"/>
  <c r="AY117" i="5"/>
  <c r="BU116" i="5"/>
  <c r="BS116" i="5"/>
  <c r="BQ116" i="5"/>
  <c r="BO116" i="5"/>
  <c r="BM116" i="5"/>
  <c r="BG116" i="5"/>
  <c r="BE116" i="5"/>
  <c r="BC116" i="5"/>
  <c r="BA116" i="5"/>
  <c r="AY116" i="5"/>
  <c r="BU115" i="5"/>
  <c r="BS115" i="5"/>
  <c r="BQ115" i="5"/>
  <c r="BO115" i="5"/>
  <c r="BM115" i="5"/>
  <c r="BG115" i="5"/>
  <c r="BE115" i="5"/>
  <c r="BC115" i="5"/>
  <c r="BA115" i="5"/>
  <c r="AY115" i="5"/>
  <c r="BU114" i="5"/>
  <c r="BS114" i="5"/>
  <c r="BQ114" i="5"/>
  <c r="BO114" i="5"/>
  <c r="BM114" i="5"/>
  <c r="BG114" i="5"/>
  <c r="BE114" i="5"/>
  <c r="BC114" i="5"/>
  <c r="BA114" i="5"/>
  <c r="AY114" i="5"/>
  <c r="BU113" i="5"/>
  <c r="BS113" i="5"/>
  <c r="BQ113" i="5"/>
  <c r="BO113" i="5"/>
  <c r="BM113" i="5"/>
  <c r="BG113" i="5"/>
  <c r="BE113" i="5"/>
  <c r="BC113" i="5"/>
  <c r="BA113" i="5"/>
  <c r="AY113" i="5"/>
  <c r="BU112" i="5"/>
  <c r="BS112" i="5"/>
  <c r="BQ112" i="5"/>
  <c r="BO112" i="5"/>
  <c r="BM112" i="5"/>
  <c r="BG112" i="5"/>
  <c r="BE112" i="5"/>
  <c r="BC112" i="5"/>
  <c r="BA112" i="5"/>
  <c r="AY112" i="5"/>
  <c r="BU111" i="5"/>
  <c r="BS111" i="5"/>
  <c r="BQ111" i="5"/>
  <c r="BO111" i="5"/>
  <c r="BM111" i="5"/>
  <c r="BG111" i="5"/>
  <c r="BE111" i="5"/>
  <c r="BC111" i="5"/>
  <c r="BA111" i="5"/>
  <c r="AY111" i="5"/>
  <c r="BU110" i="5"/>
  <c r="BS110" i="5"/>
  <c r="BQ110" i="5"/>
  <c r="BO110" i="5"/>
  <c r="BM110" i="5"/>
  <c r="BG110" i="5"/>
  <c r="BE110" i="5"/>
  <c r="BC110" i="5"/>
  <c r="BA110" i="5"/>
  <c r="AY110" i="5"/>
  <c r="BU109" i="5"/>
  <c r="BS109" i="5"/>
  <c r="BQ109" i="5"/>
  <c r="BO109" i="5"/>
  <c r="BM109" i="5"/>
  <c r="BG109" i="5"/>
  <c r="BE109" i="5"/>
  <c r="BC109" i="5"/>
  <c r="BA109" i="5"/>
  <c r="AY109" i="5"/>
  <c r="BU108" i="5"/>
  <c r="BS108" i="5"/>
  <c r="BQ108" i="5"/>
  <c r="BO108" i="5"/>
  <c r="BM108" i="5"/>
  <c r="BG108" i="5"/>
  <c r="BE108" i="5"/>
  <c r="BC108" i="5"/>
  <c r="BA108" i="5"/>
  <c r="AY108" i="5"/>
  <c r="BU107" i="5"/>
  <c r="BS107" i="5"/>
  <c r="BQ107" i="5"/>
  <c r="BO107" i="5"/>
  <c r="BM107" i="5"/>
  <c r="BG107" i="5"/>
  <c r="BE107" i="5"/>
  <c r="BC107" i="5"/>
  <c r="BA107" i="5"/>
  <c r="AY107" i="5"/>
  <c r="BU106" i="5"/>
  <c r="BS106" i="5"/>
  <c r="BQ106" i="5"/>
  <c r="BO106" i="5"/>
  <c r="BM106" i="5"/>
  <c r="BG106" i="5"/>
  <c r="BE106" i="5"/>
  <c r="BC106" i="5"/>
  <c r="BA106" i="5"/>
  <c r="AY106" i="5"/>
  <c r="BU105" i="5"/>
  <c r="BS105" i="5"/>
  <c r="BQ105" i="5"/>
  <c r="BO105" i="5"/>
  <c r="BM105" i="5"/>
  <c r="BG105" i="5"/>
  <c r="BE105" i="5"/>
  <c r="BC105" i="5"/>
  <c r="BA105" i="5"/>
  <c r="AY105" i="5"/>
  <c r="BU104" i="5"/>
  <c r="BS104" i="5"/>
  <c r="BQ104" i="5"/>
  <c r="BO104" i="5"/>
  <c r="BM104" i="5"/>
  <c r="BG104" i="5"/>
  <c r="BE104" i="5"/>
  <c r="BC104" i="5"/>
  <c r="BA104" i="5"/>
  <c r="AY104" i="5"/>
  <c r="BU103" i="5"/>
  <c r="BS103" i="5"/>
  <c r="BQ103" i="5"/>
  <c r="BO103" i="5"/>
  <c r="BM103" i="5"/>
  <c r="BG103" i="5"/>
  <c r="BE103" i="5"/>
  <c r="BC103" i="5"/>
  <c r="BA103" i="5"/>
  <c r="AY103" i="5"/>
  <c r="BS101" i="5"/>
  <c r="BQ101" i="5"/>
  <c r="BO101" i="5"/>
  <c r="BM101" i="5"/>
  <c r="BE101" i="5"/>
  <c r="BC101" i="5"/>
  <c r="BA101" i="5"/>
  <c r="AY101" i="5"/>
  <c r="T147" i="5"/>
  <c r="T128" i="5"/>
  <c r="AF128" i="5"/>
  <c r="W122" i="5"/>
  <c r="AQ149" i="5"/>
  <c r="AO149" i="5"/>
  <c r="AM149" i="5"/>
  <c r="AK149" i="5"/>
  <c r="AC149" i="5"/>
  <c r="AA149" i="5"/>
  <c r="Y149" i="5"/>
  <c r="W149" i="5"/>
  <c r="AS148" i="5"/>
  <c r="AQ148" i="5"/>
  <c r="AO148" i="5"/>
  <c r="AM148" i="5"/>
  <c r="AK148" i="5"/>
  <c r="AE148" i="5"/>
  <c r="AC148" i="5"/>
  <c r="AA148" i="5"/>
  <c r="Y148" i="5"/>
  <c r="W148" i="5"/>
  <c r="AS147" i="5"/>
  <c r="AQ147" i="5"/>
  <c r="AO147" i="5"/>
  <c r="AM147" i="5"/>
  <c r="AK147" i="5"/>
  <c r="AF147" i="5"/>
  <c r="AE147" i="5"/>
  <c r="AC147" i="5"/>
  <c r="AA147" i="5"/>
  <c r="Y147" i="5"/>
  <c r="W147" i="5"/>
  <c r="AS146" i="5"/>
  <c r="AQ146" i="5"/>
  <c r="AO146" i="5"/>
  <c r="AM146" i="5"/>
  <c r="AK146" i="5"/>
  <c r="AE146" i="5"/>
  <c r="AC146" i="5"/>
  <c r="AA146" i="5"/>
  <c r="Y146" i="5"/>
  <c r="W146" i="5"/>
  <c r="AS145" i="5"/>
  <c r="AQ145" i="5"/>
  <c r="AO145" i="5"/>
  <c r="AM145" i="5"/>
  <c r="AK145" i="5"/>
  <c r="AE145" i="5"/>
  <c r="AC145" i="5"/>
  <c r="AA145" i="5"/>
  <c r="Y145" i="5"/>
  <c r="W145" i="5"/>
  <c r="AS144" i="5"/>
  <c r="AQ144" i="5"/>
  <c r="AO144" i="5"/>
  <c r="AM144" i="5"/>
  <c r="AK144" i="5"/>
  <c r="AE144" i="5"/>
  <c r="AC144" i="5"/>
  <c r="AA144" i="5"/>
  <c r="Y144" i="5"/>
  <c r="W144" i="5"/>
  <c r="AS143" i="5"/>
  <c r="AQ143" i="5"/>
  <c r="AO143" i="5"/>
  <c r="AM143" i="5"/>
  <c r="AK143" i="5"/>
  <c r="AE143" i="5"/>
  <c r="AC143" i="5"/>
  <c r="AA143" i="5"/>
  <c r="Y143" i="5"/>
  <c r="W143" i="5"/>
  <c r="AS142" i="5"/>
  <c r="AQ142" i="5"/>
  <c r="AO142" i="5"/>
  <c r="AM142" i="5"/>
  <c r="AK142" i="5"/>
  <c r="AE142" i="5"/>
  <c r="AC142" i="5"/>
  <c r="AA142" i="5"/>
  <c r="Y142" i="5"/>
  <c r="W142" i="5"/>
  <c r="AS141" i="5"/>
  <c r="AQ141" i="5"/>
  <c r="AO141" i="5"/>
  <c r="AM141" i="5"/>
  <c r="AK141" i="5"/>
  <c r="AE141" i="5"/>
  <c r="AC141" i="5"/>
  <c r="AA141" i="5"/>
  <c r="Y141" i="5"/>
  <c r="W141" i="5"/>
  <c r="AS140" i="5"/>
  <c r="AQ140" i="5"/>
  <c r="AO140" i="5"/>
  <c r="AM140" i="5"/>
  <c r="AK140" i="5"/>
  <c r="AE140" i="5"/>
  <c r="AC140" i="5"/>
  <c r="AA140" i="5"/>
  <c r="Y140" i="5"/>
  <c r="W140" i="5"/>
  <c r="AS139" i="5"/>
  <c r="AQ139" i="5"/>
  <c r="AO139" i="5"/>
  <c r="AM139" i="5"/>
  <c r="AK139" i="5"/>
  <c r="AE139" i="5"/>
  <c r="AC139" i="5"/>
  <c r="AA139" i="5"/>
  <c r="Y139" i="5"/>
  <c r="W139" i="5"/>
  <c r="AS138" i="5"/>
  <c r="AQ138" i="5"/>
  <c r="AO138" i="5"/>
  <c r="AM138" i="5"/>
  <c r="AK138" i="5"/>
  <c r="AE138" i="5"/>
  <c r="AC138" i="5"/>
  <c r="AA138" i="5"/>
  <c r="Y138" i="5"/>
  <c r="W138" i="5"/>
  <c r="AS137" i="5"/>
  <c r="AQ137" i="5"/>
  <c r="AO137" i="5"/>
  <c r="AM137" i="5"/>
  <c r="AK137" i="5"/>
  <c r="AE137" i="5"/>
  <c r="AC137" i="5"/>
  <c r="AA137" i="5"/>
  <c r="Y137" i="5"/>
  <c r="W137" i="5"/>
  <c r="AS136" i="5"/>
  <c r="AQ136" i="5"/>
  <c r="AO136" i="5"/>
  <c r="AM136" i="5"/>
  <c r="AK136" i="5"/>
  <c r="AE136" i="5"/>
  <c r="AC136" i="5"/>
  <c r="AA136" i="5"/>
  <c r="Y136" i="5"/>
  <c r="W136" i="5"/>
  <c r="AS135" i="5"/>
  <c r="AQ135" i="5"/>
  <c r="AO135" i="5"/>
  <c r="AM135" i="5"/>
  <c r="AK135" i="5"/>
  <c r="AE135" i="5"/>
  <c r="AC135" i="5"/>
  <c r="AA135" i="5"/>
  <c r="Y135" i="5"/>
  <c r="W135" i="5"/>
  <c r="AS134" i="5"/>
  <c r="AQ134" i="5"/>
  <c r="AO134" i="5"/>
  <c r="AM134" i="5"/>
  <c r="AK134" i="5"/>
  <c r="AE134" i="5"/>
  <c r="AC134" i="5"/>
  <c r="AA134" i="5"/>
  <c r="Y134" i="5"/>
  <c r="W134" i="5"/>
  <c r="AS133" i="5"/>
  <c r="AQ133" i="5"/>
  <c r="AO133" i="5"/>
  <c r="AM133" i="5"/>
  <c r="AK133" i="5"/>
  <c r="AE133" i="5"/>
  <c r="AC133" i="5"/>
  <c r="AA133" i="5"/>
  <c r="Y133" i="5"/>
  <c r="W133" i="5"/>
  <c r="AS132" i="5"/>
  <c r="AQ132" i="5"/>
  <c r="AO132" i="5"/>
  <c r="AM132" i="5"/>
  <c r="AK132" i="5"/>
  <c r="AE132" i="5"/>
  <c r="AC132" i="5"/>
  <c r="AA132" i="5"/>
  <c r="Y132" i="5"/>
  <c r="W132" i="5"/>
  <c r="AS131" i="5"/>
  <c r="AQ131" i="5"/>
  <c r="AO131" i="5"/>
  <c r="AM131" i="5"/>
  <c r="AK131" i="5"/>
  <c r="AE131" i="5"/>
  <c r="AC131" i="5"/>
  <c r="AA131" i="5"/>
  <c r="Y131" i="5"/>
  <c r="W131" i="5"/>
  <c r="AS130" i="5"/>
  <c r="AQ130" i="5"/>
  <c r="AO130" i="5"/>
  <c r="AM130" i="5"/>
  <c r="AK130" i="5"/>
  <c r="AE130" i="5"/>
  <c r="AC130" i="5"/>
  <c r="AA130" i="5"/>
  <c r="Y130" i="5"/>
  <c r="W130" i="5"/>
  <c r="AS129" i="5"/>
  <c r="AQ129" i="5"/>
  <c r="AO129" i="5"/>
  <c r="AM129" i="5"/>
  <c r="AK129" i="5"/>
  <c r="AE129" i="5"/>
  <c r="AC129" i="5"/>
  <c r="AA129" i="5"/>
  <c r="Y129" i="5"/>
  <c r="W129" i="5"/>
  <c r="AQ127" i="5"/>
  <c r="AO127" i="5"/>
  <c r="AM127" i="5"/>
  <c r="AK127" i="5"/>
  <c r="AC127" i="5"/>
  <c r="AA127" i="5"/>
  <c r="Y127" i="5"/>
  <c r="W127" i="5"/>
  <c r="AQ123" i="5"/>
  <c r="AO123" i="5"/>
  <c r="AM123" i="5"/>
  <c r="AK123" i="5"/>
  <c r="AC123" i="5"/>
  <c r="AA123" i="5"/>
  <c r="Y123" i="5"/>
  <c r="W123" i="5"/>
  <c r="AS122" i="5"/>
  <c r="AQ122" i="5"/>
  <c r="AO122" i="5"/>
  <c r="AM122" i="5"/>
  <c r="AK122" i="5"/>
  <c r="AE122" i="5"/>
  <c r="AC122" i="5"/>
  <c r="AA122" i="5"/>
  <c r="Y122" i="5"/>
  <c r="AS121" i="5"/>
  <c r="AQ121" i="5"/>
  <c r="AO121" i="5"/>
  <c r="AM121" i="5"/>
  <c r="AK121" i="5"/>
  <c r="AE121" i="5"/>
  <c r="AC121" i="5"/>
  <c r="AA121" i="5"/>
  <c r="Y121" i="5"/>
  <c r="W121" i="5"/>
  <c r="AS120" i="5"/>
  <c r="AQ120" i="5"/>
  <c r="AO120" i="5"/>
  <c r="AM120" i="5"/>
  <c r="AK120" i="5"/>
  <c r="AE120" i="5"/>
  <c r="AC120" i="5"/>
  <c r="AA120" i="5"/>
  <c r="Y120" i="5"/>
  <c r="W120" i="5"/>
  <c r="AS119" i="5"/>
  <c r="AQ119" i="5"/>
  <c r="AO119" i="5"/>
  <c r="AM119" i="5"/>
  <c r="AK119" i="5"/>
  <c r="AE119" i="5"/>
  <c r="AC119" i="5"/>
  <c r="AA119" i="5"/>
  <c r="Y119" i="5"/>
  <c r="W119" i="5"/>
  <c r="AS118" i="5"/>
  <c r="AQ118" i="5"/>
  <c r="AO118" i="5"/>
  <c r="AM118" i="5"/>
  <c r="AK118" i="5"/>
  <c r="AE118" i="5"/>
  <c r="AC118" i="5"/>
  <c r="AA118" i="5"/>
  <c r="Y118" i="5"/>
  <c r="W118" i="5"/>
  <c r="AS117" i="5"/>
  <c r="AQ117" i="5"/>
  <c r="AO117" i="5"/>
  <c r="AM117" i="5"/>
  <c r="AK117" i="5"/>
  <c r="AE117" i="5"/>
  <c r="AC117" i="5"/>
  <c r="AA117" i="5"/>
  <c r="Y117" i="5"/>
  <c r="W117" i="5"/>
  <c r="AS116" i="5"/>
  <c r="AQ116" i="5"/>
  <c r="AO116" i="5"/>
  <c r="AM116" i="5"/>
  <c r="AK116" i="5"/>
  <c r="AE116" i="5"/>
  <c r="AC116" i="5"/>
  <c r="AA116" i="5"/>
  <c r="Y116" i="5"/>
  <c r="W116" i="5"/>
  <c r="AS115" i="5"/>
  <c r="AQ115" i="5"/>
  <c r="AO115" i="5"/>
  <c r="AM115" i="5"/>
  <c r="AK115" i="5"/>
  <c r="AE115" i="5"/>
  <c r="AC115" i="5"/>
  <c r="AA115" i="5"/>
  <c r="Y115" i="5"/>
  <c r="W115" i="5"/>
  <c r="AS114" i="5"/>
  <c r="AQ114" i="5"/>
  <c r="AO114" i="5"/>
  <c r="AM114" i="5"/>
  <c r="AK114" i="5"/>
  <c r="AE114" i="5"/>
  <c r="AC114" i="5"/>
  <c r="AA114" i="5"/>
  <c r="Y114" i="5"/>
  <c r="W114" i="5"/>
  <c r="AS113" i="5"/>
  <c r="AQ113" i="5"/>
  <c r="AO113" i="5"/>
  <c r="AM113" i="5"/>
  <c r="AK113" i="5"/>
  <c r="AE113" i="5"/>
  <c r="AC113" i="5"/>
  <c r="AA113" i="5"/>
  <c r="Y113" i="5"/>
  <c r="W113" i="5"/>
  <c r="AS112" i="5"/>
  <c r="AQ112" i="5"/>
  <c r="AO112" i="5"/>
  <c r="AM112" i="5"/>
  <c r="AK112" i="5"/>
  <c r="AE112" i="5"/>
  <c r="AC112" i="5"/>
  <c r="AA112" i="5"/>
  <c r="Y112" i="5"/>
  <c r="W112" i="5"/>
  <c r="AS111" i="5"/>
  <c r="AQ111" i="5"/>
  <c r="AO111" i="5"/>
  <c r="AM111" i="5"/>
  <c r="AK111" i="5"/>
  <c r="AE111" i="5"/>
  <c r="AC111" i="5"/>
  <c r="AA111" i="5"/>
  <c r="Y111" i="5"/>
  <c r="W111" i="5"/>
  <c r="AS110" i="5"/>
  <c r="AQ110" i="5"/>
  <c r="AO110" i="5"/>
  <c r="AM110" i="5"/>
  <c r="AK110" i="5"/>
  <c r="AE110" i="5"/>
  <c r="AC110" i="5"/>
  <c r="AA110" i="5"/>
  <c r="Y110" i="5"/>
  <c r="W110" i="5"/>
  <c r="AS109" i="5"/>
  <c r="AQ109" i="5"/>
  <c r="AO109" i="5"/>
  <c r="AM109" i="5"/>
  <c r="AK109" i="5"/>
  <c r="AE109" i="5"/>
  <c r="AC109" i="5"/>
  <c r="AA109" i="5"/>
  <c r="Y109" i="5"/>
  <c r="W109" i="5"/>
  <c r="AS108" i="5"/>
  <c r="AQ108" i="5"/>
  <c r="AO108" i="5"/>
  <c r="AM108" i="5"/>
  <c r="AK108" i="5"/>
  <c r="AE108" i="5"/>
  <c r="AC108" i="5"/>
  <c r="AA108" i="5"/>
  <c r="Y108" i="5"/>
  <c r="W108" i="5"/>
  <c r="AS107" i="5"/>
  <c r="AQ107" i="5"/>
  <c r="AO107" i="5"/>
  <c r="AM107" i="5"/>
  <c r="AK107" i="5"/>
  <c r="AE107" i="5"/>
  <c r="AC107" i="5"/>
  <c r="AA107" i="5"/>
  <c r="Y107" i="5"/>
  <c r="W107" i="5"/>
  <c r="AS106" i="5"/>
  <c r="AQ106" i="5"/>
  <c r="AO106" i="5"/>
  <c r="AM106" i="5"/>
  <c r="AK106" i="5"/>
  <c r="AE106" i="5"/>
  <c r="AC106" i="5"/>
  <c r="AA106" i="5"/>
  <c r="Y106" i="5"/>
  <c r="W106" i="5"/>
  <c r="AS105" i="5"/>
  <c r="AQ105" i="5"/>
  <c r="AO105" i="5"/>
  <c r="AM105" i="5"/>
  <c r="AK105" i="5"/>
  <c r="AE105" i="5"/>
  <c r="AC105" i="5"/>
  <c r="AA105" i="5"/>
  <c r="Y105" i="5"/>
  <c r="W105" i="5"/>
  <c r="AS104" i="5"/>
  <c r="AQ104" i="5"/>
  <c r="AO104" i="5"/>
  <c r="AM104" i="5"/>
  <c r="AK104" i="5"/>
  <c r="AE104" i="5"/>
  <c r="AC104" i="5"/>
  <c r="AA104" i="5"/>
  <c r="Y104" i="5"/>
  <c r="W104" i="5"/>
  <c r="AS103" i="5"/>
  <c r="AQ103" i="5"/>
  <c r="AO103" i="5"/>
  <c r="AM103" i="5"/>
  <c r="AK103" i="5"/>
  <c r="AE103" i="5"/>
  <c r="AC103" i="5"/>
  <c r="AA103" i="5"/>
  <c r="Y103" i="5"/>
  <c r="W103" i="5"/>
  <c r="AQ101" i="5"/>
  <c r="AO101" i="5"/>
  <c r="AM101" i="5"/>
  <c r="AK101" i="5"/>
  <c r="AC101" i="5"/>
  <c r="AA101" i="5"/>
  <c r="Y101" i="5"/>
  <c r="W101" i="5"/>
  <c r="BS97" i="5"/>
  <c r="BQ97" i="5"/>
  <c r="BO97" i="5"/>
  <c r="BM97" i="5"/>
  <c r="BU96" i="5"/>
  <c r="BS96" i="5"/>
  <c r="BQ96" i="5"/>
  <c r="BO96" i="5"/>
  <c r="BM96" i="5"/>
  <c r="BV95" i="5"/>
  <c r="BU95" i="5"/>
  <c r="BS95" i="5"/>
  <c r="BQ95" i="5"/>
  <c r="BO95" i="5"/>
  <c r="BM95" i="5"/>
  <c r="BU94" i="5"/>
  <c r="BS94" i="5"/>
  <c r="BQ94" i="5"/>
  <c r="BO94" i="5"/>
  <c r="BM94" i="5"/>
  <c r="BU93" i="5"/>
  <c r="BS93" i="5"/>
  <c r="BQ93" i="5"/>
  <c r="BO93" i="5"/>
  <c r="BM93" i="5"/>
  <c r="BU92" i="5"/>
  <c r="BS92" i="5"/>
  <c r="BQ92" i="5"/>
  <c r="BO92" i="5"/>
  <c r="BM92" i="5"/>
  <c r="BU91" i="5"/>
  <c r="BS91" i="5"/>
  <c r="BQ91" i="5"/>
  <c r="BO91" i="5"/>
  <c r="BM91" i="5"/>
  <c r="BU90" i="5"/>
  <c r="BS90" i="5"/>
  <c r="BQ90" i="5"/>
  <c r="BO90" i="5"/>
  <c r="BM90" i="5"/>
  <c r="BU89" i="5"/>
  <c r="BS89" i="5"/>
  <c r="BQ89" i="5"/>
  <c r="BO89" i="5"/>
  <c r="BM89" i="5"/>
  <c r="BU88" i="5"/>
  <c r="BS88" i="5"/>
  <c r="BQ88" i="5"/>
  <c r="BO88" i="5"/>
  <c r="BM88" i="5"/>
  <c r="BU87" i="5"/>
  <c r="BS87" i="5"/>
  <c r="BQ87" i="5"/>
  <c r="BO87" i="5"/>
  <c r="BM87" i="5"/>
  <c r="BU86" i="5"/>
  <c r="BS86" i="5"/>
  <c r="BQ86" i="5"/>
  <c r="BO86" i="5"/>
  <c r="BM86" i="5"/>
  <c r="BU85" i="5"/>
  <c r="BS85" i="5"/>
  <c r="BQ85" i="5"/>
  <c r="BO85" i="5"/>
  <c r="BM85" i="5"/>
  <c r="BU84" i="5"/>
  <c r="BS84" i="5"/>
  <c r="BQ84" i="5"/>
  <c r="BO84" i="5"/>
  <c r="BM84" i="5"/>
  <c r="BU83" i="5"/>
  <c r="BS83" i="5"/>
  <c r="BQ83" i="5"/>
  <c r="BO83" i="5"/>
  <c r="BM83" i="5"/>
  <c r="BU82" i="5"/>
  <c r="BS82" i="5"/>
  <c r="BQ82" i="5"/>
  <c r="BO82" i="5"/>
  <c r="BM82" i="5"/>
  <c r="BU81" i="5"/>
  <c r="BS81" i="5"/>
  <c r="BQ81" i="5"/>
  <c r="BO81" i="5"/>
  <c r="BM81" i="5"/>
  <c r="BU80" i="5"/>
  <c r="BS80" i="5"/>
  <c r="BQ80" i="5"/>
  <c r="BO80" i="5"/>
  <c r="BM80" i="5"/>
  <c r="BU79" i="5"/>
  <c r="BS79" i="5"/>
  <c r="BQ79" i="5"/>
  <c r="BO79" i="5"/>
  <c r="BM79" i="5"/>
  <c r="BU78" i="5"/>
  <c r="BS78" i="5"/>
  <c r="BQ78" i="5"/>
  <c r="BO78" i="5"/>
  <c r="BM78" i="5"/>
  <c r="BU77" i="5"/>
  <c r="BS77" i="5"/>
  <c r="BQ77" i="5"/>
  <c r="BO77" i="5"/>
  <c r="BM77" i="5"/>
  <c r="BV76" i="5"/>
  <c r="BS75" i="5"/>
  <c r="BQ75" i="5"/>
  <c r="BO75" i="5"/>
  <c r="BM75" i="5"/>
  <c r="BS71" i="5"/>
  <c r="BQ71" i="5"/>
  <c r="BO71" i="5"/>
  <c r="BM71" i="5"/>
  <c r="BU70" i="5"/>
  <c r="BS70" i="5"/>
  <c r="BQ70" i="5"/>
  <c r="BO70" i="5"/>
  <c r="BM70" i="5"/>
  <c r="BU69" i="5"/>
  <c r="BS69" i="5"/>
  <c r="BQ69" i="5"/>
  <c r="BO69" i="5"/>
  <c r="BM69" i="5"/>
  <c r="BU68" i="5"/>
  <c r="BS68" i="5"/>
  <c r="BQ68" i="5"/>
  <c r="BO68" i="5"/>
  <c r="BM68" i="5"/>
  <c r="BU67" i="5"/>
  <c r="BS67" i="5"/>
  <c r="BQ67" i="5"/>
  <c r="BO67" i="5"/>
  <c r="BM67" i="5"/>
  <c r="BU66" i="5"/>
  <c r="BS66" i="5"/>
  <c r="BQ66" i="5"/>
  <c r="BO66" i="5"/>
  <c r="BM66" i="5"/>
  <c r="BU64" i="5"/>
  <c r="BS64" i="5"/>
  <c r="BQ64" i="5"/>
  <c r="BO64" i="5"/>
  <c r="BM64" i="5"/>
  <c r="BU63" i="5"/>
  <c r="BS63" i="5"/>
  <c r="BQ63" i="5"/>
  <c r="BO63" i="5"/>
  <c r="BM63" i="5"/>
  <c r="BU62" i="5"/>
  <c r="BS62" i="5"/>
  <c r="BQ62" i="5"/>
  <c r="BO62" i="5"/>
  <c r="BM62" i="5"/>
  <c r="BU61" i="5"/>
  <c r="BS61" i="5"/>
  <c r="BQ61" i="5"/>
  <c r="BO61" i="5"/>
  <c r="BM61" i="5"/>
  <c r="BU60" i="5"/>
  <c r="BS60" i="5"/>
  <c r="BQ60" i="5"/>
  <c r="BO60" i="5"/>
  <c r="BM60" i="5"/>
  <c r="BU59" i="5"/>
  <c r="BS59" i="5"/>
  <c r="BQ59" i="5"/>
  <c r="BO59" i="5"/>
  <c r="BM59" i="5"/>
  <c r="BU58" i="5"/>
  <c r="BS58" i="5"/>
  <c r="BQ58" i="5"/>
  <c r="BO58" i="5"/>
  <c r="BM58" i="5"/>
  <c r="BU57" i="5"/>
  <c r="BS57" i="5"/>
  <c r="BQ57" i="5"/>
  <c r="BO57" i="5"/>
  <c r="BM57" i="5"/>
  <c r="BU56" i="5"/>
  <c r="BS56" i="5"/>
  <c r="BQ56" i="5"/>
  <c r="BO56" i="5"/>
  <c r="BM56" i="5"/>
  <c r="BU55" i="5"/>
  <c r="BS55" i="5"/>
  <c r="BQ55" i="5"/>
  <c r="BO55" i="5"/>
  <c r="BM55" i="5"/>
  <c r="BU54" i="5"/>
  <c r="BS54" i="5"/>
  <c r="BQ54" i="5"/>
  <c r="BO54" i="5"/>
  <c r="BM54" i="5"/>
  <c r="BU53" i="5"/>
  <c r="BS53" i="5"/>
  <c r="BQ53" i="5"/>
  <c r="BO53" i="5"/>
  <c r="BM53" i="5"/>
  <c r="BU52" i="5"/>
  <c r="BS52" i="5"/>
  <c r="BQ52" i="5"/>
  <c r="BO52" i="5"/>
  <c r="BM52" i="5"/>
  <c r="BU51" i="5"/>
  <c r="BS51" i="5"/>
  <c r="BQ51" i="5"/>
  <c r="BO51" i="5"/>
  <c r="BM51" i="5"/>
  <c r="BS49" i="5"/>
  <c r="BQ49" i="5"/>
  <c r="BO49" i="5"/>
  <c r="BM49" i="5"/>
  <c r="AQ97" i="5"/>
  <c r="AO97" i="5"/>
  <c r="AM97" i="5"/>
  <c r="AK97" i="5"/>
  <c r="AS96" i="5"/>
  <c r="AQ96" i="5"/>
  <c r="AO96" i="5"/>
  <c r="AM96" i="5"/>
  <c r="AK96" i="5"/>
  <c r="AS95" i="5"/>
  <c r="AQ95" i="5"/>
  <c r="AO95" i="5"/>
  <c r="AM95" i="5"/>
  <c r="AK95" i="5"/>
  <c r="AS94" i="5"/>
  <c r="AQ94" i="5"/>
  <c r="AO94" i="5"/>
  <c r="AM94" i="5"/>
  <c r="AK94" i="5"/>
  <c r="AS93" i="5"/>
  <c r="AQ93" i="5"/>
  <c r="AO93" i="5"/>
  <c r="AM93" i="5"/>
  <c r="AK93" i="5"/>
  <c r="AS92" i="5"/>
  <c r="AQ92" i="5"/>
  <c r="AO92" i="5"/>
  <c r="AM92" i="5"/>
  <c r="AK92" i="5"/>
  <c r="AS91" i="5"/>
  <c r="AQ91" i="5"/>
  <c r="AO91" i="5"/>
  <c r="AM91" i="5"/>
  <c r="AK91" i="5"/>
  <c r="AS90" i="5"/>
  <c r="AQ90" i="5"/>
  <c r="AO90" i="5"/>
  <c r="AM90" i="5"/>
  <c r="AK90" i="5"/>
  <c r="AS89" i="5"/>
  <c r="AQ89" i="5"/>
  <c r="AO89" i="5"/>
  <c r="AM89" i="5"/>
  <c r="AK89" i="5"/>
  <c r="AS88" i="5"/>
  <c r="AQ88" i="5"/>
  <c r="AO88" i="5"/>
  <c r="AM88" i="5"/>
  <c r="AK88" i="5"/>
  <c r="AS87" i="5"/>
  <c r="AQ87" i="5"/>
  <c r="AO87" i="5"/>
  <c r="AM87" i="5"/>
  <c r="AK87" i="5"/>
  <c r="AS86" i="5"/>
  <c r="AQ86" i="5"/>
  <c r="AO86" i="5"/>
  <c r="AM86" i="5"/>
  <c r="AK86" i="5"/>
  <c r="AS85" i="5"/>
  <c r="AQ85" i="5"/>
  <c r="AO85" i="5"/>
  <c r="AM85" i="5"/>
  <c r="AK85" i="5"/>
  <c r="AS84" i="5"/>
  <c r="AQ84" i="5"/>
  <c r="AO84" i="5"/>
  <c r="AM84" i="5"/>
  <c r="AK84" i="5"/>
  <c r="AS83" i="5"/>
  <c r="AQ83" i="5"/>
  <c r="AO83" i="5"/>
  <c r="AM83" i="5"/>
  <c r="AK83" i="5"/>
  <c r="AS82" i="5"/>
  <c r="AQ82" i="5"/>
  <c r="AO82" i="5"/>
  <c r="AM82" i="5"/>
  <c r="AK82" i="5"/>
  <c r="AS81" i="5"/>
  <c r="AQ81" i="5"/>
  <c r="AO81" i="5"/>
  <c r="AM81" i="5"/>
  <c r="AK81" i="5"/>
  <c r="AS80" i="5"/>
  <c r="AQ80" i="5"/>
  <c r="AO80" i="5"/>
  <c r="AM80" i="5"/>
  <c r="AK80" i="5"/>
  <c r="AS79" i="5"/>
  <c r="AQ79" i="5"/>
  <c r="AO79" i="5"/>
  <c r="AM79" i="5"/>
  <c r="AK79" i="5"/>
  <c r="AS78" i="5"/>
  <c r="AQ78" i="5"/>
  <c r="AO78" i="5"/>
  <c r="AM78" i="5"/>
  <c r="AK78" i="5"/>
  <c r="AS77" i="5"/>
  <c r="AQ77" i="5"/>
  <c r="AO77" i="5"/>
  <c r="AM77" i="5"/>
  <c r="AK77" i="5"/>
  <c r="AQ75" i="5"/>
  <c r="AO75" i="5"/>
  <c r="AM75" i="5"/>
  <c r="AK75" i="5"/>
  <c r="AA68" i="5"/>
  <c r="AQ71" i="5"/>
  <c r="AO71" i="5"/>
  <c r="AM71" i="5"/>
  <c r="AK71" i="5"/>
  <c r="AS70" i="5"/>
  <c r="AQ70" i="5"/>
  <c r="AO70" i="5"/>
  <c r="AM70" i="5"/>
  <c r="AK70" i="5"/>
  <c r="AS69" i="5"/>
  <c r="AQ69" i="5"/>
  <c r="AO69" i="5"/>
  <c r="AM69" i="5"/>
  <c r="AK69" i="5"/>
  <c r="AS68" i="5"/>
  <c r="AQ68" i="5"/>
  <c r="AO68" i="5"/>
  <c r="AM68" i="5"/>
  <c r="AK68" i="5"/>
  <c r="AS67" i="5"/>
  <c r="AQ67" i="5"/>
  <c r="AO67" i="5"/>
  <c r="AM67" i="5"/>
  <c r="AK67" i="5"/>
  <c r="AS66" i="5"/>
  <c r="AQ66" i="5"/>
  <c r="AO66" i="5"/>
  <c r="AM66" i="5"/>
  <c r="AK66" i="5"/>
  <c r="AS64" i="5"/>
  <c r="AQ64" i="5"/>
  <c r="AO64" i="5"/>
  <c r="AM64" i="5"/>
  <c r="AK64" i="5"/>
  <c r="AS63" i="5"/>
  <c r="AQ63" i="5"/>
  <c r="AO63" i="5"/>
  <c r="AM63" i="5"/>
  <c r="AK63" i="5"/>
  <c r="AS62" i="5"/>
  <c r="AQ62" i="5"/>
  <c r="AO62" i="5"/>
  <c r="AM62" i="5"/>
  <c r="AK62" i="5"/>
  <c r="AS61" i="5"/>
  <c r="AQ61" i="5"/>
  <c r="AO61" i="5"/>
  <c r="AM61" i="5"/>
  <c r="AK61" i="5"/>
  <c r="AS60" i="5"/>
  <c r="AQ60" i="5"/>
  <c r="AO60" i="5"/>
  <c r="AM60" i="5"/>
  <c r="AK60" i="5"/>
  <c r="AS59" i="5"/>
  <c r="AQ59" i="5"/>
  <c r="AO59" i="5"/>
  <c r="AM59" i="5"/>
  <c r="AK59" i="5"/>
  <c r="AS58" i="5"/>
  <c r="AQ58" i="5"/>
  <c r="AO58" i="5"/>
  <c r="AM58" i="5"/>
  <c r="AK58" i="5"/>
  <c r="AS57" i="5"/>
  <c r="AQ57" i="5"/>
  <c r="AO57" i="5"/>
  <c r="AM57" i="5"/>
  <c r="AK57" i="5"/>
  <c r="AS56" i="5"/>
  <c r="AQ56" i="5"/>
  <c r="AO56" i="5"/>
  <c r="AM56" i="5"/>
  <c r="AK56" i="5"/>
  <c r="AS55" i="5"/>
  <c r="AQ55" i="5"/>
  <c r="AO55" i="5"/>
  <c r="AM55" i="5"/>
  <c r="AK55" i="5"/>
  <c r="AS54" i="5"/>
  <c r="AQ54" i="5"/>
  <c r="AO54" i="5"/>
  <c r="AM54" i="5"/>
  <c r="AK54" i="5"/>
  <c r="AS53" i="5"/>
  <c r="AQ53" i="5"/>
  <c r="AO53" i="5"/>
  <c r="AM53" i="5"/>
  <c r="AK53" i="5"/>
  <c r="AS52" i="5"/>
  <c r="AQ52" i="5"/>
  <c r="AO52" i="5"/>
  <c r="AM52" i="5"/>
  <c r="AK52" i="5"/>
  <c r="AS51" i="5"/>
  <c r="AQ51" i="5"/>
  <c r="AO51" i="5"/>
  <c r="AM51" i="5"/>
  <c r="AK51" i="5"/>
  <c r="AQ49" i="5"/>
  <c r="AO49" i="5"/>
  <c r="AM49" i="5"/>
  <c r="AK49" i="5"/>
  <c r="AF95" i="5"/>
  <c r="T76" i="5"/>
  <c r="BH95" i="5"/>
  <c r="CX76" i="5"/>
  <c r="CX95" i="5"/>
  <c r="CL95" i="5"/>
  <c r="CL76" i="5"/>
  <c r="AV95" i="5"/>
  <c r="CU97" i="5"/>
  <c r="CS97" i="5"/>
  <c r="CQ97" i="5"/>
  <c r="CO97" i="5"/>
  <c r="CW96" i="5"/>
  <c r="CU96" i="5"/>
  <c r="CS96" i="5"/>
  <c r="CQ96" i="5"/>
  <c r="CO96" i="5"/>
  <c r="CW95" i="5"/>
  <c r="CU95" i="5"/>
  <c r="CS95" i="5"/>
  <c r="CQ95" i="5"/>
  <c r="CO95" i="5"/>
  <c r="CW94" i="5"/>
  <c r="CU94" i="5"/>
  <c r="CS94" i="5"/>
  <c r="CQ94" i="5"/>
  <c r="CO94" i="5"/>
  <c r="CW93" i="5"/>
  <c r="CU93" i="5"/>
  <c r="CS93" i="5"/>
  <c r="CQ93" i="5"/>
  <c r="CO93" i="5"/>
  <c r="CW92" i="5"/>
  <c r="CU92" i="5"/>
  <c r="CS92" i="5"/>
  <c r="CQ92" i="5"/>
  <c r="CO92" i="5"/>
  <c r="CW91" i="5"/>
  <c r="CU91" i="5"/>
  <c r="CS91" i="5"/>
  <c r="CQ91" i="5"/>
  <c r="CO91" i="5"/>
  <c r="CW90" i="5"/>
  <c r="CU90" i="5"/>
  <c r="CS90" i="5"/>
  <c r="CQ90" i="5"/>
  <c r="CO90" i="5"/>
  <c r="CW89" i="5"/>
  <c r="CU89" i="5"/>
  <c r="CS89" i="5"/>
  <c r="CQ89" i="5"/>
  <c r="CO89" i="5"/>
  <c r="CW88" i="5"/>
  <c r="CU88" i="5"/>
  <c r="CS88" i="5"/>
  <c r="CQ88" i="5"/>
  <c r="CO88" i="5"/>
  <c r="CW87" i="5"/>
  <c r="CU87" i="5"/>
  <c r="CS87" i="5"/>
  <c r="CQ87" i="5"/>
  <c r="CO87" i="5"/>
  <c r="CW86" i="5"/>
  <c r="CU86" i="5"/>
  <c r="CS86" i="5"/>
  <c r="CQ86" i="5"/>
  <c r="CO86" i="5"/>
  <c r="CW85" i="5"/>
  <c r="CU85" i="5"/>
  <c r="CS85" i="5"/>
  <c r="CQ85" i="5"/>
  <c r="CO85" i="5"/>
  <c r="CW84" i="5"/>
  <c r="CU84" i="5"/>
  <c r="CS84" i="5"/>
  <c r="CQ84" i="5"/>
  <c r="CO84" i="5"/>
  <c r="CW83" i="5"/>
  <c r="CU83" i="5"/>
  <c r="CS83" i="5"/>
  <c r="CQ83" i="5"/>
  <c r="CO83" i="5"/>
  <c r="CW82" i="5"/>
  <c r="CU82" i="5"/>
  <c r="CS82" i="5"/>
  <c r="CQ82" i="5"/>
  <c r="CO82" i="5"/>
  <c r="CW81" i="5"/>
  <c r="CU81" i="5"/>
  <c r="CS81" i="5"/>
  <c r="CQ81" i="5"/>
  <c r="CO81" i="5"/>
  <c r="CW80" i="5"/>
  <c r="CU80" i="5"/>
  <c r="CS80" i="5"/>
  <c r="CQ80" i="5"/>
  <c r="CO80" i="5"/>
  <c r="CW79" i="5"/>
  <c r="CU79" i="5"/>
  <c r="CS79" i="5"/>
  <c r="CQ79" i="5"/>
  <c r="CO79" i="5"/>
  <c r="CW78" i="5"/>
  <c r="CU78" i="5"/>
  <c r="CS78" i="5"/>
  <c r="CQ78" i="5"/>
  <c r="CO78" i="5"/>
  <c r="CW77" i="5"/>
  <c r="CU77" i="5"/>
  <c r="CS77" i="5"/>
  <c r="CQ77" i="5"/>
  <c r="CO77" i="5"/>
  <c r="CU75" i="5"/>
  <c r="CS75" i="5"/>
  <c r="CQ75" i="5"/>
  <c r="CO75" i="5"/>
  <c r="CV45" i="5"/>
  <c r="CT45" i="5"/>
  <c r="CR45" i="5"/>
  <c r="CP45" i="5"/>
  <c r="CN45" i="5"/>
  <c r="CV71" i="5"/>
  <c r="CT71" i="5"/>
  <c r="CR71" i="5"/>
  <c r="CP71" i="5"/>
  <c r="CN71" i="5"/>
  <c r="CU71" i="5"/>
  <c r="CS71" i="5"/>
  <c r="CQ71" i="5"/>
  <c r="CO71" i="5"/>
  <c r="CW70" i="5"/>
  <c r="CU70" i="5"/>
  <c r="CS70" i="5"/>
  <c r="CQ70" i="5"/>
  <c r="CO70" i="5"/>
  <c r="CW69" i="5"/>
  <c r="CU69" i="5"/>
  <c r="CS69" i="5"/>
  <c r="CQ69" i="5"/>
  <c r="CO69" i="5"/>
  <c r="CW68" i="5"/>
  <c r="CU68" i="5"/>
  <c r="CS68" i="5"/>
  <c r="CQ68" i="5"/>
  <c r="CO68" i="5"/>
  <c r="CW67" i="5"/>
  <c r="CU67" i="5"/>
  <c r="CS67" i="5"/>
  <c r="CQ67" i="5"/>
  <c r="CO67" i="5"/>
  <c r="CW66" i="5"/>
  <c r="CU66" i="5"/>
  <c r="CS66" i="5"/>
  <c r="CQ66" i="5"/>
  <c r="CO66" i="5"/>
  <c r="CW64" i="5"/>
  <c r="CU64" i="5"/>
  <c r="CS64" i="5"/>
  <c r="CQ64" i="5"/>
  <c r="CO64" i="5"/>
  <c r="CW63" i="5"/>
  <c r="CU63" i="5"/>
  <c r="CS63" i="5"/>
  <c r="CQ63" i="5"/>
  <c r="CO63" i="5"/>
  <c r="CW62" i="5"/>
  <c r="CU62" i="5"/>
  <c r="CS62" i="5"/>
  <c r="CQ62" i="5"/>
  <c r="CO62" i="5"/>
  <c r="CW61" i="5"/>
  <c r="CU61" i="5"/>
  <c r="CS61" i="5"/>
  <c r="CQ61" i="5"/>
  <c r="CO61" i="5"/>
  <c r="CW60" i="5"/>
  <c r="CU60" i="5"/>
  <c r="CS60" i="5"/>
  <c r="CQ60" i="5"/>
  <c r="CO60" i="5"/>
  <c r="CW59" i="5"/>
  <c r="CU59" i="5"/>
  <c r="CS59" i="5"/>
  <c r="CQ59" i="5"/>
  <c r="CO59" i="5"/>
  <c r="CW58" i="5"/>
  <c r="CU58" i="5"/>
  <c r="CS58" i="5"/>
  <c r="CQ58" i="5"/>
  <c r="CO58" i="5"/>
  <c r="CW57" i="5"/>
  <c r="CU57" i="5"/>
  <c r="CS57" i="5"/>
  <c r="CQ57" i="5"/>
  <c r="CO57" i="5"/>
  <c r="CW56" i="5"/>
  <c r="CU56" i="5"/>
  <c r="CS56" i="5"/>
  <c r="CQ56" i="5"/>
  <c r="CO56" i="5"/>
  <c r="CW55" i="5"/>
  <c r="CU55" i="5"/>
  <c r="CS55" i="5"/>
  <c r="CQ55" i="5"/>
  <c r="CO55" i="5"/>
  <c r="CW54" i="5"/>
  <c r="CU54" i="5"/>
  <c r="CS54" i="5"/>
  <c r="CQ54" i="5"/>
  <c r="CO54" i="5"/>
  <c r="CW53" i="5"/>
  <c r="CU53" i="5"/>
  <c r="CS53" i="5"/>
  <c r="CQ53" i="5"/>
  <c r="CO53" i="5"/>
  <c r="CW52" i="5"/>
  <c r="CU52" i="5"/>
  <c r="CS52" i="5"/>
  <c r="CQ52" i="5"/>
  <c r="CO52" i="5"/>
  <c r="CW51" i="5"/>
  <c r="CU51" i="5"/>
  <c r="CS51" i="5"/>
  <c r="CQ51" i="5"/>
  <c r="CO51" i="5"/>
  <c r="CU49" i="5"/>
  <c r="CS49" i="5"/>
  <c r="CQ49" i="5"/>
  <c r="CO49" i="5"/>
  <c r="CW45" i="5"/>
  <c r="CU45" i="5"/>
  <c r="CS45" i="5"/>
  <c r="CQ45" i="5"/>
  <c r="CO45" i="5"/>
  <c r="DJ71" i="5"/>
  <c r="DH71" i="5"/>
  <c r="DF71" i="5"/>
  <c r="DD71" i="5"/>
  <c r="DC71" i="5"/>
  <c r="DB71" i="5"/>
  <c r="DD45" i="5"/>
  <c r="DF45" i="5"/>
  <c r="DC45" i="5"/>
  <c r="DE45" i="5"/>
  <c r="DG45" i="5"/>
  <c r="DH45" i="5"/>
  <c r="DI45" i="5"/>
  <c r="DJ45" i="5"/>
  <c r="DK45" i="5"/>
  <c r="DB45" i="5"/>
  <c r="DI71" i="5"/>
  <c r="DG71" i="5"/>
  <c r="DE71" i="5"/>
  <c r="DK70" i="5"/>
  <c r="DI70" i="5"/>
  <c r="DG70" i="5"/>
  <c r="DE70" i="5"/>
  <c r="DC70" i="5"/>
  <c r="DK69" i="5"/>
  <c r="DI69" i="5"/>
  <c r="DG69" i="5"/>
  <c r="DE69" i="5"/>
  <c r="DC69" i="5"/>
  <c r="DK68" i="5"/>
  <c r="DI68" i="5"/>
  <c r="DG68" i="5"/>
  <c r="DE68" i="5"/>
  <c r="DC68" i="5"/>
  <c r="DK67" i="5"/>
  <c r="DI67" i="5"/>
  <c r="DG67" i="5"/>
  <c r="DE67" i="5"/>
  <c r="DC67" i="5"/>
  <c r="DK66" i="5"/>
  <c r="DI66" i="5"/>
  <c r="DG66" i="5"/>
  <c r="DE66" i="5"/>
  <c r="DC66" i="5"/>
  <c r="DK64" i="5"/>
  <c r="DI64" i="5"/>
  <c r="DG64" i="5"/>
  <c r="DE64" i="5"/>
  <c r="DC64" i="5"/>
  <c r="DK63" i="5"/>
  <c r="DI63" i="5"/>
  <c r="DG63" i="5"/>
  <c r="DE63" i="5"/>
  <c r="DC63" i="5"/>
  <c r="DK62" i="5"/>
  <c r="DI62" i="5"/>
  <c r="DG62" i="5"/>
  <c r="DE62" i="5"/>
  <c r="DC62" i="5"/>
  <c r="DK61" i="5"/>
  <c r="DI61" i="5"/>
  <c r="DG61" i="5"/>
  <c r="DE61" i="5"/>
  <c r="DC61" i="5"/>
  <c r="DK60" i="5"/>
  <c r="DI60" i="5"/>
  <c r="DG60" i="5"/>
  <c r="DE60" i="5"/>
  <c r="DC60" i="5"/>
  <c r="DK59" i="5"/>
  <c r="DI59" i="5"/>
  <c r="DG59" i="5"/>
  <c r="DE59" i="5"/>
  <c r="DC59" i="5"/>
  <c r="DK58" i="5"/>
  <c r="DI58" i="5"/>
  <c r="DG58" i="5"/>
  <c r="DE58" i="5"/>
  <c r="DC58" i="5"/>
  <c r="DK57" i="5"/>
  <c r="DI57" i="5"/>
  <c r="DG57" i="5"/>
  <c r="DE57" i="5"/>
  <c r="DC57" i="5"/>
  <c r="DK56" i="5"/>
  <c r="DI56" i="5"/>
  <c r="DG56" i="5"/>
  <c r="DE56" i="5"/>
  <c r="DC56" i="5"/>
  <c r="DK55" i="5"/>
  <c r="DI55" i="5"/>
  <c r="DG55" i="5"/>
  <c r="DE55" i="5"/>
  <c r="DC55" i="5"/>
  <c r="DK54" i="5"/>
  <c r="DI54" i="5"/>
  <c r="DG54" i="5"/>
  <c r="DE54" i="5"/>
  <c r="DC54" i="5"/>
  <c r="DK53" i="5"/>
  <c r="DI53" i="5"/>
  <c r="DG53" i="5"/>
  <c r="DE53" i="5"/>
  <c r="DC53" i="5"/>
  <c r="DK52" i="5"/>
  <c r="DI52" i="5"/>
  <c r="DG52" i="5"/>
  <c r="DE52" i="5"/>
  <c r="DC52" i="5"/>
  <c r="DK51" i="5"/>
  <c r="DI51" i="5"/>
  <c r="DG51" i="5"/>
  <c r="DE51" i="5"/>
  <c r="DC51" i="5"/>
  <c r="DI49" i="5"/>
  <c r="DG49" i="5"/>
  <c r="DE49" i="5"/>
  <c r="DC49" i="5"/>
  <c r="CG97" i="5"/>
  <c r="CE97" i="5"/>
  <c r="CC97" i="5"/>
  <c r="CA97" i="5"/>
  <c r="CI96" i="5"/>
  <c r="CG96" i="5"/>
  <c r="CE96" i="5"/>
  <c r="CC96" i="5"/>
  <c r="CA96" i="5"/>
  <c r="CI95" i="5"/>
  <c r="CG95" i="5"/>
  <c r="CE95" i="5"/>
  <c r="CC95" i="5"/>
  <c r="CA95" i="5"/>
  <c r="CI94" i="5"/>
  <c r="CG94" i="5"/>
  <c r="CE94" i="5"/>
  <c r="CC94" i="5"/>
  <c r="CA94" i="5"/>
  <c r="CI93" i="5"/>
  <c r="CG93" i="5"/>
  <c r="CE93" i="5"/>
  <c r="CC93" i="5"/>
  <c r="CA93" i="5"/>
  <c r="CI92" i="5"/>
  <c r="CG92" i="5"/>
  <c r="CE92" i="5"/>
  <c r="CC92" i="5"/>
  <c r="CA92" i="5"/>
  <c r="CI91" i="5"/>
  <c r="CG91" i="5"/>
  <c r="CE91" i="5"/>
  <c r="CC91" i="5"/>
  <c r="CA91" i="5"/>
  <c r="CI90" i="5"/>
  <c r="CG90" i="5"/>
  <c r="CE90" i="5"/>
  <c r="CC90" i="5"/>
  <c r="CA90" i="5"/>
  <c r="CI89" i="5"/>
  <c r="CG89" i="5"/>
  <c r="CE89" i="5"/>
  <c r="CC89" i="5"/>
  <c r="CA89" i="5"/>
  <c r="CI88" i="5"/>
  <c r="CG88" i="5"/>
  <c r="CE88" i="5"/>
  <c r="CC88" i="5"/>
  <c r="CA88" i="5"/>
  <c r="CI87" i="5"/>
  <c r="CG87" i="5"/>
  <c r="CE87" i="5"/>
  <c r="CC87" i="5"/>
  <c r="CA87" i="5"/>
  <c r="CI86" i="5"/>
  <c r="CG86" i="5"/>
  <c r="CE86" i="5"/>
  <c r="CC86" i="5"/>
  <c r="CA86" i="5"/>
  <c r="CI85" i="5"/>
  <c r="CG85" i="5"/>
  <c r="CE85" i="5"/>
  <c r="CC85" i="5"/>
  <c r="CA85" i="5"/>
  <c r="CI84" i="5"/>
  <c r="CG84" i="5"/>
  <c r="CE84" i="5"/>
  <c r="CC84" i="5"/>
  <c r="CA84" i="5"/>
  <c r="CI83" i="5"/>
  <c r="CG83" i="5"/>
  <c r="CE83" i="5"/>
  <c r="CC83" i="5"/>
  <c r="CA83" i="5"/>
  <c r="CI82" i="5"/>
  <c r="CG82" i="5"/>
  <c r="CE82" i="5"/>
  <c r="CC82" i="5"/>
  <c r="CA82" i="5"/>
  <c r="CI81" i="5"/>
  <c r="CG81" i="5"/>
  <c r="CE81" i="5"/>
  <c r="CC81" i="5"/>
  <c r="CA81" i="5"/>
  <c r="CI80" i="5"/>
  <c r="CG80" i="5"/>
  <c r="CE80" i="5"/>
  <c r="CC80" i="5"/>
  <c r="CA80" i="5"/>
  <c r="CI79" i="5"/>
  <c r="CG79" i="5"/>
  <c r="CE79" i="5"/>
  <c r="CC79" i="5"/>
  <c r="CA79" i="5"/>
  <c r="CI78" i="5"/>
  <c r="CG78" i="5"/>
  <c r="CE78" i="5"/>
  <c r="CC78" i="5"/>
  <c r="CA78" i="5"/>
  <c r="CI77" i="5"/>
  <c r="CG77" i="5"/>
  <c r="CE77" i="5"/>
  <c r="CC77" i="5"/>
  <c r="CA77" i="5"/>
  <c r="CG75" i="5"/>
  <c r="CE75" i="5"/>
  <c r="CC75" i="5"/>
  <c r="CA75" i="5"/>
  <c r="CG71" i="5"/>
  <c r="CE71" i="5"/>
  <c r="CC71" i="5"/>
  <c r="CA71" i="5"/>
  <c r="CI70" i="5"/>
  <c r="CG70" i="5"/>
  <c r="CE70" i="5"/>
  <c r="CC70" i="5"/>
  <c r="CA70" i="5"/>
  <c r="CI69" i="5"/>
  <c r="CG69" i="5"/>
  <c r="CE69" i="5"/>
  <c r="CC69" i="5"/>
  <c r="CA69" i="5"/>
  <c r="CI68" i="5"/>
  <c r="CG68" i="5"/>
  <c r="CE68" i="5"/>
  <c r="CC68" i="5"/>
  <c r="CA68" i="5"/>
  <c r="CI67" i="5"/>
  <c r="CG67" i="5"/>
  <c r="CE67" i="5"/>
  <c r="CC67" i="5"/>
  <c r="CA67" i="5"/>
  <c r="CI66" i="5"/>
  <c r="CG66" i="5"/>
  <c r="CE66" i="5"/>
  <c r="CC66" i="5"/>
  <c r="CA66" i="5"/>
  <c r="CI64" i="5"/>
  <c r="CG64" i="5"/>
  <c r="CE64" i="5"/>
  <c r="CC64" i="5"/>
  <c r="CA64" i="5"/>
  <c r="CI63" i="5"/>
  <c r="CG63" i="5"/>
  <c r="CE63" i="5"/>
  <c r="CC63" i="5"/>
  <c r="CA63" i="5"/>
  <c r="CI62" i="5"/>
  <c r="CG62" i="5"/>
  <c r="CE62" i="5"/>
  <c r="CC62" i="5"/>
  <c r="CA62" i="5"/>
  <c r="CI61" i="5"/>
  <c r="CG61" i="5"/>
  <c r="CE61" i="5"/>
  <c r="CC61" i="5"/>
  <c r="CA61" i="5"/>
  <c r="CI60" i="5"/>
  <c r="CG60" i="5"/>
  <c r="CE60" i="5"/>
  <c r="CC60" i="5"/>
  <c r="CA60" i="5"/>
  <c r="CI59" i="5"/>
  <c r="CG59" i="5"/>
  <c r="CE59" i="5"/>
  <c r="CC59" i="5"/>
  <c r="CA59" i="5"/>
  <c r="CI58" i="5"/>
  <c r="CG58" i="5"/>
  <c r="CE58" i="5"/>
  <c r="CC58" i="5"/>
  <c r="CA58" i="5"/>
  <c r="CI57" i="5"/>
  <c r="CG57" i="5"/>
  <c r="CE57" i="5"/>
  <c r="CC57" i="5"/>
  <c r="CA57" i="5"/>
  <c r="CI56" i="5"/>
  <c r="CG56" i="5"/>
  <c r="CE56" i="5"/>
  <c r="CC56" i="5"/>
  <c r="CA56" i="5"/>
  <c r="CI55" i="5"/>
  <c r="CG55" i="5"/>
  <c r="CE55" i="5"/>
  <c r="CC55" i="5"/>
  <c r="CA55" i="5"/>
  <c r="CI54" i="5"/>
  <c r="CG54" i="5"/>
  <c r="CE54" i="5"/>
  <c r="CC54" i="5"/>
  <c r="CA54" i="5"/>
  <c r="CI53" i="5"/>
  <c r="CG53" i="5"/>
  <c r="CE53" i="5"/>
  <c r="CC53" i="5"/>
  <c r="CA53" i="5"/>
  <c r="CI52" i="5"/>
  <c r="CG52" i="5"/>
  <c r="CE52" i="5"/>
  <c r="CC52" i="5"/>
  <c r="CA52" i="5"/>
  <c r="CI51" i="5"/>
  <c r="CG51" i="5"/>
  <c r="CE51" i="5"/>
  <c r="CC51" i="5"/>
  <c r="CA51" i="5"/>
  <c r="CG49" i="5"/>
  <c r="CE49" i="5"/>
  <c r="CC49" i="5"/>
  <c r="CA49" i="5"/>
  <c r="AM163" i="5"/>
  <c r="AM164" i="5" s="1"/>
  <c r="AM165" i="5" s="1"/>
  <c r="AT163" i="5"/>
  <c r="AT164" i="5" s="1"/>
  <c r="AT165" i="5" s="1"/>
  <c r="AT166" i="5" s="1"/>
  <c r="AT167" i="5" s="1"/>
  <c r="AR163" i="5"/>
  <c r="AR164" i="5" s="1"/>
  <c r="AR165" i="5" s="1"/>
  <c r="AR166" i="5" s="1"/>
  <c r="AR167" i="5" s="1"/>
  <c r="AW163" i="5"/>
  <c r="AV163" i="5"/>
  <c r="AV168" i="5"/>
  <c r="AU163" i="5"/>
  <c r="AU164" i="5" s="1"/>
  <c r="AU165" i="5" s="1"/>
  <c r="AU166" i="5" s="1"/>
  <c r="AU167" i="5" s="1"/>
  <c r="AS163" i="5"/>
  <c r="AS164" i="5" s="1"/>
  <c r="AS165" i="5" s="1"/>
  <c r="AS166" i="5" s="1"/>
  <c r="AS167" i="5" s="1"/>
  <c r="AQ163" i="5"/>
  <c r="AO163" i="5"/>
  <c r="AO164" i="5" s="1"/>
  <c r="AO165" i="5" s="1"/>
  <c r="AO166" i="5" s="1"/>
  <c r="AO167" i="5" s="1"/>
  <c r="AP163" i="5"/>
  <c r="AP164" i="5" s="1"/>
  <c r="AP165" i="5" s="1"/>
  <c r="AP166" i="5" s="1"/>
  <c r="AP167" i="5" s="1"/>
  <c r="AN163" i="5"/>
  <c r="T95" i="5"/>
  <c r="AV76" i="5"/>
  <c r="BE96" i="5"/>
  <c r="BE97" i="5"/>
  <c r="BC97" i="5"/>
  <c r="BA97" i="5"/>
  <c r="AY97" i="5"/>
  <c r="BG96" i="5"/>
  <c r="BC96" i="5"/>
  <c r="BA96" i="5"/>
  <c r="AY96" i="5"/>
  <c r="BG95" i="5"/>
  <c r="BE95" i="5"/>
  <c r="BC95" i="5"/>
  <c r="BA95" i="5"/>
  <c r="AY95" i="5"/>
  <c r="BG94" i="5"/>
  <c r="BE94" i="5"/>
  <c r="BC94" i="5"/>
  <c r="BA94" i="5"/>
  <c r="AY94" i="5"/>
  <c r="BG93" i="5"/>
  <c r="BE93" i="5"/>
  <c r="BC93" i="5"/>
  <c r="BA93" i="5"/>
  <c r="AY93" i="5"/>
  <c r="BG92" i="5"/>
  <c r="BE92" i="5"/>
  <c r="BC92" i="5"/>
  <c r="BA92" i="5"/>
  <c r="AY92" i="5"/>
  <c r="BG91" i="5"/>
  <c r="BE91" i="5"/>
  <c r="BC91" i="5"/>
  <c r="BA91" i="5"/>
  <c r="AY91" i="5"/>
  <c r="BG90" i="5"/>
  <c r="BE90" i="5"/>
  <c r="BC90" i="5"/>
  <c r="BA90" i="5"/>
  <c r="AY90" i="5"/>
  <c r="BG89" i="5"/>
  <c r="BE89" i="5"/>
  <c r="BC89" i="5"/>
  <c r="BA89" i="5"/>
  <c r="AY89" i="5"/>
  <c r="BG88" i="5"/>
  <c r="BE88" i="5"/>
  <c r="BC88" i="5"/>
  <c r="BA88" i="5"/>
  <c r="AY88" i="5"/>
  <c r="BG87" i="5"/>
  <c r="BE87" i="5"/>
  <c r="BC87" i="5"/>
  <c r="BA87" i="5"/>
  <c r="AY87" i="5"/>
  <c r="BG86" i="5"/>
  <c r="BE86" i="5"/>
  <c r="BC86" i="5"/>
  <c r="BA86" i="5"/>
  <c r="AY86" i="5"/>
  <c r="BG85" i="5"/>
  <c r="BE85" i="5"/>
  <c r="BC85" i="5"/>
  <c r="BA85" i="5"/>
  <c r="AY85" i="5"/>
  <c r="BG84" i="5"/>
  <c r="BE84" i="5"/>
  <c r="BC84" i="5"/>
  <c r="BA84" i="5"/>
  <c r="AY84" i="5"/>
  <c r="BG83" i="5"/>
  <c r="BE83" i="5"/>
  <c r="BC83" i="5"/>
  <c r="BA83" i="5"/>
  <c r="AY83" i="5"/>
  <c r="BG82" i="5"/>
  <c r="BE82" i="5"/>
  <c r="BC82" i="5"/>
  <c r="BA82" i="5"/>
  <c r="AY82" i="5"/>
  <c r="BG81" i="5"/>
  <c r="BE81" i="5"/>
  <c r="BC81" i="5"/>
  <c r="BA81" i="5"/>
  <c r="AY81" i="5"/>
  <c r="BG80" i="5"/>
  <c r="BE80" i="5"/>
  <c r="BC80" i="5"/>
  <c r="BA80" i="5"/>
  <c r="AY80" i="5"/>
  <c r="BG79" i="5"/>
  <c r="BE79" i="5"/>
  <c r="BC79" i="5"/>
  <c r="BA79" i="5"/>
  <c r="AY79" i="5"/>
  <c r="BG78" i="5"/>
  <c r="BE78" i="5"/>
  <c r="BC78" i="5"/>
  <c r="BA78" i="5"/>
  <c r="AY78" i="5"/>
  <c r="BG77" i="5"/>
  <c r="BE77" i="5"/>
  <c r="BC77" i="5"/>
  <c r="BA77" i="5"/>
  <c r="AY77" i="5"/>
  <c r="BE75" i="5"/>
  <c r="BC75" i="5"/>
  <c r="BA75" i="5"/>
  <c r="AY75" i="5"/>
  <c r="BE71" i="5"/>
  <c r="BC71" i="5"/>
  <c r="BA71" i="5"/>
  <c r="AY71" i="5"/>
  <c r="BE70" i="5"/>
  <c r="BC70" i="5"/>
  <c r="BA70" i="5"/>
  <c r="AY70" i="5"/>
  <c r="BG69" i="5"/>
  <c r="BE69" i="5"/>
  <c r="BC69" i="5"/>
  <c r="BA69" i="5"/>
  <c r="AY69" i="5"/>
  <c r="BG68" i="5"/>
  <c r="BE68" i="5"/>
  <c r="BC68" i="5"/>
  <c r="BA68" i="5"/>
  <c r="AY68" i="5"/>
  <c r="BG67" i="5"/>
  <c r="BE67" i="5"/>
  <c r="BC67" i="5"/>
  <c r="BA67" i="5"/>
  <c r="AY67" i="5"/>
  <c r="BG66" i="5"/>
  <c r="BE66" i="5"/>
  <c r="BC66" i="5"/>
  <c r="BA66" i="5"/>
  <c r="AY66" i="5"/>
  <c r="BG64" i="5"/>
  <c r="BE64" i="5"/>
  <c r="BC64" i="5"/>
  <c r="BA64" i="5"/>
  <c r="AY64" i="5"/>
  <c r="BG63" i="5"/>
  <c r="BE63" i="5"/>
  <c r="BC63" i="5"/>
  <c r="BA63" i="5"/>
  <c r="AY63" i="5"/>
  <c r="BG62" i="5"/>
  <c r="BE62" i="5"/>
  <c r="BC62" i="5"/>
  <c r="BA62" i="5"/>
  <c r="AY62" i="5"/>
  <c r="BG61" i="5"/>
  <c r="BE61" i="5"/>
  <c r="BC61" i="5"/>
  <c r="BA61" i="5"/>
  <c r="AY61" i="5"/>
  <c r="BG60" i="5"/>
  <c r="BE60" i="5"/>
  <c r="BC60" i="5"/>
  <c r="BA60" i="5"/>
  <c r="AY60" i="5"/>
  <c r="BG59" i="5"/>
  <c r="BE59" i="5"/>
  <c r="BC59" i="5"/>
  <c r="BA59" i="5"/>
  <c r="AY59" i="5"/>
  <c r="BG58" i="5"/>
  <c r="BE58" i="5"/>
  <c r="BC58" i="5"/>
  <c r="BA58" i="5"/>
  <c r="AY58" i="5"/>
  <c r="BG57" i="5"/>
  <c r="BE57" i="5"/>
  <c r="BC57" i="5"/>
  <c r="BA57" i="5"/>
  <c r="AY57" i="5"/>
  <c r="BG56" i="5"/>
  <c r="BE56" i="5"/>
  <c r="BC56" i="5"/>
  <c r="BA56" i="5"/>
  <c r="AY56" i="5"/>
  <c r="BG55" i="5"/>
  <c r="BE55" i="5"/>
  <c r="BC55" i="5"/>
  <c r="BA55" i="5"/>
  <c r="AY55" i="5"/>
  <c r="BG54" i="5"/>
  <c r="BE54" i="5"/>
  <c r="BC54" i="5"/>
  <c r="BA54" i="5"/>
  <c r="AY54" i="5"/>
  <c r="BG53" i="5"/>
  <c r="BE53" i="5"/>
  <c r="BC53" i="5"/>
  <c r="BA53" i="5"/>
  <c r="AY53" i="5"/>
  <c r="BG52" i="5"/>
  <c r="BE52" i="5"/>
  <c r="BC52" i="5"/>
  <c r="BA52" i="5"/>
  <c r="AY52" i="5"/>
  <c r="BE51" i="5"/>
  <c r="BC51" i="5"/>
  <c r="BA51" i="5"/>
  <c r="AY51" i="5"/>
  <c r="BC49" i="5"/>
  <c r="BA49" i="5"/>
  <c r="AY49" i="5"/>
  <c r="BE49" i="5"/>
  <c r="BG51" i="5"/>
  <c r="BG70" i="5"/>
  <c r="AE95" i="5"/>
  <c r="AE96" i="5"/>
  <c r="AC49" i="5"/>
  <c r="AC97" i="5"/>
  <c r="AE70" i="5"/>
  <c r="AA97" i="5"/>
  <c r="Y97" i="5"/>
  <c r="W97" i="5"/>
  <c r="AC96" i="5"/>
  <c r="AA96" i="5"/>
  <c r="Y96" i="5"/>
  <c r="W96" i="5"/>
  <c r="AC95" i="5"/>
  <c r="AA95" i="5"/>
  <c r="Y95" i="5"/>
  <c r="W95" i="5"/>
  <c r="AE94" i="5"/>
  <c r="AC94" i="5"/>
  <c r="AA94" i="5"/>
  <c r="Y94" i="5"/>
  <c r="W94" i="5"/>
  <c r="AE93" i="5"/>
  <c r="AC93" i="5"/>
  <c r="AA93" i="5"/>
  <c r="Y93" i="5"/>
  <c r="W93" i="5"/>
  <c r="AE92" i="5"/>
  <c r="AC92" i="5"/>
  <c r="AA92" i="5"/>
  <c r="Y92" i="5"/>
  <c r="W92" i="5"/>
  <c r="AE91" i="5"/>
  <c r="AC91" i="5"/>
  <c r="AA91" i="5"/>
  <c r="Y91" i="5"/>
  <c r="W91" i="5"/>
  <c r="AE90" i="5"/>
  <c r="AC90" i="5"/>
  <c r="AA90" i="5"/>
  <c r="Y90" i="5"/>
  <c r="W90" i="5"/>
  <c r="AE89" i="5"/>
  <c r="AC89" i="5"/>
  <c r="AA89" i="5"/>
  <c r="Y89" i="5"/>
  <c r="W89" i="5"/>
  <c r="AE88" i="5"/>
  <c r="AC88" i="5"/>
  <c r="AA88" i="5"/>
  <c r="Y88" i="5"/>
  <c r="W88" i="5"/>
  <c r="AE87" i="5"/>
  <c r="AC87" i="5"/>
  <c r="AA87" i="5"/>
  <c r="Y87" i="5"/>
  <c r="W87" i="5"/>
  <c r="AE86" i="5"/>
  <c r="AC86" i="5"/>
  <c r="AA86" i="5"/>
  <c r="Y86" i="5"/>
  <c r="W86" i="5"/>
  <c r="AE85" i="5"/>
  <c r="AC85" i="5"/>
  <c r="AA85" i="5"/>
  <c r="Y85" i="5"/>
  <c r="W85" i="5"/>
  <c r="AE84" i="5"/>
  <c r="AC84" i="5"/>
  <c r="AA84" i="5"/>
  <c r="Y84" i="5"/>
  <c r="W84" i="5"/>
  <c r="AE83" i="5"/>
  <c r="AC83" i="5"/>
  <c r="AA83" i="5"/>
  <c r="Y83" i="5"/>
  <c r="W83" i="5"/>
  <c r="AE82" i="5"/>
  <c r="AC82" i="5"/>
  <c r="AA82" i="5"/>
  <c r="Y82" i="5"/>
  <c r="W82" i="5"/>
  <c r="AE81" i="5"/>
  <c r="AC81" i="5"/>
  <c r="AA81" i="5"/>
  <c r="Y81" i="5"/>
  <c r="W81" i="5"/>
  <c r="AE80" i="5"/>
  <c r="AC80" i="5"/>
  <c r="AA80" i="5"/>
  <c r="Y80" i="5"/>
  <c r="W80" i="5"/>
  <c r="AE79" i="5"/>
  <c r="AC79" i="5"/>
  <c r="AA79" i="5"/>
  <c r="Y79" i="5"/>
  <c r="W79" i="5"/>
  <c r="AE78" i="5"/>
  <c r="AC78" i="5"/>
  <c r="AA78" i="5"/>
  <c r="Y78" i="5"/>
  <c r="W78" i="5"/>
  <c r="AE77" i="5"/>
  <c r="AC77" i="5"/>
  <c r="AA77" i="5"/>
  <c r="Y77" i="5"/>
  <c r="W77" i="5"/>
  <c r="AC75" i="5"/>
  <c r="AA75" i="5"/>
  <c r="Y75" i="5"/>
  <c r="W75" i="5"/>
  <c r="AC71" i="5"/>
  <c r="AA71" i="5"/>
  <c r="Y71" i="5"/>
  <c r="W71" i="5"/>
  <c r="AA49" i="5"/>
  <c r="Y49" i="5"/>
  <c r="W49" i="5"/>
  <c r="AC70" i="5"/>
  <c r="AA70" i="5"/>
  <c r="Y70" i="5"/>
  <c r="W70" i="5"/>
  <c r="W69" i="5"/>
  <c r="W68" i="5"/>
  <c r="W67" i="5"/>
  <c r="W66" i="5"/>
  <c r="W65" i="5"/>
  <c r="W64" i="5"/>
  <c r="W63" i="5"/>
  <c r="W62" i="5"/>
  <c r="W61" i="5"/>
  <c r="W60" i="5"/>
  <c r="W59" i="5"/>
  <c r="W58" i="5"/>
  <c r="W57" i="5"/>
  <c r="W56" i="5"/>
  <c r="W55" i="5"/>
  <c r="W54" i="5"/>
  <c r="W53" i="5"/>
  <c r="W52" i="5"/>
  <c r="W51" i="5"/>
  <c r="AC69" i="5"/>
  <c r="AC68" i="5"/>
  <c r="AC67" i="5"/>
  <c r="AC66" i="5"/>
  <c r="AC65" i="5"/>
  <c r="AC64" i="5"/>
  <c r="AC63" i="5"/>
  <c r="AC62" i="5"/>
  <c r="AC61" i="5"/>
  <c r="AC60" i="5"/>
  <c r="AC59" i="5"/>
  <c r="AC58" i="5"/>
  <c r="AC57" i="5"/>
  <c r="AC56" i="5"/>
  <c r="AC55" i="5"/>
  <c r="AC54" i="5"/>
  <c r="AC53" i="5"/>
  <c r="AC52" i="5"/>
  <c r="AC51" i="5"/>
  <c r="AE69" i="5"/>
  <c r="AE68" i="5"/>
  <c r="AE67" i="5"/>
  <c r="AE66" i="5"/>
  <c r="AE65" i="5"/>
  <c r="AE64" i="5"/>
  <c r="AE63" i="5"/>
  <c r="AE62" i="5"/>
  <c r="AE61" i="5"/>
  <c r="AE60" i="5"/>
  <c r="AE59" i="5"/>
  <c r="AE58" i="5"/>
  <c r="AE57" i="5"/>
  <c r="AE56" i="5"/>
  <c r="AE55" i="5"/>
  <c r="AE54" i="5"/>
  <c r="AE53" i="5"/>
  <c r="AE52" i="5"/>
  <c r="AE51" i="5"/>
  <c r="Y52" i="5"/>
  <c r="Y53" i="5"/>
  <c r="Y54" i="5"/>
  <c r="Y55" i="5"/>
  <c r="Y56" i="5"/>
  <c r="Y57" i="5"/>
  <c r="Y58" i="5"/>
  <c r="Y59" i="5"/>
  <c r="Y60" i="5"/>
  <c r="Y61" i="5"/>
  <c r="Y62" i="5"/>
  <c r="Y63" i="5"/>
  <c r="Y64" i="5"/>
  <c r="Y65" i="5"/>
  <c r="Y66" i="5"/>
  <c r="Y67" i="5"/>
  <c r="Y68" i="5"/>
  <c r="Y69" i="5"/>
  <c r="Y51" i="5"/>
  <c r="AA52" i="5"/>
  <c r="AA53" i="5"/>
  <c r="AA54" i="5"/>
  <c r="AA55" i="5"/>
  <c r="AA56" i="5"/>
  <c r="AA57" i="5"/>
  <c r="AA58" i="5"/>
  <c r="AA59" i="5"/>
  <c r="AA60" i="5"/>
  <c r="AA61" i="5"/>
  <c r="AA62" i="5"/>
  <c r="AA63" i="5"/>
  <c r="AA64" i="5"/>
  <c r="AA65" i="5"/>
  <c r="AA66" i="5"/>
  <c r="AA67" i="5"/>
  <c r="AA69" i="5"/>
  <c r="AA51" i="5"/>
  <c r="AA33" i="9"/>
  <c r="Z33" i="9"/>
  <c r="AB15" i="9"/>
  <c r="AB70" i="9" s="1"/>
  <c r="D64" i="8"/>
  <c r="D65" i="8" s="1"/>
  <c r="D66" i="8" s="1"/>
  <c r="D67" i="8" s="1"/>
  <c r="D68" i="8" s="1"/>
  <c r="D69" i="8" s="1"/>
  <c r="D70" i="8" s="1"/>
  <c r="AA31" i="9"/>
  <c r="AB73" i="9" s="1"/>
  <c r="C5" i="1"/>
  <c r="Q116" i="1"/>
  <c r="X121" i="1" s="1"/>
  <c r="W116" i="1"/>
  <c r="U116" i="1"/>
  <c r="S116" i="1"/>
  <c r="V102" i="1"/>
  <c r="V103" i="1"/>
  <c r="V84" i="1"/>
  <c r="V85" i="1"/>
  <c r="W82" i="1"/>
  <c r="U82" i="1"/>
  <c r="S82" i="1"/>
  <c r="X114" i="1"/>
  <c r="X113" i="1"/>
  <c r="X112" i="1"/>
  <c r="X111" i="1"/>
  <c r="X110" i="1"/>
  <c r="X109" i="1"/>
  <c r="X108" i="1"/>
  <c r="X107" i="1"/>
  <c r="X106" i="1"/>
  <c r="X105" i="1"/>
  <c r="X104" i="1"/>
  <c r="X103" i="1"/>
  <c r="X102" i="1"/>
  <c r="X101" i="1"/>
  <c r="X100" i="1"/>
  <c r="X99" i="1"/>
  <c r="X98" i="1"/>
  <c r="X97" i="1"/>
  <c r="X96" i="1"/>
  <c r="X95" i="1"/>
  <c r="X94" i="1"/>
  <c r="X93" i="1"/>
  <c r="X92" i="1"/>
  <c r="X91" i="1"/>
  <c r="X90" i="1"/>
  <c r="X89" i="1"/>
  <c r="X88" i="1"/>
  <c r="X87" i="1"/>
  <c r="X86" i="1"/>
  <c r="X85" i="1"/>
  <c r="X84" i="1"/>
  <c r="V114" i="1"/>
  <c r="V113" i="1"/>
  <c r="V112" i="1"/>
  <c r="V111" i="1"/>
  <c r="V110" i="1"/>
  <c r="V109" i="1"/>
  <c r="V108" i="1"/>
  <c r="V107" i="1"/>
  <c r="V106" i="1"/>
  <c r="V105" i="1"/>
  <c r="V104" i="1"/>
  <c r="V101" i="1"/>
  <c r="V100" i="1"/>
  <c r="V99" i="1"/>
  <c r="V98" i="1"/>
  <c r="V97" i="1"/>
  <c r="V96" i="1"/>
  <c r="V95" i="1"/>
  <c r="V94" i="1"/>
  <c r="V93" i="1"/>
  <c r="V92" i="1"/>
  <c r="V91" i="1"/>
  <c r="V90" i="1"/>
  <c r="V89" i="1"/>
  <c r="V88" i="1"/>
  <c r="V87" i="1"/>
  <c r="V86" i="1"/>
  <c r="T114" i="1"/>
  <c r="T113" i="1"/>
  <c r="T112" i="1"/>
  <c r="T111" i="1"/>
  <c r="T110" i="1"/>
  <c r="T109" i="1"/>
  <c r="T108" i="1"/>
  <c r="T107" i="1"/>
  <c r="T106" i="1"/>
  <c r="T105" i="1"/>
  <c r="T104" i="1"/>
  <c r="T103" i="1"/>
  <c r="T102" i="1"/>
  <c r="T101" i="1"/>
  <c r="T100" i="1"/>
  <c r="T99" i="1"/>
  <c r="T98" i="1"/>
  <c r="T97" i="1"/>
  <c r="T96" i="1"/>
  <c r="T95" i="1"/>
  <c r="T94" i="1"/>
  <c r="T93" i="1"/>
  <c r="T92" i="1"/>
  <c r="T91" i="1"/>
  <c r="T90" i="1"/>
  <c r="T89" i="1"/>
  <c r="T88" i="1"/>
  <c r="T87" i="1"/>
  <c r="T86" i="1"/>
  <c r="T85" i="1"/>
  <c r="T84"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AF82" i="1"/>
  <c r="AD82" i="1"/>
  <c r="AB82" i="1"/>
  <c r="E25" i="1" s="1"/>
  <c r="AF116" i="1"/>
  <c r="AD116" i="1"/>
  <c r="Z116" i="1"/>
  <c r="AG114" i="1"/>
  <c r="AG113" i="1"/>
  <c r="AG112" i="1"/>
  <c r="AG111" i="1"/>
  <c r="AG110" i="1"/>
  <c r="AG109" i="1"/>
  <c r="AG108" i="1"/>
  <c r="AG107" i="1"/>
  <c r="AG106" i="1"/>
  <c r="AG105" i="1"/>
  <c r="AG104" i="1"/>
  <c r="AG103" i="1"/>
  <c r="AG102" i="1"/>
  <c r="AG101" i="1"/>
  <c r="AG100" i="1"/>
  <c r="AG99" i="1"/>
  <c r="AG98" i="1"/>
  <c r="AG97" i="1"/>
  <c r="AG96" i="1"/>
  <c r="AG95" i="1"/>
  <c r="AG94" i="1"/>
  <c r="AG93" i="1"/>
  <c r="AG92" i="1"/>
  <c r="AG91" i="1"/>
  <c r="AG90" i="1"/>
  <c r="AG89" i="1"/>
  <c r="AG88" i="1"/>
  <c r="AG87" i="1"/>
  <c r="AG86" i="1"/>
  <c r="AG85" i="1"/>
  <c r="AG84" i="1"/>
  <c r="AC85" i="1"/>
  <c r="AE114" i="1"/>
  <c r="AE113" i="1"/>
  <c r="AE112" i="1"/>
  <c r="AE111" i="1"/>
  <c r="AE110" i="1"/>
  <c r="AE109" i="1"/>
  <c r="AE108" i="1"/>
  <c r="AE107" i="1"/>
  <c r="AE106" i="1"/>
  <c r="AE105" i="1"/>
  <c r="AE104" i="1"/>
  <c r="AE103" i="1"/>
  <c r="AE102" i="1"/>
  <c r="AE101" i="1"/>
  <c r="AE100" i="1"/>
  <c r="AE99" i="1"/>
  <c r="AE98" i="1"/>
  <c r="AE97" i="1"/>
  <c r="AE96" i="1"/>
  <c r="AE95" i="1"/>
  <c r="AE94" i="1"/>
  <c r="AE93" i="1"/>
  <c r="AE92" i="1"/>
  <c r="AE91" i="1"/>
  <c r="AE90" i="1"/>
  <c r="AE89" i="1"/>
  <c r="AE88" i="1"/>
  <c r="AE87" i="1"/>
  <c r="AE86" i="1"/>
  <c r="AE85" i="1"/>
  <c r="AE84" i="1"/>
  <c r="AB116" i="1"/>
  <c r="AB115" i="1" s="1"/>
  <c r="AC113" i="1"/>
  <c r="AC114"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84" i="1"/>
  <c r="AA84" i="1"/>
  <c r="F24" i="1"/>
  <c r="F25" i="1"/>
  <c r="V155" i="1"/>
  <c r="V154" i="1"/>
  <c r="V153" i="1"/>
  <c r="V152" i="1"/>
  <c r="V151" i="1"/>
  <c r="V150" i="1"/>
  <c r="C155" i="1"/>
  <c r="AA114" i="1"/>
  <c r="AA113" i="1"/>
  <c r="AA112" i="1"/>
  <c r="AA111" i="1"/>
  <c r="AA110" i="1"/>
  <c r="AA109" i="1"/>
  <c r="AA108" i="1"/>
  <c r="AA107" i="1"/>
  <c r="AA106" i="1"/>
  <c r="AA105" i="1"/>
  <c r="AA104" i="1"/>
  <c r="AA103" i="1"/>
  <c r="AA102" i="1"/>
  <c r="AA101" i="1"/>
  <c r="AA100" i="1"/>
  <c r="AA99" i="1"/>
  <c r="AA98" i="1"/>
  <c r="AA97" i="1"/>
  <c r="AA96" i="1"/>
  <c r="AA95" i="1"/>
  <c r="AA94" i="1"/>
  <c r="AA93" i="1"/>
  <c r="AA92" i="1"/>
  <c r="AA91" i="1"/>
  <c r="AA90" i="1"/>
  <c r="AA89" i="1"/>
  <c r="AA88" i="1"/>
  <c r="AA87" i="1"/>
  <c r="AA86" i="1"/>
  <c r="AA85" i="1"/>
  <c r="D23" i="1"/>
  <c r="D24" i="1"/>
  <c r="D25" i="1"/>
  <c r="AC184" i="1"/>
  <c r="AC185" i="1"/>
  <c r="AC186" i="1"/>
  <c r="AC183" i="1"/>
  <c r="C160" i="1"/>
  <c r="C159" i="1"/>
  <c r="C158" i="1"/>
  <c r="C157" i="1"/>
  <c r="C156" i="1"/>
  <c r="AA17" i="9"/>
  <c r="Z17" i="9"/>
  <c r="AA25" i="9"/>
  <c r="Z25" i="9"/>
  <c r="Z27" i="9"/>
  <c r="AB39" i="9"/>
  <c r="Z11" i="9"/>
  <c r="AB85" i="9" s="1"/>
  <c r="AA15" i="9"/>
  <c r="AA19" i="9" s="1"/>
  <c r="Z31" i="9"/>
  <c r="Z21" i="9"/>
  <c r="Z19" i="9"/>
  <c r="Z15" i="9"/>
  <c r="AA39" i="9"/>
  <c r="AB64" i="9" s="1"/>
  <c r="AB59" i="9"/>
  <c r="Z13" i="9"/>
  <c r="AB41" i="13"/>
  <c r="Z35" i="13"/>
  <c r="AA53" i="13" s="1"/>
  <c r="C115" i="12"/>
  <c r="C114" i="12"/>
  <c r="Z39" i="13"/>
  <c r="AA54" i="13" s="1"/>
  <c r="C113" i="12"/>
  <c r="C109" i="12"/>
  <c r="C108" i="12"/>
  <c r="C155" i="8"/>
  <c r="C154" i="8"/>
  <c r="C153" i="8"/>
  <c r="C149" i="8"/>
  <c r="C148" i="8"/>
  <c r="C153" i="5"/>
  <c r="C152" i="5"/>
  <c r="C151" i="5"/>
  <c r="C147" i="5"/>
  <c r="C146" i="5"/>
  <c r="C179" i="1"/>
  <c r="C17" i="1" s="1"/>
  <c r="Y39" i="13"/>
  <c r="Y35" i="13"/>
  <c r="Y37" i="13"/>
  <c r="Z41" i="13"/>
  <c r="Y41" i="13"/>
  <c r="Z11" i="13"/>
  <c r="Y15" i="13"/>
  <c r="Y48" i="13" s="1"/>
  <c r="D96" i="12"/>
  <c r="D95" i="12"/>
  <c r="AA41" i="13" s="1"/>
  <c r="D94" i="12"/>
  <c r="C100" i="12"/>
  <c r="C99" i="12"/>
  <c r="Z37" i="13" s="1"/>
  <c r="AA52" i="13" s="1"/>
  <c r="C98" i="12"/>
  <c r="C16" i="8"/>
  <c r="C15" i="8"/>
  <c r="C14" i="8"/>
  <c r="AA13" i="9" s="1"/>
  <c r="AB58" i="9" s="1"/>
  <c r="C13" i="8"/>
  <c r="C12" i="8"/>
  <c r="C11" i="8"/>
  <c r="C10" i="8"/>
  <c r="C141" i="8"/>
  <c r="C134" i="8"/>
  <c r="C133" i="8"/>
  <c r="AA47" i="9" s="1"/>
  <c r="AB62" i="9" s="1"/>
  <c r="Z47" i="9"/>
  <c r="Z43" i="9"/>
  <c r="Z39" i="9"/>
  <c r="Z41" i="9"/>
  <c r="Z45" i="9"/>
  <c r="AA43" i="9"/>
  <c r="AB65" i="9" s="1"/>
  <c r="C138" i="8"/>
  <c r="C137" i="8"/>
  <c r="C136" i="8"/>
  <c r="AA41" i="9" s="1"/>
  <c r="AB63" i="9" s="1"/>
  <c r="C139" i="5"/>
  <c r="D128" i="5"/>
  <c r="D126" i="5"/>
  <c r="D127" i="5"/>
  <c r="C130" i="5"/>
  <c r="C129" i="5"/>
  <c r="C128" i="5"/>
  <c r="C127" i="5"/>
  <c r="C126" i="5"/>
  <c r="D133" i="5"/>
  <c r="C133" i="5"/>
  <c r="C132" i="5"/>
  <c r="C131" i="5"/>
  <c r="D125" i="5"/>
  <c r="D124" i="5"/>
  <c r="D123" i="5"/>
  <c r="D122" i="5"/>
  <c r="C125" i="5"/>
  <c r="C124" i="5"/>
  <c r="C123" i="5"/>
  <c r="C122" i="5"/>
  <c r="C141" i="5"/>
  <c r="C140" i="5"/>
  <c r="C170" i="1"/>
  <c r="C169" i="1"/>
  <c r="C174" i="1"/>
  <c r="C176" i="1"/>
  <c r="C175" i="1"/>
  <c r="C147" i="1"/>
  <c r="C149" i="1"/>
  <c r="C148" i="1"/>
  <c r="C153" i="1"/>
  <c r="C152" i="1"/>
  <c r="C145" i="1"/>
  <c r="C144" i="1"/>
  <c r="AV164" i="5"/>
  <c r="AV165" i="5" s="1"/>
  <c r="AV166" i="5" s="1"/>
  <c r="AV167" i="5" s="1"/>
  <c r="C12" i="1"/>
  <c r="C13" i="1"/>
  <c r="Z19" i="28" l="1"/>
  <c r="AA19" i="28" s="1"/>
  <c r="Z59" i="28" s="1"/>
  <c r="Z61" i="27"/>
  <c r="Z15" i="28"/>
  <c r="Z61" i="28" s="1"/>
  <c r="AB15" i="27"/>
  <c r="Z64" i="28"/>
  <c r="X48" i="28"/>
  <c r="C20" i="1"/>
  <c r="C19" i="1"/>
  <c r="C18" i="1"/>
  <c r="C11" i="1"/>
  <c r="C15" i="1"/>
  <c r="C16" i="1"/>
  <c r="U115" i="1"/>
  <c r="AQ168" i="5"/>
  <c r="AP168" i="5"/>
  <c r="AF122" i="5"/>
  <c r="L24" i="5" s="1"/>
  <c r="CJ96" i="5"/>
  <c r="DL71" i="5"/>
  <c r="DL72" i="5" s="1"/>
  <c r="AF70" i="5"/>
  <c r="F24" i="5" s="1"/>
  <c r="CJ97" i="5"/>
  <c r="AT168" i="5"/>
  <c r="BH122" i="5"/>
  <c r="N24" i="5" s="1"/>
  <c r="BH123" i="5"/>
  <c r="BH124" i="5" s="1"/>
  <c r="Q24" i="5" s="1"/>
  <c r="X48" i="27"/>
  <c r="BH97" i="5"/>
  <c r="BH98" i="5" s="1"/>
  <c r="BV148" i="5"/>
  <c r="CJ122" i="5"/>
  <c r="M26" i="5" s="1"/>
  <c r="S115" i="1"/>
  <c r="T117" i="1" s="1"/>
  <c r="F23" i="1"/>
  <c r="W115" i="1"/>
  <c r="DL70" i="5"/>
  <c r="G30" i="5" s="1"/>
  <c r="CX96" i="5"/>
  <c r="AT70" i="5"/>
  <c r="F28" i="5" s="1"/>
  <c r="BV96" i="5"/>
  <c r="BV123" i="5"/>
  <c r="BV124" i="5" s="1"/>
  <c r="Q28" i="5" s="1"/>
  <c r="CJ123" i="5"/>
  <c r="CJ124" i="5" s="1"/>
  <c r="P26" i="5" s="1"/>
  <c r="CX71" i="5"/>
  <c r="CX72" i="5" s="1"/>
  <c r="BV97" i="5"/>
  <c r="BV98" i="5" s="1"/>
  <c r="AF115" i="1"/>
  <c r="AF71" i="5"/>
  <c r="AF72" i="5" s="1"/>
  <c r="I24" i="5" s="1"/>
  <c r="I28" i="5" s="1"/>
  <c r="AT123" i="5"/>
  <c r="AT124" i="5" s="1"/>
  <c r="AT149" i="5"/>
  <c r="AT150" i="5" s="1"/>
  <c r="AA23" i="9"/>
  <c r="AB72" i="9" s="1"/>
  <c r="AB82" i="9"/>
  <c r="AB81" i="9" s="1"/>
  <c r="AB84" i="9" s="1"/>
  <c r="AB83" i="9" s="1"/>
  <c r="Z64" i="9" s="1"/>
  <c r="Z56" i="9"/>
  <c r="Y50" i="13"/>
  <c r="Y52" i="13" s="1"/>
  <c r="AA19" i="13" s="1"/>
  <c r="Y46" i="13" s="1"/>
  <c r="AA23" i="13"/>
  <c r="AB23" i="13" s="1"/>
  <c r="AA17" i="13" s="1"/>
  <c r="AA60" i="13" s="1"/>
  <c r="AB31" i="13"/>
  <c r="AA63" i="13" s="1"/>
  <c r="AA46" i="13"/>
  <c r="AC23" i="13"/>
  <c r="AA13" i="13" s="1" a="1"/>
  <c r="AA13" i="13" s="1"/>
  <c r="AB13" i="13" s="1" a="1"/>
  <c r="AB13" i="13" s="1"/>
  <c r="AC13" i="13" s="1"/>
  <c r="Z33" i="13"/>
  <c r="AF97" i="5"/>
  <c r="BH71" i="5"/>
  <c r="BH72" i="5" s="1"/>
  <c r="K24" i="5" s="1"/>
  <c r="K27" i="5" s="1"/>
  <c r="AW168" i="5"/>
  <c r="CJ71" i="5"/>
  <c r="CJ72" i="5" s="1"/>
  <c r="J26" i="5" s="1"/>
  <c r="J29" i="5" s="1"/>
  <c r="CX97" i="5"/>
  <c r="BV122" i="5"/>
  <c r="N28" i="5" s="1"/>
  <c r="DL122" i="5"/>
  <c r="M30" i="5" s="1"/>
  <c r="BV149" i="5"/>
  <c r="BV150" i="5" s="1"/>
  <c r="AQ164" i="5"/>
  <c r="AQ165" i="5" s="1"/>
  <c r="AQ166" i="5" s="1"/>
  <c r="AQ167" i="5" s="1"/>
  <c r="CJ70" i="5"/>
  <c r="G26" i="5" s="1"/>
  <c r="AT96" i="5"/>
  <c r="BV70" i="5"/>
  <c r="H28" i="5" s="1"/>
  <c r="AR168" i="5"/>
  <c r="AF96" i="5"/>
  <c r="BH149" i="5"/>
  <c r="BH150" i="5" s="1"/>
  <c r="DL123" i="5"/>
  <c r="DL124" i="5" s="1"/>
  <c r="AN164" i="5"/>
  <c r="AN165" i="5" s="1"/>
  <c r="AN166" i="5" s="1"/>
  <c r="AN167" i="5" s="1"/>
  <c r="AD115" i="1"/>
  <c r="V117" i="1" s="1"/>
  <c r="BH96" i="5"/>
  <c r="AT71" i="5"/>
  <c r="AT72" i="5" s="1"/>
  <c r="AT97" i="5"/>
  <c r="AT98" i="5" s="1"/>
  <c r="AT122" i="5"/>
  <c r="L28" i="5" s="1"/>
  <c r="BH148" i="5"/>
  <c r="AU168" i="5"/>
  <c r="AF149" i="5"/>
  <c r="AT148" i="5"/>
  <c r="AB61" i="9"/>
  <c r="AB60" i="9" s="1"/>
  <c r="Z48" i="9" s="1"/>
  <c r="AA11" i="28"/>
  <c r="Z71" i="28" s="1"/>
  <c r="BH70" i="5"/>
  <c r="H24" i="5" s="1"/>
  <c r="CX70" i="5"/>
  <c r="BV71" i="5"/>
  <c r="BV72" i="5" s="1"/>
  <c r="AF123" i="5"/>
  <c r="AF124" i="5" s="1"/>
  <c r="O24" i="5" s="1"/>
  <c r="O28" i="5" s="1"/>
  <c r="AF148" i="5"/>
  <c r="X42" i="27"/>
  <c r="Z53" i="27"/>
  <c r="Y42" i="13"/>
  <c r="Z54" i="28"/>
  <c r="X42" i="28"/>
  <c r="Z55" i="28"/>
  <c r="Z63" i="28"/>
  <c r="AB79" i="9"/>
  <c r="AB19" i="9"/>
  <c r="Z58" i="9" s="1"/>
  <c r="AB31" i="9"/>
  <c r="AB74" i="9" s="1"/>
  <c r="AC23" i="9"/>
  <c r="AB77" i="9" s="1"/>
  <c r="D71" i="8"/>
  <c r="D72" i="8" s="1"/>
  <c r="D73" i="8" s="1"/>
  <c r="D74" i="8" s="1"/>
  <c r="D75" i="8" s="1"/>
  <c r="D76" i="8" s="1"/>
  <c r="D77" i="8" s="1"/>
  <c r="D78" i="8" s="1"/>
  <c r="D79" i="8" s="1"/>
  <c r="D80" i="8" s="1"/>
  <c r="Z21" i="27"/>
  <c r="I27" i="5"/>
  <c r="Z45" i="27"/>
  <c r="AA11" i="27"/>
  <c r="Z67" i="27" s="1"/>
  <c r="Z68" i="27" s="1"/>
  <c r="Z74" i="27"/>
  <c r="X56" i="27" s="1"/>
  <c r="AO15" i="27"/>
  <c r="AB45" i="27" s="1"/>
  <c r="Z66" i="28"/>
  <c r="C10" i="1"/>
  <c r="AB69" i="9"/>
  <c r="E23" i="1"/>
  <c r="E24" i="1"/>
  <c r="AW164" i="5"/>
  <c r="AW165" i="5" s="1"/>
  <c r="AW166" i="5" s="1"/>
  <c r="AW167" i="5" s="1"/>
  <c r="AA21" i="13"/>
  <c r="AB21" i="13" s="1"/>
  <c r="C21" i="1"/>
  <c r="C14" i="1"/>
  <c r="AS168" i="5"/>
  <c r="AO168" i="5"/>
  <c r="AD23" i="13"/>
  <c r="X50" i="28" l="1"/>
  <c r="X54" i="28" s="1"/>
  <c r="AA25" i="28" s="1"/>
  <c r="X46" i="28" s="1"/>
  <c r="Z23" i="28"/>
  <c r="Z70" i="28" s="1"/>
  <c r="P30" i="5"/>
  <c r="K28" i="5"/>
  <c r="K25" i="5"/>
  <c r="I25" i="5"/>
  <c r="K26" i="5"/>
  <c r="I26" i="5"/>
  <c r="O26" i="5"/>
  <c r="O25" i="5"/>
  <c r="X117" i="1"/>
  <c r="O27" i="5"/>
  <c r="AB23" i="9"/>
  <c r="AB71" i="9" s="1"/>
  <c r="AD13" i="13"/>
  <c r="AE13" i="13" s="1"/>
  <c r="AA61" i="13" s="1"/>
  <c r="Y54" i="13"/>
  <c r="J27" i="5"/>
  <c r="J28" i="5"/>
  <c r="J30" i="5"/>
  <c r="Z69" i="27"/>
  <c r="Z70" i="27" s="1"/>
  <c r="AA21" i="27"/>
  <c r="X50" i="27" s="1"/>
  <c r="X52" i="27" s="1"/>
  <c r="Z19" i="27" s="1"/>
  <c r="X46" i="27" s="1"/>
  <c r="AF13" i="13"/>
  <c r="Z60" i="9"/>
  <c r="AB25" i="9" s="1"/>
  <c r="Z52" i="9" s="1"/>
  <c r="Z62" i="9"/>
  <c r="X52" i="28" l="1"/>
  <c r="X44" i="28"/>
  <c r="AG13" i="13"/>
  <c r="AA62" i="13" s="1"/>
  <c r="Y44" i="13" s="1"/>
  <c r="Z50" i="9"/>
  <c r="AA45" i="27"/>
  <c r="X44" i="27"/>
</calcChain>
</file>

<file path=xl/sharedStrings.xml><?xml version="1.0" encoding="utf-8"?>
<sst xmlns="http://schemas.openxmlformats.org/spreadsheetml/2006/main" count="50878" uniqueCount="1286">
  <si>
    <t xml:space="preserve"> </t>
  </si>
  <si>
    <t>INPUTS</t>
  </si>
  <si>
    <t>OUTPUT</t>
  </si>
  <si>
    <t>Frame type</t>
  </si>
  <si>
    <t>S</t>
  </si>
  <si>
    <t>Q</t>
  </si>
  <si>
    <t>X</t>
  </si>
  <si>
    <r>
      <t xml:space="preserve">Leg </t>
    </r>
    <r>
      <rPr>
        <sz val="11"/>
        <color indexed="8"/>
        <rFont val="Calibri"/>
        <family val="2"/>
      </rPr>
      <t>α</t>
    </r>
    <r>
      <rPr>
        <sz val="9.35"/>
        <color indexed="8"/>
        <rFont val="Calibri"/>
        <family val="2"/>
      </rPr>
      <t>1</t>
    </r>
  </si>
  <si>
    <t>Legrest</t>
  </si>
  <si>
    <t>Swing away 70°</t>
  </si>
  <si>
    <t>DCA3000/3100</t>
  </si>
  <si>
    <t>SA70</t>
  </si>
  <si>
    <t>Swing away 80°</t>
  </si>
  <si>
    <t>DCA3010/3110</t>
  </si>
  <si>
    <t>SA80</t>
  </si>
  <si>
    <t>Fix 70°</t>
  </si>
  <si>
    <t>DCA1110/1130</t>
  </si>
  <si>
    <t>F70</t>
  </si>
  <si>
    <t>Fix 80°</t>
  </si>
  <si>
    <t>DCA1120/1140</t>
  </si>
  <si>
    <t>F80</t>
  </si>
  <si>
    <t>Seat width</t>
  </si>
  <si>
    <t>Width ext. adapterplates</t>
  </si>
  <si>
    <t>SW</t>
  </si>
  <si>
    <t>SW280</t>
  </si>
  <si>
    <t>DCA1300</t>
  </si>
  <si>
    <t>A</t>
  </si>
  <si>
    <r>
      <t xml:space="preserve">COMPACT 2.0  _  </t>
    </r>
    <r>
      <rPr>
        <i/>
        <sz val="20"/>
        <color indexed="8"/>
        <rFont val="Calibri"/>
        <family val="2"/>
      </rPr>
      <t>values</t>
    </r>
  </si>
  <si>
    <t>SW300</t>
  </si>
  <si>
    <t>DCA1305</t>
  </si>
  <si>
    <t>SW320</t>
  </si>
  <si>
    <t>DCA1310</t>
  </si>
  <si>
    <t>SW340</t>
  </si>
  <si>
    <t>DCA1315</t>
  </si>
  <si>
    <t>SW360</t>
  </si>
  <si>
    <t>DCA1320</t>
  </si>
  <si>
    <t>SW380</t>
  </si>
  <si>
    <t>DCA1325</t>
  </si>
  <si>
    <t>SW400</t>
  </si>
  <si>
    <t>DCA1330</t>
  </si>
  <si>
    <t>SW420</t>
  </si>
  <si>
    <t>DCA1335</t>
  </si>
  <si>
    <t>SW440</t>
  </si>
  <si>
    <t>DCA1340</t>
  </si>
  <si>
    <t>SW460</t>
  </si>
  <si>
    <t>DCA1345</t>
  </si>
  <si>
    <t>SW480</t>
  </si>
  <si>
    <t>DCA1350</t>
  </si>
  <si>
    <t>SW500</t>
  </si>
  <si>
    <t>DCA1355</t>
  </si>
  <si>
    <t>Seat depth</t>
  </si>
  <si>
    <t>L</t>
  </si>
  <si>
    <t>O</t>
  </si>
  <si>
    <t>R 70</t>
  </si>
  <si>
    <t>R 80</t>
  </si>
  <si>
    <t>SD320</t>
  </si>
  <si>
    <t>DCA1400</t>
  </si>
  <si>
    <t>SD340</t>
  </si>
  <si>
    <t>DCA1405</t>
  </si>
  <si>
    <t>SD360</t>
  </si>
  <si>
    <t>DCA1415</t>
  </si>
  <si>
    <t>SD380</t>
  </si>
  <si>
    <t>DCA1425</t>
  </si>
  <si>
    <t>SD400</t>
  </si>
  <si>
    <t>DCA1435</t>
  </si>
  <si>
    <t>SD420</t>
  </si>
  <si>
    <t>DCA1445</t>
  </si>
  <si>
    <t>SD440</t>
  </si>
  <si>
    <t>DCA1460</t>
  </si>
  <si>
    <t>SD460</t>
  </si>
  <si>
    <t>DCA1470</t>
  </si>
  <si>
    <t>SD480</t>
  </si>
  <si>
    <t>DCA1480</t>
  </si>
  <si>
    <t>SD500</t>
  </si>
  <si>
    <t>DCA1490</t>
  </si>
  <si>
    <t>Backrest height</t>
  </si>
  <si>
    <t>BH</t>
  </si>
  <si>
    <t>BH300</t>
  </si>
  <si>
    <t>DCA1615</t>
  </si>
  <si>
    <t>BH315</t>
  </si>
  <si>
    <t>DCA1620</t>
  </si>
  <si>
    <t>BH330</t>
  </si>
  <si>
    <t>DCA1625</t>
  </si>
  <si>
    <t>BH345</t>
  </si>
  <si>
    <t>DCA1630</t>
  </si>
  <si>
    <t>BH360</t>
  </si>
  <si>
    <t>DCA1635</t>
  </si>
  <si>
    <t>BH375</t>
  </si>
  <si>
    <t>DCA1640</t>
  </si>
  <si>
    <t>BH390</t>
  </si>
  <si>
    <t>DCA1645</t>
  </si>
  <si>
    <t>BH405</t>
  </si>
  <si>
    <t>DCA1650</t>
  </si>
  <si>
    <t>BH420</t>
  </si>
  <si>
    <t>DCA1655</t>
  </si>
  <si>
    <t>BH435</t>
  </si>
  <si>
    <t>DCA1660</t>
  </si>
  <si>
    <t>BH450</t>
  </si>
  <si>
    <t>DCA1665</t>
  </si>
  <si>
    <t>BH465</t>
  </si>
  <si>
    <t>DCA1670</t>
  </si>
  <si>
    <t>BH480</t>
  </si>
  <si>
    <t>DCA1675</t>
  </si>
  <si>
    <t>BH495</t>
  </si>
  <si>
    <t>DCA1680</t>
  </si>
  <si>
    <t>BH510</t>
  </si>
  <si>
    <t>DCA1685</t>
  </si>
  <si>
    <t>Front seat to floor</t>
  </si>
  <si>
    <t>FSTF</t>
  </si>
  <si>
    <t>FSTF380</t>
  </si>
  <si>
    <t>DCA1705</t>
  </si>
  <si>
    <t>FSTF390</t>
  </si>
  <si>
    <t>DCA1710</t>
  </si>
  <si>
    <t>FSTF400</t>
  </si>
  <si>
    <t>DCA1715</t>
  </si>
  <si>
    <t>FSTF410</t>
  </si>
  <si>
    <t>DCA1720</t>
  </si>
  <si>
    <t>FSTF420</t>
  </si>
  <si>
    <t>DCA1725</t>
  </si>
  <si>
    <t>FSTF430</t>
  </si>
  <si>
    <t>DCA1730</t>
  </si>
  <si>
    <t>FSTF440</t>
  </si>
  <si>
    <t>DCA1735</t>
  </si>
  <si>
    <t>FSTF450</t>
  </si>
  <si>
    <t>DCA1740</t>
  </si>
  <si>
    <t>FSTF460</t>
  </si>
  <si>
    <t>DCA1745</t>
  </si>
  <si>
    <t>FSTF470</t>
  </si>
  <si>
    <t>DCA1750</t>
  </si>
  <si>
    <t>FSTF480</t>
  </si>
  <si>
    <t>DCA1755</t>
  </si>
  <si>
    <t>*Palette reglé vers l'arrière</t>
  </si>
  <si>
    <t>mm</t>
  </si>
  <si>
    <t>FSTF490</t>
  </si>
  <si>
    <t>DCA1760</t>
  </si>
  <si>
    <t>*Palette reglé vers l'avant</t>
  </si>
  <si>
    <t>FSTF500</t>
  </si>
  <si>
    <t>DCA1765</t>
  </si>
  <si>
    <t>FSTF510</t>
  </si>
  <si>
    <t>DCA1770</t>
  </si>
  <si>
    <t>FSTF520</t>
  </si>
  <si>
    <t>DCA1775</t>
  </si>
  <si>
    <t>FSTF530</t>
  </si>
  <si>
    <t>DCA1780</t>
  </si>
  <si>
    <t>Reart seat to floor</t>
  </si>
  <si>
    <t>RSTF</t>
  </si>
  <si>
    <t>RSTF360</t>
  </si>
  <si>
    <t>DCA1800</t>
  </si>
  <si>
    <t>RSTF370</t>
  </si>
  <si>
    <t>DCA1805</t>
  </si>
  <si>
    <t>RSTF380</t>
  </si>
  <si>
    <t>DCA1810</t>
  </si>
  <si>
    <t>RSTF390</t>
  </si>
  <si>
    <t>DCA1815</t>
  </si>
  <si>
    <t>RSTF400</t>
  </si>
  <si>
    <t>DCA1820</t>
  </si>
  <si>
    <t>RSTF410</t>
  </si>
  <si>
    <t>DCA1825</t>
  </si>
  <si>
    <t>RSTF420</t>
  </si>
  <si>
    <t>DCA1830</t>
  </si>
  <si>
    <t>RSTF430</t>
  </si>
  <si>
    <t>DCA1835</t>
  </si>
  <si>
    <t>RSTF440</t>
  </si>
  <si>
    <t>DCA1840</t>
  </si>
  <si>
    <t>RSTF450</t>
  </si>
  <si>
    <t>DCA1845</t>
  </si>
  <si>
    <t>RSTF460</t>
  </si>
  <si>
    <t>DCA1850</t>
  </si>
  <si>
    <t>RSTF470</t>
  </si>
  <si>
    <t>DCA1855</t>
  </si>
  <si>
    <t>Palette plastique</t>
  </si>
  <si>
    <t>RSTF480</t>
  </si>
  <si>
    <t>DCA1860</t>
  </si>
  <si>
    <t>RSTF490</t>
  </si>
  <si>
    <t>DCA1865</t>
  </si>
  <si>
    <t>80°</t>
  </si>
  <si>
    <t>SD380 500</t>
  </si>
  <si>
    <t>Delta</t>
  </si>
  <si>
    <t>70°</t>
  </si>
  <si>
    <t>RSTF500</t>
  </si>
  <si>
    <t>DCA1870</t>
  </si>
  <si>
    <t>Lower leg length</t>
  </si>
  <si>
    <t>LLL</t>
  </si>
  <si>
    <t>LLL200</t>
  </si>
  <si>
    <t>DCA1900</t>
  </si>
  <si>
    <t>LLL210</t>
  </si>
  <si>
    <t>DCA1902</t>
  </si>
  <si>
    <t>LLL220</t>
  </si>
  <si>
    <t>DCA1904</t>
  </si>
  <si>
    <t>LLL230</t>
  </si>
  <si>
    <t>DCA1906</t>
  </si>
  <si>
    <t>LLL240</t>
  </si>
  <si>
    <t>DCA1908</t>
  </si>
  <si>
    <t>LLL250</t>
  </si>
  <si>
    <t>DCA1910</t>
  </si>
  <si>
    <t>LLL260</t>
  </si>
  <si>
    <t>DCA1912</t>
  </si>
  <si>
    <t>LLL270</t>
  </si>
  <si>
    <t>DCA1914</t>
  </si>
  <si>
    <t>LLL280</t>
  </si>
  <si>
    <t>DCA1916</t>
  </si>
  <si>
    <t>LLL290</t>
  </si>
  <si>
    <t>DCA1918</t>
  </si>
  <si>
    <t>LLL300</t>
  </si>
  <si>
    <t>DCA1920</t>
  </si>
  <si>
    <t>LLL310</t>
  </si>
  <si>
    <t>DCA1922</t>
  </si>
  <si>
    <t>LLL320</t>
  </si>
  <si>
    <t>DCA1924</t>
  </si>
  <si>
    <t>LLL330</t>
  </si>
  <si>
    <t>DCA1926</t>
  </si>
  <si>
    <t>LLL340</t>
  </si>
  <si>
    <t>DCA1928</t>
  </si>
  <si>
    <t>LLL350</t>
  </si>
  <si>
    <t>DCA1930</t>
  </si>
  <si>
    <t>LLL360</t>
  </si>
  <si>
    <t>DCA1932</t>
  </si>
  <si>
    <t>LLL370</t>
  </si>
  <si>
    <t>DCA1934</t>
  </si>
  <si>
    <t>LLL380</t>
  </si>
  <si>
    <t>DCA1936</t>
  </si>
  <si>
    <t>LLL390</t>
  </si>
  <si>
    <t>DCA1938</t>
  </si>
  <si>
    <t>LLL400</t>
  </si>
  <si>
    <t>DCA1940</t>
  </si>
  <si>
    <t>LLL410</t>
  </si>
  <si>
    <t>DCA1942</t>
  </si>
  <si>
    <t>LLL420</t>
  </si>
  <si>
    <t>DCA1944</t>
  </si>
  <si>
    <t>LLL430</t>
  </si>
  <si>
    <t>DCA1946</t>
  </si>
  <si>
    <t>LLL440</t>
  </si>
  <si>
    <t>DCA1948</t>
  </si>
  <si>
    <t>LLL450</t>
  </si>
  <si>
    <t>DCA1950</t>
  </si>
  <si>
    <t>LLL460</t>
  </si>
  <si>
    <t>DCA1952</t>
  </si>
  <si>
    <t>LLL470</t>
  </si>
  <si>
    <t>DCA1954</t>
  </si>
  <si>
    <t>LLL480</t>
  </si>
  <si>
    <t>DCA1956</t>
  </si>
  <si>
    <t>LLL490</t>
  </si>
  <si>
    <t>DCA1958</t>
  </si>
  <si>
    <t>LLL500</t>
  </si>
  <si>
    <t>DCA1960</t>
  </si>
  <si>
    <t>LLL510</t>
  </si>
  <si>
    <t>DCA1962</t>
  </si>
  <si>
    <t>Backrest type</t>
  </si>
  <si>
    <t>N</t>
  </si>
  <si>
    <t>b°</t>
  </si>
  <si>
    <t>Fix</t>
  </si>
  <si>
    <t>DCA0100</t>
  </si>
  <si>
    <t>Test</t>
  </si>
  <si>
    <t>Fix lumbar</t>
  </si>
  <si>
    <t>DCA2120</t>
  </si>
  <si>
    <t>82°</t>
  </si>
  <si>
    <t>DCA2155</t>
  </si>
  <si>
    <t>Incrémentation 80° vs UL</t>
  </si>
  <si>
    <t>Incrémentation 70° vs UL</t>
  </si>
  <si>
    <t>86°</t>
  </si>
  <si>
    <t>DCA2160</t>
  </si>
  <si>
    <t>90°</t>
  </si>
  <si>
    <t>DCA2165</t>
  </si>
  <si>
    <t>94°</t>
  </si>
  <si>
    <t>DCA2170</t>
  </si>
  <si>
    <t>98°</t>
  </si>
  <si>
    <t>DCA2175</t>
  </si>
  <si>
    <t>102°</t>
  </si>
  <si>
    <t>DCA2180</t>
  </si>
  <si>
    <t>Push handles</t>
  </si>
  <si>
    <t>PH</t>
  </si>
  <si>
    <t>Without</t>
  </si>
  <si>
    <t>DCA2400</t>
  </si>
  <si>
    <t>Fixed mini</t>
  </si>
  <si>
    <t>DCA2410</t>
  </si>
  <si>
    <t>Fixed long</t>
  </si>
  <si>
    <t>DCA2420</t>
  </si>
  <si>
    <t>Foldable</t>
  </si>
  <si>
    <t>DCA2450</t>
  </si>
  <si>
    <t>Footrests</t>
  </si>
  <si>
    <t>Footplate</t>
  </si>
  <si>
    <t>2 pcs. plastic</t>
  </si>
  <si>
    <t>DCA3260</t>
  </si>
  <si>
    <t>PL</t>
  </si>
  <si>
    <t>2 pcs.carbon</t>
  </si>
  <si>
    <t>DCA3270</t>
  </si>
  <si>
    <t>CA</t>
  </si>
  <si>
    <t>1 pc. carbon</t>
  </si>
  <si>
    <t>DCA3280</t>
  </si>
  <si>
    <t>Siderest</t>
  </si>
  <si>
    <t>Bearing spacer</t>
  </si>
  <si>
    <t>Swmin</t>
  </si>
  <si>
    <t>Eco clothe-guard fix</t>
  </si>
  <si>
    <t>DCA3400</t>
  </si>
  <si>
    <t>B</t>
  </si>
  <si>
    <t>Eco clothe-guard removable</t>
  </si>
  <si>
    <t>DCA3405</t>
  </si>
  <si>
    <t>Carbon clothe-guard fix</t>
  </si>
  <si>
    <t>DCA3410</t>
  </si>
  <si>
    <t>Eco mudguard fix</t>
  </si>
  <si>
    <t>DCA3425</t>
  </si>
  <si>
    <t>Carbon mudguard fix</t>
  </si>
  <si>
    <t>DCA3430</t>
  </si>
  <si>
    <t>Carbon mudguard removable</t>
  </si>
  <si>
    <t>DCA3440</t>
  </si>
  <si>
    <t>Eco mudguard removable</t>
  </si>
  <si>
    <t>DCA3450</t>
  </si>
  <si>
    <t>Armrest T short</t>
  </si>
  <si>
    <t>DCA3500</t>
  </si>
  <si>
    <t>Armrest T long</t>
  </si>
  <si>
    <t>DCA3510</t>
  </si>
  <si>
    <t>Tubular armrest</t>
  </si>
  <si>
    <t>DCA3520</t>
  </si>
  <si>
    <t>NA</t>
  </si>
  <si>
    <t>Flip-up armrest</t>
  </si>
  <si>
    <t>DCA3530</t>
  </si>
  <si>
    <t>Hemi armrest</t>
  </si>
  <si>
    <t>DCA3540</t>
  </si>
  <si>
    <t>Rear wheel type</t>
  </si>
  <si>
    <t>Hub center</t>
  </si>
  <si>
    <t>Active</t>
  </si>
  <si>
    <t>DCA6500</t>
  </si>
  <si>
    <t>C</t>
  </si>
  <si>
    <t>Starec</t>
  </si>
  <si>
    <t>DCA6510</t>
  </si>
  <si>
    <t>HP</t>
  </si>
  <si>
    <t>DCA6520</t>
  </si>
  <si>
    <t>Position</t>
  </si>
  <si>
    <t>Distance</t>
  </si>
  <si>
    <t>Spinergy</t>
  </si>
  <si>
    <t>DCA6550</t>
  </si>
  <si>
    <t>Camber</t>
  </si>
  <si>
    <t>Bearing width</t>
  </si>
  <si>
    <t>0°</t>
  </si>
  <si>
    <t>DCA6820</t>
  </si>
  <si>
    <t>D</t>
  </si>
  <si>
    <t>3°</t>
  </si>
  <si>
    <t>DCA6830</t>
  </si>
  <si>
    <t>Rear wheel position</t>
  </si>
  <si>
    <t>P</t>
  </si>
  <si>
    <t>DCA6100</t>
  </si>
  <si>
    <t>DCA6110</t>
  </si>
  <si>
    <t>DCA6120</t>
  </si>
  <si>
    <t>DCA6130</t>
  </si>
  <si>
    <t>DCA6140</t>
  </si>
  <si>
    <t>DCA6150</t>
  </si>
  <si>
    <t>Rear wheel size</t>
  </si>
  <si>
    <t>Wheel diameter mm</t>
  </si>
  <si>
    <t>22"</t>
  </si>
  <si>
    <t>DCA6400</t>
  </si>
  <si>
    <t>24"</t>
  </si>
  <si>
    <t>DCA6410</t>
  </si>
  <si>
    <t>25"</t>
  </si>
  <si>
    <t>DCA6420</t>
  </si>
  <si>
    <t>26"</t>
  </si>
  <si>
    <t>DCA6430</t>
  </si>
  <si>
    <t>Handrim</t>
  </si>
  <si>
    <t xml:space="preserve">Width Handrims </t>
  </si>
  <si>
    <t>F</t>
  </si>
  <si>
    <t>Supergrip</t>
  </si>
  <si>
    <t>DCA6700</t>
  </si>
  <si>
    <t>Inox</t>
  </si>
  <si>
    <t>DCA6710</t>
  </si>
  <si>
    <t>Titanium</t>
  </si>
  <si>
    <t>DCA6720</t>
  </si>
  <si>
    <t>Gekko</t>
  </si>
  <si>
    <t>DCA6740</t>
  </si>
  <si>
    <t>Gekko S</t>
  </si>
  <si>
    <t>DCA6750</t>
  </si>
  <si>
    <t>Curve L</t>
  </si>
  <si>
    <t>DCA6760</t>
  </si>
  <si>
    <t>Quadro</t>
  </si>
  <si>
    <t>DCA6770</t>
  </si>
  <si>
    <t>Alu grey</t>
  </si>
  <si>
    <t>DCA6780</t>
  </si>
  <si>
    <t>Alu black</t>
  </si>
  <si>
    <t>DCA6790</t>
  </si>
  <si>
    <t>Thick. adapter plate:</t>
  </si>
  <si>
    <t>STD 80°</t>
  </si>
  <si>
    <t>STD 70°</t>
  </si>
  <si>
    <t>ADD 80°</t>
  </si>
  <si>
    <t>ADD 70°</t>
  </si>
  <si>
    <t>SD</t>
  </si>
  <si>
    <t>Longueur toile</t>
  </si>
  <si>
    <t>Values from User Measurement page are filled automatically</t>
  </si>
  <si>
    <t>Select your configuration based on your
Compact measurements</t>
  </si>
  <si>
    <t>Deviations:</t>
  </si>
  <si>
    <t>Please allow a general tolerance of +/- 10mm</t>
  </si>
  <si>
    <t>Handrim 40mm mounting: add 20mm on total width</t>
  </si>
  <si>
    <t>USER MEASUREMENT</t>
  </si>
  <si>
    <t>CONFIGURATION</t>
  </si>
  <si>
    <t>OPTION</t>
  </si>
  <si>
    <t>Alber adds on kit = possibly up to 20mm more than total width</t>
  </si>
  <si>
    <t>Drumbrake wheel = SW+ 170mm</t>
  </si>
  <si>
    <t>U</t>
  </si>
  <si>
    <t>Leg α1</t>
  </si>
  <si>
    <t>Parameters not available:</t>
  </si>
  <si>
    <t>Hip width (Trochanter &lt;-&gt; Trochanter)</t>
  </si>
  <si>
    <t>Mountain bike wheel</t>
  </si>
  <si>
    <t>=&gt; Impact on Total width</t>
  </si>
  <si>
    <t>OAD wheel</t>
  </si>
  <si>
    <t>Anatomical seat depth</t>
  </si>
  <si>
    <t>M</t>
  </si>
  <si>
    <t>R</t>
  </si>
  <si>
    <t>Angle adjustable legrest</t>
  </si>
  <si>
    <t>=&gt; Impact on Total length</t>
  </si>
  <si>
    <t>Height adjustable push handle, rear set (DCA2430)</t>
  </si>
  <si>
    <t>=&gt; Impact on Total height</t>
  </si>
  <si>
    <t>Anatomical back height (without cushion)</t>
  </si>
  <si>
    <t>Height adjustable push handle, integrated (DCA2440)</t>
  </si>
  <si>
    <t>Matrx backrest</t>
  </si>
  <si>
    <t>Front seat-to-floor height (without cushion)</t>
  </si>
  <si>
    <t>a rad</t>
  </si>
  <si>
    <t>a°</t>
  </si>
  <si>
    <t>Special fabrication</t>
  </si>
  <si>
    <t>Rear seat-to-floor height (without cushion)</t>
  </si>
  <si>
    <t>Rear seat to floor</t>
  </si>
  <si>
    <t>For information:</t>
  </si>
  <si>
    <t xml:space="preserve">*Footplate plastic set to the back by default. If set to the front, adding 30mm
</t>
  </si>
  <si>
    <t>Knee-to-heel length (without cushion)</t>
  </si>
  <si>
    <t>T</t>
  </si>
  <si>
    <t>*Footplate carbon set to the back by default. If set to the front, adding 60mm</t>
  </si>
  <si>
    <t>** Angle from the floor (Could be different due to the production tolerance on FSTF and RSTF)</t>
  </si>
  <si>
    <t>H</t>
  </si>
  <si>
    <t>***Effective SW is the calculation of SW +/- the impact of the side guards, according to the side guards choice, the SW can get a variation of +/- 5mm</t>
  </si>
  <si>
    <t>Footplates*</t>
  </si>
  <si>
    <t>Side guards</t>
  </si>
  <si>
    <t>SWr</t>
  </si>
  <si>
    <t>E</t>
  </si>
  <si>
    <t>Radius</t>
  </si>
  <si>
    <t>G</t>
  </si>
  <si>
    <t>Rear wheel camber</t>
  </si>
  <si>
    <t>Total Width:</t>
  </si>
  <si>
    <t>Total Length:</t>
  </si>
  <si>
    <r>
      <t xml:space="preserve">Formule: </t>
    </r>
    <r>
      <rPr>
        <sz val="11"/>
        <color indexed="62"/>
        <rFont val="Titillium Web"/>
        <charset val="1"/>
      </rPr>
      <t>(M x cos a) - ((RSTF - Radius) x sin a)</t>
    </r>
    <r>
      <rPr>
        <sz val="11"/>
        <color indexed="8"/>
        <rFont val="Titillium Web"/>
        <charset val="1"/>
      </rPr>
      <t xml:space="preserve"> + Radius + </t>
    </r>
    <r>
      <rPr>
        <sz val="11"/>
        <color indexed="10"/>
        <rFont val="Titillium Web"/>
        <charset val="1"/>
      </rPr>
      <t>(U x cos a) + (T x sin a)</t>
    </r>
  </si>
  <si>
    <t>Total Height:</t>
  </si>
  <si>
    <t>Effective SW***:</t>
  </si>
  <si>
    <t>Seat Angle**:</t>
  </si>
  <si>
    <t>Backrest Angle**:</t>
  </si>
  <si>
    <t>Helping informations</t>
  </si>
  <si>
    <t>Legrest Angle**:</t>
  </si>
  <si>
    <t>A =</t>
  </si>
  <si>
    <t>Distance between outside of rear wheel adapter plate</t>
  </si>
  <si>
    <t>B =</t>
  </si>
  <si>
    <t>Distance sleeves added if armrest Küschall</t>
  </si>
  <si>
    <t>High mounted foorest:</t>
  </si>
  <si>
    <t>C =</t>
  </si>
  <si>
    <t>Rear wheel hub width, + distance sleeve for active wheel</t>
  </si>
  <si>
    <t>D =</t>
  </si>
  <si>
    <t>Bearing width regarding rear wheel camber</t>
  </si>
  <si>
    <t>G =</t>
  </si>
  <si>
    <t>Cancelling distance sleeve when active wheel and armrest Küschall</t>
  </si>
  <si>
    <t>a° =</t>
  </si>
  <si>
    <t>Angle d'assise</t>
  </si>
  <si>
    <t>L=</t>
  </si>
  <si>
    <t>M=</t>
  </si>
  <si>
    <t>Distance entre position et avant toile</t>
  </si>
  <si>
    <t>N=</t>
  </si>
  <si>
    <t>Recoupe D du croisillon pour angle d'assise</t>
  </si>
  <si>
    <t>O=</t>
  </si>
  <si>
    <t>Delta croisillon avant haut / bas</t>
  </si>
  <si>
    <t>P=</t>
  </si>
  <si>
    <t>Distance entre position et flan AR bas</t>
  </si>
  <si>
    <t>Q=</t>
  </si>
  <si>
    <t>Coeff de S par rapport à l'incrémentation de l'UL</t>
  </si>
  <si>
    <t>S=</t>
  </si>
  <si>
    <t>Valeur STD de l'UL mini en X</t>
  </si>
  <si>
    <t>R70=</t>
  </si>
  <si>
    <t>Valeur supp. de l'UL en X liée à l'incrémentation de la profondeur d'assise pour flan 70°</t>
  </si>
  <si>
    <t>R80=</t>
  </si>
  <si>
    <t>Valeur supp. de l'UL en X liée à l'incrémentation de la profondeur d'assise pour flan 80°</t>
  </si>
  <si>
    <t>SWr=</t>
  </si>
  <si>
    <t>Largeur d'assise EPF +/- impact sideguard</t>
  </si>
  <si>
    <t>T=</t>
  </si>
  <si>
    <t>Hauteur Y de l'UL</t>
  </si>
  <si>
    <t>U=</t>
  </si>
  <si>
    <t>Distance devant toile à devant de la palette sans prise en compte de l'angle d'assise</t>
  </si>
  <si>
    <t>Z=</t>
  </si>
  <si>
    <t>Valeur arbitraire à soustraire à la hauteur, suite à tests</t>
  </si>
  <si>
    <t>Values from User Measurement page are 
filled automatically</t>
  </si>
  <si>
    <t>Select your configuration based on your
Champion measurements</t>
  </si>
  <si>
    <t>V</t>
  </si>
  <si>
    <t>Frame 90°</t>
  </si>
  <si>
    <t>Anatomical back height</t>
  </si>
  <si>
    <t>Front seat-to-floor height without cushion</t>
  </si>
  <si>
    <t>*Angle from the floor (Could be different due to the production tolerance on FSTF and RSTF)</t>
  </si>
  <si>
    <t>Rear seat-to-floor height without cushion</t>
  </si>
  <si>
    <t>**Effective SW is the calculation of SW +/- the impact of the side guards, according to the side guards choice, the SW can get a variation of +/- 5mm</t>
  </si>
  <si>
    <t>Knee-to-heel length without cushion</t>
  </si>
  <si>
    <t>Backrest angle</t>
  </si>
  <si>
    <t>85°</t>
  </si>
  <si>
    <t>Front wheel</t>
  </si>
  <si>
    <t>FWS</t>
  </si>
  <si>
    <t>5" Everyday</t>
  </si>
  <si>
    <t>Position 4</t>
  </si>
  <si>
    <t>Footrest position</t>
  </si>
  <si>
    <t>Foot pos.</t>
  </si>
  <si>
    <t>Front</t>
  </si>
  <si>
    <t>C'</t>
  </si>
  <si>
    <t>SW R</t>
  </si>
  <si>
    <t>Armrest</t>
  </si>
  <si>
    <t>No</t>
  </si>
  <si>
    <t>F'</t>
  </si>
  <si>
    <t>Anti-tipper</t>
  </si>
  <si>
    <t>Yes</t>
  </si>
  <si>
    <t>TOTAL WIDTH:</t>
  </si>
  <si>
    <t>TOTAL LENGTH:</t>
  </si>
  <si>
    <r>
      <t xml:space="preserve">Formule= </t>
    </r>
    <r>
      <rPr>
        <sz val="11"/>
        <color indexed="10"/>
        <rFont val="Titillium Web"/>
        <charset val="1"/>
      </rPr>
      <t xml:space="preserve">(Cos a x (L-P)) - Q </t>
    </r>
    <r>
      <rPr>
        <sz val="11"/>
        <rFont val="Titillium Web"/>
        <charset val="1"/>
      </rPr>
      <t>+</t>
    </r>
    <r>
      <rPr>
        <sz val="11"/>
        <color indexed="10"/>
        <rFont val="Titillium Web"/>
        <charset val="1"/>
      </rPr>
      <t xml:space="preserve"> </t>
    </r>
    <r>
      <rPr>
        <sz val="11"/>
        <color indexed="57"/>
        <rFont val="Titillium Web"/>
        <charset val="1"/>
      </rPr>
      <t>(M x cos a) + N + footplate</t>
    </r>
    <r>
      <rPr>
        <sz val="11"/>
        <color indexed="8"/>
        <rFont val="Titillium Web"/>
        <charset val="1"/>
      </rPr>
      <t xml:space="preserve"> + Radius + </t>
    </r>
    <r>
      <rPr>
        <sz val="11"/>
        <color indexed="62"/>
        <rFont val="Titillium Web"/>
        <charset val="1"/>
      </rPr>
      <t>(U x V x cos a)</t>
    </r>
  </si>
  <si>
    <t>TOTAL HEIGHT:</t>
  </si>
  <si>
    <t>Effective SW**:</t>
  </si>
  <si>
    <t>SEAT ANGLE*:</t>
  </si>
  <si>
    <t>A=</t>
  </si>
  <si>
    <t>Distance between folding mechanism axles</t>
  </si>
  <si>
    <t>B=</t>
  </si>
  <si>
    <t>Distance added for adapteplate outside</t>
  </si>
  <si>
    <t>BACKREST ANGLE*:</t>
  </si>
  <si>
    <t>C=</t>
  </si>
  <si>
    <t>KT3900-022: épaisseur palier</t>
  </si>
  <si>
    <t>(Concatener KT3900-022)</t>
  </si>
  <si>
    <t>Legrest Angle*:</t>
  </si>
  <si>
    <t>D=</t>
  </si>
  <si>
    <t>Distance sleeve or anti-tipper</t>
  </si>
  <si>
    <t>E=</t>
  </si>
  <si>
    <t>Rear wheel hub</t>
  </si>
  <si>
    <t>F=</t>
  </si>
  <si>
    <t>Impact of the cambering</t>
  </si>
  <si>
    <t>G=</t>
  </si>
  <si>
    <t>Handrims width</t>
  </si>
  <si>
    <t>Seat upholstery length</t>
  </si>
  <si>
    <t>Distance between seat uph. and footplate for 90°</t>
  </si>
  <si>
    <t>Projection UL with seat angle for 90°</t>
  </si>
  <si>
    <t>Vertical LLL</t>
  </si>
  <si>
    <t>Distance between axle and seat uph.</t>
  </si>
  <si>
    <r>
      <t xml:space="preserve">Rotation of seat support with seat angle </t>
    </r>
    <r>
      <rPr>
        <i/>
        <sz val="11"/>
        <color indexed="10"/>
        <rFont val="Titillium Web"/>
        <charset val="1"/>
      </rPr>
      <t>(Erreur de quelques mm)</t>
    </r>
  </si>
  <si>
    <t>à soustraire</t>
  </si>
  <si>
    <t>Delta 90°/75° in relation with LLL</t>
  </si>
  <si>
    <t>Only for 75°</t>
  </si>
  <si>
    <t>Delta 90°/75° in relation with SD</t>
  </si>
  <si>
    <t>Delta 90°/75° total</t>
  </si>
  <si>
    <t>V=</t>
  </si>
  <si>
    <t>Projection U with seat angle for 75°</t>
  </si>
  <si>
    <t>a=</t>
  </si>
  <si>
    <t>Seat angle</t>
  </si>
  <si>
    <t>Valeur arbitraire suite à test, à soustraire à la hauteur</t>
  </si>
  <si>
    <t>Frame size=</t>
  </si>
  <si>
    <t>(Concatener KT3900-011)</t>
  </si>
  <si>
    <t>High mounting:</t>
  </si>
  <si>
    <t>Frame angle:</t>
  </si>
  <si>
    <t>frame angle</t>
  </si>
  <si>
    <t>Frame 75°</t>
  </si>
  <si>
    <t>DHA1150</t>
  </si>
  <si>
    <t>DHA1160</t>
  </si>
  <si>
    <t>Frame tapered 75°</t>
  </si>
  <si>
    <t>DHA1170</t>
  </si>
  <si>
    <t>Frame tapered 90°</t>
  </si>
  <si>
    <t>DHA1180</t>
  </si>
  <si>
    <t>Ext. plates</t>
  </si>
  <si>
    <t>DHA1320</t>
  </si>
  <si>
    <t>DHA1325</t>
  </si>
  <si>
    <r>
      <t xml:space="preserve">Champion 2.0  _  </t>
    </r>
    <r>
      <rPr>
        <i/>
        <sz val="20"/>
        <color indexed="8"/>
        <rFont val="Calibri"/>
        <family val="2"/>
      </rPr>
      <t>values</t>
    </r>
  </si>
  <si>
    <t>DHA1330</t>
  </si>
  <si>
    <t>DHA1335</t>
  </si>
  <si>
    <t>DHA1340</t>
  </si>
  <si>
    <t>DHA1345</t>
  </si>
  <si>
    <t>DHA1350</t>
  </si>
  <si>
    <t>M 90°</t>
  </si>
  <si>
    <t>DHA1405</t>
  </si>
  <si>
    <t>DHA1415</t>
  </si>
  <si>
    <t>DHA1425</t>
  </si>
  <si>
    <t>DHA1435</t>
  </si>
  <si>
    <t>DHA1445</t>
  </si>
  <si>
    <t>DHA1460</t>
  </si>
  <si>
    <t>DHA1470</t>
  </si>
  <si>
    <t>DHA1480</t>
  </si>
  <si>
    <t>Back height</t>
  </si>
  <si>
    <t>DHA1615</t>
  </si>
  <si>
    <t>DHA1620</t>
  </si>
  <si>
    <t>DHA1625</t>
  </si>
  <si>
    <t>DHA1630</t>
  </si>
  <si>
    <t>DHA1635</t>
  </si>
  <si>
    <t>DHA1640</t>
  </si>
  <si>
    <t>DHA1645</t>
  </si>
  <si>
    <t>DHA1650</t>
  </si>
  <si>
    <t>DHA1655</t>
  </si>
  <si>
    <t>DHA1660</t>
  </si>
  <si>
    <t>DHA1665</t>
  </si>
  <si>
    <t>DHA1670</t>
  </si>
  <si>
    <t>DHA1740</t>
  </si>
  <si>
    <t>DHA1745</t>
  </si>
  <si>
    <t>DHA1750</t>
  </si>
  <si>
    <t>DHA1755</t>
  </si>
  <si>
    <t>DHA1760</t>
  </si>
  <si>
    <t>DHA1765</t>
  </si>
  <si>
    <t>DHA1770</t>
  </si>
  <si>
    <t>DHA1775</t>
  </si>
  <si>
    <t>DHA1780</t>
  </si>
  <si>
    <t>FSTF540</t>
  </si>
  <si>
    <t>DHA1785</t>
  </si>
  <si>
    <t>DHA1815</t>
  </si>
  <si>
    <t>DHA1820</t>
  </si>
  <si>
    <t>DHA1825</t>
  </si>
  <si>
    <t>DHA1830</t>
  </si>
  <si>
    <t>DHA1835</t>
  </si>
  <si>
    <t>DHA1840</t>
  </si>
  <si>
    <t>DHA1845</t>
  </si>
  <si>
    <t>DHA1850</t>
  </si>
  <si>
    <t>DHA1855</t>
  </si>
  <si>
    <t>DHA1860</t>
  </si>
  <si>
    <t>DHA1924</t>
  </si>
  <si>
    <t>DHA1926</t>
  </si>
  <si>
    <t>DHA1928</t>
  </si>
  <si>
    <t>DHA1930</t>
  </si>
  <si>
    <t>DHA1932</t>
  </si>
  <si>
    <t>DHA1934</t>
  </si>
  <si>
    <t>DHA1936</t>
  </si>
  <si>
    <t>DHA1938</t>
  </si>
  <si>
    <t>DHA1940</t>
  </si>
  <si>
    <t>DHA1942</t>
  </si>
  <si>
    <t>DHA1944</t>
  </si>
  <si>
    <t>DHA1946</t>
  </si>
  <si>
    <t>DHA1948</t>
  </si>
  <si>
    <t>DHA1950</t>
  </si>
  <si>
    <t>DHA1952</t>
  </si>
  <si>
    <t>DHA1954</t>
  </si>
  <si>
    <t>DHA1956</t>
  </si>
  <si>
    <t>DHA1958</t>
  </si>
  <si>
    <t>DHA1960</t>
  </si>
  <si>
    <t>DHA2400</t>
  </si>
  <si>
    <t>DHA2410</t>
  </si>
  <si>
    <t>DHA2420</t>
  </si>
  <si>
    <t>DHA2450</t>
  </si>
  <si>
    <t>76°</t>
  </si>
  <si>
    <t>DHA2510</t>
  </si>
  <si>
    <t>80.5°</t>
  </si>
  <si>
    <t>DHA2530</t>
  </si>
  <si>
    <t>DHA2550</t>
  </si>
  <si>
    <t>89.5°</t>
  </si>
  <si>
    <t>DHA2570</t>
  </si>
  <si>
    <t>DHA2590</t>
  </si>
  <si>
    <t>DHA3240</t>
  </si>
  <si>
    <t xml:space="preserve">Back </t>
  </si>
  <si>
    <t>DHA3250</t>
  </si>
  <si>
    <t>3" supersport</t>
  </si>
  <si>
    <t>DHA5000</t>
  </si>
  <si>
    <t>4" Everyday</t>
  </si>
  <si>
    <t>DHA5050</t>
  </si>
  <si>
    <t>4" Comfort</t>
  </si>
  <si>
    <t>DHA5100</t>
  </si>
  <si>
    <t>4" Starec</t>
  </si>
  <si>
    <t>DHA5150</t>
  </si>
  <si>
    <t>4" Froglegs, black hub</t>
  </si>
  <si>
    <t>DHA5200</t>
  </si>
  <si>
    <t>4" Froglegs, silver hub</t>
  </si>
  <si>
    <t>DHA5250</t>
  </si>
  <si>
    <t>DHA5300</t>
  </si>
  <si>
    <t>5" Comfort</t>
  </si>
  <si>
    <t>DHA5350</t>
  </si>
  <si>
    <t>5" Starec</t>
  </si>
  <si>
    <t>DHA5400</t>
  </si>
  <si>
    <t>5" Froglegs, black hub</t>
  </si>
  <si>
    <t>DHA5450</t>
  </si>
  <si>
    <t>5" Froglegs, silver hub</t>
  </si>
  <si>
    <t>DHA5500</t>
  </si>
  <si>
    <t>Position 1</t>
  </si>
  <si>
    <t>DHA6100</t>
  </si>
  <si>
    <t>Position 2</t>
  </si>
  <si>
    <t>DHA6110</t>
  </si>
  <si>
    <t>Position 3</t>
  </si>
  <si>
    <t>DHA6120</t>
  </si>
  <si>
    <t>DHA6130</t>
  </si>
  <si>
    <t>Position 5</t>
  </si>
  <si>
    <t>DHA6140</t>
  </si>
  <si>
    <t>Position 6</t>
  </si>
  <si>
    <t>DHA6150</t>
  </si>
  <si>
    <t>Position 7</t>
  </si>
  <si>
    <t>DHA6160</t>
  </si>
  <si>
    <t>Position 8</t>
  </si>
  <si>
    <t>DHA6170</t>
  </si>
  <si>
    <t>Position 9</t>
  </si>
  <si>
    <t>DHA6180</t>
  </si>
  <si>
    <t>Angle</t>
  </si>
  <si>
    <t>DHA6820</t>
  </si>
  <si>
    <t>1°</t>
  </si>
  <si>
    <t>DHA6830</t>
  </si>
  <si>
    <t>DHA6840</t>
  </si>
  <si>
    <t>SW effect</t>
  </si>
  <si>
    <t>Eco clothe-guard flip-back</t>
  </si>
  <si>
    <t>DHA3405</t>
  </si>
  <si>
    <t>Carbon clothe-guard flip-back</t>
  </si>
  <si>
    <t>DHA3420</t>
  </si>
  <si>
    <t>DHA3440</t>
  </si>
  <si>
    <t>DHA3450</t>
  </si>
  <si>
    <t>DHA3430</t>
  </si>
  <si>
    <t>DHA3425</t>
  </si>
  <si>
    <t>DHA3480</t>
  </si>
  <si>
    <t>Siderest height adjustable</t>
  </si>
  <si>
    <t>DHA3490</t>
  </si>
  <si>
    <t>/</t>
  </si>
  <si>
    <t>DHA7500/7510/7520</t>
  </si>
  <si>
    <t>DHA6500</t>
  </si>
  <si>
    <t>DHA6510</t>
  </si>
  <si>
    <t>DHA6520</t>
  </si>
  <si>
    <t>DHA6550</t>
  </si>
  <si>
    <t>DHA6400</t>
  </si>
  <si>
    <t>DHA6410</t>
  </si>
  <si>
    <t>DHA6420</t>
  </si>
  <si>
    <t>DHA6430</t>
  </si>
  <si>
    <t>DHA6700</t>
  </si>
  <si>
    <t>DHA6710</t>
  </si>
  <si>
    <t>DHA6720</t>
  </si>
  <si>
    <t>DHA6740</t>
  </si>
  <si>
    <t>DHA6750</t>
  </si>
  <si>
    <t>DHA6760</t>
  </si>
  <si>
    <t>DHA6770</t>
  </si>
  <si>
    <t>DHA6780</t>
  </si>
  <si>
    <t>DHA6790</t>
  </si>
  <si>
    <t>Q:</t>
  </si>
  <si>
    <t>125.5= valeur médiane représentant le reglage KT3900-014</t>
  </si>
  <si>
    <t>Frame angle</t>
  </si>
  <si>
    <t>Foot position</t>
  </si>
  <si>
    <t>Frame size</t>
  </si>
  <si>
    <t>Concatener</t>
  </si>
  <si>
    <t>Result</t>
  </si>
  <si>
    <t>NC</t>
  </si>
  <si>
    <t>front wheel size</t>
  </si>
  <si>
    <t>Sideguards</t>
  </si>
  <si>
    <t>Value</t>
  </si>
  <si>
    <t>Select your configuration based on your
K-Series measurements</t>
  </si>
  <si>
    <t>Frame type (see table)</t>
  </si>
  <si>
    <t>Frame C</t>
  </si>
  <si>
    <t>Frame E</t>
  </si>
  <si>
    <t>Ez</t>
  </si>
  <si>
    <t>Frame α°</t>
  </si>
  <si>
    <t>Frame αrd</t>
  </si>
  <si>
    <t>Frame α2°</t>
  </si>
  <si>
    <t>Frame α2rd</t>
  </si>
  <si>
    <t>90° +50mm</t>
  </si>
  <si>
    <t>Height adjustable push handle, rear set (DKA2430)</t>
  </si>
  <si>
    <t>Height adjustable push handle, integrated (DKA2440)</t>
  </si>
  <si>
    <t>P2</t>
  </si>
  <si>
    <t>P3</t>
  </si>
  <si>
    <t>P23</t>
  </si>
  <si>
    <t>LLL 75° std</t>
  </si>
  <si>
    <t>LLL 75° +50</t>
  </si>
  <si>
    <t>LLL75° short</t>
  </si>
  <si>
    <t>SD  75° std</t>
  </si>
  <si>
    <t>SD  75° +50</t>
  </si>
  <si>
    <t>SD  75° short</t>
  </si>
  <si>
    <t>LLL 90° std</t>
  </si>
  <si>
    <t>LLL 90° +50</t>
  </si>
  <si>
    <t>LLL90° short</t>
  </si>
  <si>
    <t>SD  90° std</t>
  </si>
  <si>
    <t>SD  90° +50</t>
  </si>
  <si>
    <t>SD  90° short</t>
  </si>
  <si>
    <t>Ulx</t>
  </si>
  <si>
    <t>Rear wheel extension (DKA6030,6040)</t>
  </si>
  <si>
    <t>Seat position</t>
  </si>
  <si>
    <t>4 = 95mm</t>
  </si>
  <si>
    <t xml:space="preserve">***Footplate carbon set to the back by default. If set to the front, adding 60mm
</t>
  </si>
  <si>
    <t>*If 2 axles, worst case is calculted</t>
  </si>
  <si>
    <t>*If vario axle, angle 0° is calculated</t>
  </si>
  <si>
    <t>**Angle from the floor (Could be different due to the production tolerance on FSTF and RSTF)</t>
  </si>
  <si>
    <t>****Effective SW is the calculation of SW +/- the impact of the side guards, according to the side guards choice, the SW can get a variation of +/- 5mm</t>
  </si>
  <si>
    <t>Table for frame type configuration:</t>
  </si>
  <si>
    <t>Frame</t>
  </si>
  <si>
    <t>24" rear wheel</t>
  </si>
  <si>
    <t>25" rear wheel</t>
  </si>
  <si>
    <t>26" rear wheel</t>
  </si>
  <si>
    <t>footrest</t>
  </si>
  <si>
    <t>flip-up</t>
  </si>
  <si>
    <t>Footrest***</t>
  </si>
  <si>
    <t>Palette</t>
  </si>
  <si>
    <t>75°
Short</t>
  </si>
  <si>
    <t>330-420</t>
  </si>
  <si>
    <t>290-420</t>
  </si>
  <si>
    <t>330-430</t>
  </si>
  <si>
    <t>290-430</t>
  </si>
  <si>
    <t>330-440</t>
  </si>
  <si>
    <t>290-440</t>
  </si>
  <si>
    <t>Aluminium</t>
  </si>
  <si>
    <t>340-430</t>
  </si>
  <si>
    <t>300-430</t>
  </si>
  <si>
    <t>340-440</t>
  </si>
  <si>
    <t>300-440</t>
  </si>
  <si>
    <t>340-450</t>
  </si>
  <si>
    <t>300-450</t>
  </si>
  <si>
    <t>A''</t>
  </si>
  <si>
    <t>350-440</t>
  </si>
  <si>
    <t>310-440</t>
  </si>
  <si>
    <t>350-450</t>
  </si>
  <si>
    <t>310-450</t>
  </si>
  <si>
    <t>350-460</t>
  </si>
  <si>
    <t>310-460</t>
  </si>
  <si>
    <t>Clothe-guards</t>
  </si>
  <si>
    <t>75° Standard</t>
  </si>
  <si>
    <t>370-450</t>
  </si>
  <si>
    <t>330-450</t>
  </si>
  <si>
    <t>370-460</t>
  </si>
  <si>
    <t>330-460</t>
  </si>
  <si>
    <t>370-470</t>
  </si>
  <si>
    <t>330-470</t>
  </si>
  <si>
    <t>Rear wheel camber*</t>
  </si>
  <si>
    <t>A'</t>
  </si>
  <si>
    <t>380-460</t>
  </si>
  <si>
    <t>340-460</t>
  </si>
  <si>
    <t>380-470</t>
  </si>
  <si>
    <t>340-470</t>
  </si>
  <si>
    <t>380-480</t>
  </si>
  <si>
    <t>340-480</t>
  </si>
  <si>
    <t>390-470</t>
  </si>
  <si>
    <t>350-470</t>
  </si>
  <si>
    <t>390-480</t>
  </si>
  <si>
    <t>350-480</t>
  </si>
  <si>
    <t>390-490</t>
  </si>
  <si>
    <t>350-490</t>
  </si>
  <si>
    <t>D'</t>
  </si>
  <si>
    <t>D''</t>
  </si>
  <si>
    <t>75° +50mm</t>
  </si>
  <si>
    <t>400-480</t>
  </si>
  <si>
    <t>360-480</t>
  </si>
  <si>
    <t>400-490</t>
  </si>
  <si>
    <t>360-490</t>
  </si>
  <si>
    <t>400-500</t>
  </si>
  <si>
    <t>360-500</t>
  </si>
  <si>
    <t>A'''</t>
  </si>
  <si>
    <t>A''''</t>
  </si>
  <si>
    <t>410-490</t>
  </si>
  <si>
    <t>370-490</t>
  </si>
  <si>
    <t>410-500</t>
  </si>
  <si>
    <t>370-500</t>
  </si>
  <si>
    <t>410-510</t>
  </si>
  <si>
    <t>370-510</t>
  </si>
  <si>
    <t>90°
Short</t>
  </si>
  <si>
    <t>330-410</t>
  </si>
  <si>
    <t>290-410</t>
  </si>
  <si>
    <t>340-420</t>
  </si>
  <si>
    <t>300-420</t>
  </si>
  <si>
    <t>350-430</t>
  </si>
  <si>
    <t>310-430</t>
  </si>
  <si>
    <t>90° Standard</t>
  </si>
  <si>
    <t>380-440</t>
  </si>
  <si>
    <t>380-450</t>
  </si>
  <si>
    <t>390-450</t>
  </si>
  <si>
    <t>390-460</t>
  </si>
  <si>
    <r>
      <t xml:space="preserve">Formule= </t>
    </r>
    <r>
      <rPr>
        <sz val="11"/>
        <color indexed="30"/>
        <rFont val="Titillium Web"/>
        <charset val="1"/>
      </rPr>
      <t xml:space="preserve">((E+48)xcos α2) - (11 x sinα2) + </t>
    </r>
    <r>
      <rPr>
        <sz val="11"/>
        <color indexed="17"/>
        <rFont val="Titillium Web"/>
        <charset val="1"/>
      </rPr>
      <t>Gx</t>
    </r>
    <r>
      <rPr>
        <sz val="11"/>
        <color indexed="8"/>
        <rFont val="Titillium Web"/>
        <charset val="1"/>
      </rPr>
      <t xml:space="preserve"> + </t>
    </r>
    <r>
      <rPr>
        <sz val="11"/>
        <color indexed="10"/>
        <rFont val="Titillium Web"/>
        <charset val="1"/>
      </rPr>
      <t>(Valeur initial + (coef LLL * gap UL) - (coef SD * (P + P23 -12)))</t>
    </r>
    <r>
      <rPr>
        <sz val="11"/>
        <color indexed="8"/>
        <rFont val="Titillium Web"/>
        <charset val="1"/>
      </rPr>
      <t xml:space="preserve"> + Radius + </t>
    </r>
    <r>
      <rPr>
        <sz val="11"/>
        <color indexed="51"/>
        <rFont val="Titillium Web"/>
        <charset val="1"/>
      </rPr>
      <t>Palette</t>
    </r>
    <r>
      <rPr>
        <sz val="11"/>
        <color indexed="8"/>
        <rFont val="Titillium Web"/>
        <charset val="1"/>
      </rPr>
      <t xml:space="preserve"> + Z</t>
    </r>
  </si>
  <si>
    <t>400-460</t>
  </si>
  <si>
    <t>360-460</t>
  </si>
  <si>
    <t>400-470</t>
  </si>
  <si>
    <t>360-470</t>
  </si>
  <si>
    <t>410-470</t>
  </si>
  <si>
    <t>410-480</t>
  </si>
  <si>
    <t>370-480</t>
  </si>
  <si>
    <t>420-480</t>
  </si>
  <si>
    <t>420-490</t>
  </si>
  <si>
    <t>380-490</t>
  </si>
  <si>
    <t>420-500</t>
  </si>
  <si>
    <t>380-500</t>
  </si>
  <si>
    <t>Effective SW****:</t>
  </si>
  <si>
    <t>SEAT ANGLE**:</t>
  </si>
  <si>
    <t>BACKREST ANGLE**:</t>
  </si>
  <si>
    <t>Length camber axle tube</t>
  </si>
  <si>
    <t>A: Seat width</t>
  </si>
  <si>
    <t>A': length tube more if clothe-guard without active wheel (defaut value)</t>
  </si>
  <si>
    <t>A'': length tube to add if mudguard or armrest (added to defaut value)</t>
  </si>
  <si>
    <t>A''': length tube to add if active wheel and clothe-guard (added to defaut value)</t>
  </si>
  <si>
    <t>A'''': length tube to add if active wheel and mudguard or armrest  (added to defaut value)</t>
  </si>
  <si>
    <t>Length camber bushing</t>
  </si>
  <si>
    <t>Rear wheel hub width</t>
  </si>
  <si>
    <t>Cambering impact on the width</t>
  </si>
  <si>
    <t>D': Théoricaly</t>
  </si>
  <si>
    <t>D'': Correction for reality</t>
  </si>
  <si>
    <t>Width of the handrim</t>
  </si>
  <si>
    <t>Seat uph. length</t>
  </si>
  <si>
    <t>Ez=</t>
  </si>
  <si>
    <t>Distance following axle Z for point E from the floor</t>
  </si>
  <si>
    <t>Gz=</t>
  </si>
  <si>
    <t>Gap E to FSTF following axle Z</t>
  </si>
  <si>
    <t>Ga=</t>
  </si>
  <si>
    <t>Reglage bracket avant (from Hole E to FSTF)</t>
  </si>
  <si>
    <t>Gx=</t>
  </si>
  <si>
    <t>Gap E to FSTF following axle X</t>
  </si>
  <si>
    <t>bleu = distance en X entre axe de roue et avant toile</t>
  </si>
  <si>
    <t>Y=</t>
  </si>
  <si>
    <t>Valeur arbitraire suite à tests, à ajouter à la longueur</t>
  </si>
  <si>
    <t>X=</t>
  </si>
  <si>
    <t>Valeur arbitraire suite à tests, à soustraire à la hauteur</t>
  </si>
  <si>
    <t>Hihg mounting</t>
  </si>
  <si>
    <t>+10</t>
  </si>
  <si>
    <t>+15</t>
  </si>
  <si>
    <t>+5</t>
  </si>
  <si>
    <t>+25</t>
  </si>
  <si>
    <t>+6</t>
  </si>
  <si>
    <t>-4</t>
  </si>
  <si>
    <t>+12</t>
  </si>
  <si>
    <t>+2</t>
  </si>
  <si>
    <t>+11</t>
  </si>
  <si>
    <t>+1</t>
  </si>
  <si>
    <t>-16</t>
  </si>
  <si>
    <t>-26</t>
  </si>
  <si>
    <t>-20</t>
  </si>
  <si>
    <t>-30</t>
  </si>
  <si>
    <t>rabattable</t>
  </si>
  <si>
    <t>+17</t>
  </si>
  <si>
    <t>rabatabble</t>
  </si>
  <si>
    <t>rabatable</t>
  </si>
  <si>
    <t>+30</t>
  </si>
  <si>
    <t>without</t>
  </si>
  <si>
    <t>Legrest angle</t>
  </si>
  <si>
    <t>DKA1040-1050</t>
  </si>
  <si>
    <t>75° Short</t>
  </si>
  <si>
    <t>DKA1060</t>
  </si>
  <si>
    <t>DKA1070-1080</t>
  </si>
  <si>
    <t>90° Short</t>
  </si>
  <si>
    <t>DKA1090</t>
  </si>
  <si>
    <t>DKA1310</t>
  </si>
  <si>
    <t>DKA1315</t>
  </si>
  <si>
    <r>
      <t xml:space="preserve">K-SERIES 2.0  _  </t>
    </r>
    <r>
      <rPr>
        <i/>
        <sz val="20"/>
        <color indexed="8"/>
        <rFont val="Calibri"/>
        <family val="2"/>
      </rPr>
      <t>values</t>
    </r>
  </si>
  <si>
    <t>DKA1320</t>
  </si>
  <si>
    <t>DKA1325</t>
  </si>
  <si>
    <t>DKA1330</t>
  </si>
  <si>
    <t>DKA1335</t>
  </si>
  <si>
    <t>DKA1340</t>
  </si>
  <si>
    <t>DKA1345</t>
  </si>
  <si>
    <t>DKA1350</t>
  </si>
  <si>
    <t>DKA1355</t>
  </si>
  <si>
    <t>SD350</t>
  </si>
  <si>
    <t>DKA1410</t>
  </si>
  <si>
    <t>SD375</t>
  </si>
  <si>
    <t>DKA1420</t>
  </si>
  <si>
    <t>DKA1435</t>
  </si>
  <si>
    <t>SD425</t>
  </si>
  <si>
    <t>DKA1450</t>
  </si>
  <si>
    <t>SD450</t>
  </si>
  <si>
    <t>DKA1465</t>
  </si>
  <si>
    <t>SD475</t>
  </si>
  <si>
    <t>DKA1475</t>
  </si>
  <si>
    <t>DKA1490</t>
  </si>
  <si>
    <t>SD525</t>
  </si>
  <si>
    <t>DKA1495</t>
  </si>
  <si>
    <t>P1</t>
  </si>
  <si>
    <t>1 = 140mm</t>
  </si>
  <si>
    <t>DKA1500</t>
  </si>
  <si>
    <t>2 = 125mm</t>
  </si>
  <si>
    <t>DKA1510</t>
  </si>
  <si>
    <t>3 = 110mm</t>
  </si>
  <si>
    <t>DKA1520</t>
  </si>
  <si>
    <t>DKA1530</t>
  </si>
  <si>
    <t>5 = 80mm</t>
  </si>
  <si>
    <t>DKA1540</t>
  </si>
  <si>
    <t>BH270</t>
  </si>
  <si>
    <t>DKA1605</t>
  </si>
  <si>
    <t>BH285</t>
  </si>
  <si>
    <t>DKA1610</t>
  </si>
  <si>
    <t>DKA1615</t>
  </si>
  <si>
    <t>DKA1620</t>
  </si>
  <si>
    <t>DKA1625</t>
  </si>
  <si>
    <t>DKA1630</t>
  </si>
  <si>
    <t>DKA1635</t>
  </si>
  <si>
    <t>DKA1640</t>
  </si>
  <si>
    <t>DKA1645</t>
  </si>
  <si>
    <t>DKA1650</t>
  </si>
  <si>
    <t xml:space="preserve">Frame 75° Standard </t>
  </si>
  <si>
    <t>Frame 75° Short</t>
  </si>
  <si>
    <t>Frame 75° +50mm</t>
  </si>
  <si>
    <t>DKA1655</t>
  </si>
  <si>
    <t>Footplate std 80° (FSTF480/RSTF440/SD375)</t>
  </si>
  <si>
    <t>Footplate std 80° (FSTF480/RSTF440/SD475)</t>
  </si>
  <si>
    <t>Footplate std 80° Footplate std 80° (FSTF480/RSTF440/SD475)</t>
  </si>
  <si>
    <t>Footplate std 80° (SD425+50)</t>
  </si>
  <si>
    <t>Footplate std 80° (SD475+50)</t>
  </si>
  <si>
    <t>Footplate std 80° (SD525+50)</t>
  </si>
  <si>
    <t>DKA1660</t>
  </si>
  <si>
    <t>1(12)</t>
  </si>
  <si>
    <t>5(72)</t>
  </si>
  <si>
    <t>1 (12)</t>
  </si>
  <si>
    <t>1 (62)</t>
  </si>
  <si>
    <t>5 (122)</t>
  </si>
  <si>
    <t>1 (112)</t>
  </si>
  <si>
    <t>5 (172)</t>
  </si>
  <si>
    <t>DKA1665</t>
  </si>
  <si>
    <t>DKA1670</t>
  </si>
  <si>
    <t>DKA1675</t>
  </si>
  <si>
    <t>DKA1740</t>
  </si>
  <si>
    <t>DKA1745</t>
  </si>
  <si>
    <t>DKA1750</t>
  </si>
  <si>
    <t>DKA1755</t>
  </si>
  <si>
    <t>DKA1760</t>
  </si>
  <si>
    <t>DKA1765</t>
  </si>
  <si>
    <t>DKA1770</t>
  </si>
  <si>
    <t>DKA1775</t>
  </si>
  <si>
    <t>DKA1815</t>
  </si>
  <si>
    <t>DKA1820</t>
  </si>
  <si>
    <t>DKA1825</t>
  </si>
  <si>
    <t>DKA1830</t>
  </si>
  <si>
    <t>DKA1835</t>
  </si>
  <si>
    <t>DKA1840</t>
  </si>
  <si>
    <t>DKA1845</t>
  </si>
  <si>
    <t>DKA1850</t>
  </si>
  <si>
    <t>Aver.</t>
  </si>
  <si>
    <t>DKA1855</t>
  </si>
  <si>
    <t>DKA1860</t>
  </si>
  <si>
    <t>DKA1865</t>
  </si>
  <si>
    <r>
      <t xml:space="preserve">Footplate adj. 8° </t>
    </r>
    <r>
      <rPr>
        <b/>
        <sz val="11"/>
        <color indexed="10"/>
        <rFont val="Calibri"/>
        <family val="2"/>
      </rPr>
      <t>REFAIRE A 8°</t>
    </r>
  </si>
  <si>
    <t>Footplate adj. 8° (FSTF480/RSTF440/SD475)</t>
  </si>
  <si>
    <t>Footplate adj. 8°</t>
  </si>
  <si>
    <t>DKA1918</t>
  </si>
  <si>
    <t>DKA1920</t>
  </si>
  <si>
    <t>DKA1922</t>
  </si>
  <si>
    <t>DKA1924</t>
  </si>
  <si>
    <t>DKA1926</t>
  </si>
  <si>
    <t>DKA1928</t>
  </si>
  <si>
    <t>DKA1930</t>
  </si>
  <si>
    <t>DKA1932</t>
  </si>
  <si>
    <t>DKA1934</t>
  </si>
  <si>
    <t>DKA1936</t>
  </si>
  <si>
    <t>DKA1938</t>
  </si>
  <si>
    <t>DKA1940</t>
  </si>
  <si>
    <t>DKA1942</t>
  </si>
  <si>
    <t>DKA1944</t>
  </si>
  <si>
    <t>DKA1946</t>
  </si>
  <si>
    <t>DKA1948</t>
  </si>
  <si>
    <t>DKA1950</t>
  </si>
  <si>
    <t>DKA1952</t>
  </si>
  <si>
    <t>DKA1954</t>
  </si>
  <si>
    <t>DKA1956</t>
  </si>
  <si>
    <t>DKA2400</t>
  </si>
  <si>
    <t>DKA2410</t>
  </si>
  <si>
    <t>DKA2420</t>
  </si>
  <si>
    <t>DKA2450</t>
  </si>
  <si>
    <t xml:space="preserve">Frame 90° Standard </t>
  </si>
  <si>
    <t>Frame 90° Short</t>
  </si>
  <si>
    <t>Frame 90° +50mm</t>
  </si>
  <si>
    <t>Footplate std 94° (FSTF480/RSTF440/SD375)</t>
  </si>
  <si>
    <t>Footplate std 94° (FSTF480/RSTF440/SD475)</t>
  </si>
  <si>
    <t>Footplate std 94° (SD425+50)</t>
  </si>
  <si>
    <t>Footplate std 94° (SD525+50)</t>
  </si>
  <si>
    <t>74°</t>
  </si>
  <si>
    <t>DKA2500</t>
  </si>
  <si>
    <t>78°</t>
  </si>
  <si>
    <t>DKA2520</t>
  </si>
  <si>
    <t>DKA2540</t>
  </si>
  <si>
    <t>DKA2560</t>
  </si>
  <si>
    <t>DKA2580</t>
  </si>
  <si>
    <t>DKA2590</t>
  </si>
  <si>
    <t>Footrest</t>
  </si>
  <si>
    <t>Impact type de palette sur longueur en X de l'UL</t>
  </si>
  <si>
    <t>DKA3200</t>
  </si>
  <si>
    <t>Titane</t>
  </si>
  <si>
    <t>DKA3210</t>
  </si>
  <si>
    <t>Carbone adj.</t>
  </si>
  <si>
    <t>DKA3220</t>
  </si>
  <si>
    <t>Carbone flip</t>
  </si>
  <si>
    <t>DKA3230</t>
  </si>
  <si>
    <t>DKA3405/3420</t>
  </si>
  <si>
    <t>Mudguards</t>
  </si>
  <si>
    <t>DKA3440/3450</t>
  </si>
  <si>
    <t>Position of first axle</t>
  </si>
  <si>
    <t>DKA6100</t>
  </si>
  <si>
    <t>DKA6110</t>
  </si>
  <si>
    <t>DKA6120</t>
  </si>
  <si>
    <t>DKA6130</t>
  </si>
  <si>
    <t>DKA6140</t>
  </si>
  <si>
    <t>std (cl. g.)</t>
  </si>
  <si>
    <t>mdg/arm</t>
  </si>
  <si>
    <t>Bushing</t>
  </si>
  <si>
    <t>Active std</t>
  </si>
  <si>
    <t>Active oth</t>
  </si>
  <si>
    <t>Angle 1</t>
  </si>
  <si>
    <t>Angle 2</t>
  </si>
  <si>
    <t>DKA6200</t>
  </si>
  <si>
    <t>DKA6210</t>
  </si>
  <si>
    <t>6°</t>
  </si>
  <si>
    <t>DKA6220</t>
  </si>
  <si>
    <t>Vario</t>
  </si>
  <si>
    <t>DKA6050</t>
  </si>
  <si>
    <t>0° + 0°</t>
  </si>
  <si>
    <t>DKA6200+6250</t>
  </si>
  <si>
    <t>Footplate adj. 4°</t>
  </si>
  <si>
    <t>0° + 3°</t>
  </si>
  <si>
    <t>DKA6200+6260</t>
  </si>
  <si>
    <t>3° + 3°</t>
  </si>
  <si>
    <t>DKA6210+6260</t>
  </si>
  <si>
    <t>3° + 6°</t>
  </si>
  <si>
    <t>DKA6210+6270</t>
  </si>
  <si>
    <t>6° + 6°</t>
  </si>
  <si>
    <t>DKA6220+6270</t>
  </si>
  <si>
    <t>Vario + Vario</t>
  </si>
  <si>
    <t>DKA6050+6240</t>
  </si>
  <si>
    <t>Vario + 0°</t>
  </si>
  <si>
    <t>DKA6050+6250</t>
  </si>
  <si>
    <t>Vario + 3°</t>
  </si>
  <si>
    <t>DKA6050+6260</t>
  </si>
  <si>
    <t>DKA6410</t>
  </si>
  <si>
    <t>DKA6420</t>
  </si>
  <si>
    <t>DKA6430</t>
  </si>
  <si>
    <t>DKA6500</t>
  </si>
  <si>
    <t>DKA6510</t>
  </si>
  <si>
    <t>DKA6520</t>
  </si>
  <si>
    <t>DKA6550</t>
  </si>
  <si>
    <t>DKA6700</t>
  </si>
  <si>
    <t>DKA6710</t>
  </si>
  <si>
    <t>DKA6720</t>
  </si>
  <si>
    <t>DKA6740</t>
  </si>
  <si>
    <t>DKA6750</t>
  </si>
  <si>
    <t>DKA6760</t>
  </si>
  <si>
    <t>DKA6770</t>
  </si>
  <si>
    <t>DKA6780</t>
  </si>
  <si>
    <t>DKA6790</t>
  </si>
  <si>
    <t>Tube length</t>
  </si>
  <si>
    <t>425+50</t>
  </si>
  <si>
    <t>450+50</t>
  </si>
  <si>
    <t>475+50</t>
  </si>
  <si>
    <t>500+50</t>
  </si>
  <si>
    <t>525+50</t>
  </si>
  <si>
    <t>Gap vs SD</t>
  </si>
  <si>
    <t>P2:</t>
  </si>
  <si>
    <t>Décalage de la gravité en relation avec la profondeur d'assise pour flan standard et short</t>
  </si>
  <si>
    <t>P3:</t>
  </si>
  <si>
    <t>Décalage de la gravité en relation avec la profondeur d'assise pour flan +50mm</t>
  </si>
  <si>
    <t>Rear wheel</t>
  </si>
  <si>
    <r>
      <t xml:space="preserve">Select your configuration based on your
</t>
    </r>
    <r>
      <rPr>
        <b/>
        <sz val="12"/>
        <rFont val="Titillium Web"/>
      </rPr>
      <t xml:space="preserve">KSL </t>
    </r>
    <r>
      <rPr>
        <b/>
        <sz val="12"/>
        <color theme="1"/>
        <rFont val="Titillium Web"/>
        <charset val="1"/>
      </rPr>
      <t>measurements</t>
    </r>
  </si>
  <si>
    <t>a² epf</t>
  </si>
  <si>
    <t>a²</t>
  </si>
  <si>
    <t>Y1</t>
  </si>
  <si>
    <t>Y2</t>
  </si>
  <si>
    <t>Y°</t>
  </si>
  <si>
    <t>Y'</t>
  </si>
  <si>
    <t>Z</t>
  </si>
  <si>
    <t>Z'</t>
  </si>
  <si>
    <t>Height adjustable push handle, rear set (DSA2430)</t>
  </si>
  <si>
    <t>Height adjustable push handle, integrated (DSA2440)</t>
  </si>
  <si>
    <t>L'</t>
  </si>
  <si>
    <t>BH'</t>
  </si>
  <si>
    <t xml:space="preserve">*Footplate carbon set to the back by default. If set to the front, adding 60mm
</t>
  </si>
  <si>
    <t xml:space="preserve">**Angle from the front floor </t>
  </si>
  <si>
    <t>H'</t>
  </si>
  <si>
    <t>ΔSTF</t>
  </si>
  <si>
    <t>W'</t>
  </si>
  <si>
    <t>a² 90°</t>
  </si>
  <si>
    <t>a² 75°</t>
  </si>
  <si>
    <t>UL</t>
  </si>
  <si>
    <t>Footrest*</t>
  </si>
  <si>
    <t>P°</t>
  </si>
  <si>
    <t>P'</t>
  </si>
  <si>
    <t>Camber axle length</t>
  </si>
  <si>
    <t>A': Length added if foldable back</t>
  </si>
  <si>
    <t>A'': Standard lenth of the tube</t>
  </si>
  <si>
    <t>A''': length of camber bushing</t>
  </si>
  <si>
    <t>Width rear wheel hub</t>
  </si>
  <si>
    <t>Impact of cambering</t>
  </si>
  <si>
    <t>Width of handrim</t>
  </si>
  <si>
    <t>W=</t>
  </si>
  <si>
    <t>a² epf=</t>
  </si>
  <si>
    <t>Angle indiqué dans l'EPF</t>
  </si>
  <si>
    <t>a²=</t>
  </si>
  <si>
    <t>Angle reel flan</t>
  </si>
  <si>
    <t>R=</t>
  </si>
  <si>
    <t>Rayon de roue</t>
  </si>
  <si>
    <t>H'=</t>
  </si>
  <si>
    <t>Position de roue par rapport au flan suivant axe X</t>
  </si>
  <si>
    <t>L'=</t>
  </si>
  <si>
    <t>Longueur tube d'assise suivant axe X</t>
  </si>
  <si>
    <t>Y'=</t>
  </si>
  <si>
    <t>UL suivant X perpendiculaire</t>
  </si>
  <si>
    <t>Z'=</t>
  </si>
  <si>
    <t>UL suivant X parrallèle</t>
  </si>
  <si>
    <t>P'=</t>
  </si>
  <si>
    <t>Palette suivant axe X</t>
  </si>
  <si>
    <t>Règle supplémentaire Y2:</t>
  </si>
  <si>
    <t>SI SD385 + P3,4,5= Y1+25</t>
  </si>
  <si>
    <t>SI SD385 + P1,2= Y1+49</t>
  </si>
  <si>
    <t>SI SD410 + P3,4,5= Y1</t>
  </si>
  <si>
    <t>SI SD410 + P1,2= Y1+25</t>
  </si>
  <si>
    <t>Backrest</t>
  </si>
  <si>
    <t>Camber axle +</t>
  </si>
  <si>
    <t>DSA0100</t>
  </si>
  <si>
    <t>DSA0120</t>
  </si>
  <si>
    <t>75°</t>
  </si>
  <si>
    <t>DSA1000/1010</t>
  </si>
  <si>
    <t>DSA1020/1030</t>
  </si>
  <si>
    <t>Axle tube</t>
  </si>
  <si>
    <t>DSA1315</t>
  </si>
  <si>
    <r>
      <t xml:space="preserve">KSL 2.0  _  </t>
    </r>
    <r>
      <rPr>
        <i/>
        <sz val="20"/>
        <color indexed="8"/>
        <rFont val="Calibri"/>
        <family val="2"/>
      </rPr>
      <t>values</t>
    </r>
  </si>
  <si>
    <t>DSA1320</t>
  </si>
  <si>
    <t>DSA1325</t>
  </si>
  <si>
    <t>DSA1330</t>
  </si>
  <si>
    <t>DSA1335</t>
  </si>
  <si>
    <t>DSA1340</t>
  </si>
  <si>
    <t>SD385</t>
  </si>
  <si>
    <t>DSA1430</t>
  </si>
  <si>
    <t>SD410</t>
  </si>
  <si>
    <t>DSA1440</t>
  </si>
  <si>
    <t>SD435</t>
  </si>
  <si>
    <t>DSA1455</t>
  </si>
  <si>
    <t>DSA1470</t>
  </si>
  <si>
    <t>SD485</t>
  </si>
  <si>
    <t>DSA1485</t>
  </si>
  <si>
    <t>DSA1605</t>
  </si>
  <si>
    <t>DSA1610</t>
  </si>
  <si>
    <t>DSA1615</t>
  </si>
  <si>
    <t>DSA1620</t>
  </si>
  <si>
    <t>DSA1625</t>
  </si>
  <si>
    <t>DSA1630</t>
  </si>
  <si>
    <t>DSA1635</t>
  </si>
  <si>
    <t>DSA1640</t>
  </si>
  <si>
    <t>DSA1645</t>
  </si>
  <si>
    <t>DSA1650</t>
  </si>
  <si>
    <t>DSA1655</t>
  </si>
  <si>
    <t>W°</t>
  </si>
  <si>
    <t>Wrad</t>
  </si>
  <si>
    <t>H1</t>
  </si>
  <si>
    <t>H2</t>
  </si>
  <si>
    <t>H3</t>
  </si>
  <si>
    <t>H4</t>
  </si>
  <si>
    <t>H5</t>
  </si>
  <si>
    <t>DSA1740</t>
  </si>
  <si>
    <t>DSA1745</t>
  </si>
  <si>
    <t>DSA1750</t>
  </si>
  <si>
    <t>DSA1755</t>
  </si>
  <si>
    <t>DSA1760</t>
  </si>
  <si>
    <t>DSA1765</t>
  </si>
  <si>
    <t>DSA1770</t>
  </si>
  <si>
    <t>DSA1775</t>
  </si>
  <si>
    <t>DSA1780</t>
  </si>
  <si>
    <t>DSA1820</t>
  </si>
  <si>
    <t>DSA1825</t>
  </si>
  <si>
    <t>DSA1830</t>
  </si>
  <si>
    <t>DSA1835</t>
  </si>
  <si>
    <t>DSA1840</t>
  </si>
  <si>
    <t>DSA1845</t>
  </si>
  <si>
    <t>DSA1850</t>
  </si>
  <si>
    <t>DSA1855</t>
  </si>
  <si>
    <t>DSA1860</t>
  </si>
  <si>
    <t>DSA1930</t>
  </si>
  <si>
    <t>DSA1932</t>
  </si>
  <si>
    <t>DSA1934</t>
  </si>
  <si>
    <t>DSA1936</t>
  </si>
  <si>
    <t>DSA1938</t>
  </si>
  <si>
    <t>DSA1940</t>
  </si>
  <si>
    <t>DSA1942</t>
  </si>
  <si>
    <t>DSA1944</t>
  </si>
  <si>
    <t>DSA1946</t>
  </si>
  <si>
    <t>DSA1948</t>
  </si>
  <si>
    <t>DSA1950</t>
  </si>
  <si>
    <t>DSA1952</t>
  </si>
  <si>
    <t>DSA1954</t>
  </si>
  <si>
    <t>DSA1956</t>
  </si>
  <si>
    <t>DSA1958</t>
  </si>
  <si>
    <t>DSA1960</t>
  </si>
  <si>
    <t>DSA2400</t>
  </si>
  <si>
    <t>DSA2410</t>
  </si>
  <si>
    <t>DSA2420</t>
  </si>
  <si>
    <t>DSA2450</t>
  </si>
  <si>
    <t>DSA2500</t>
  </si>
  <si>
    <t>DSA2520</t>
  </si>
  <si>
    <t>DSA2540</t>
  </si>
  <si>
    <t>DSA2560</t>
  </si>
  <si>
    <t>DSA2580</t>
  </si>
  <si>
    <t>DSA3200</t>
  </si>
  <si>
    <t>DSA3210</t>
  </si>
  <si>
    <t>DSA3220</t>
  </si>
  <si>
    <t>DSA6100</t>
  </si>
  <si>
    <t>DSA6110</t>
  </si>
  <si>
    <t>DSA6120</t>
  </si>
  <si>
    <t>DSA6130</t>
  </si>
  <si>
    <t>DSA6140</t>
  </si>
  <si>
    <t>Camber bushing</t>
  </si>
  <si>
    <t>axle tube +</t>
  </si>
  <si>
    <t>DSA6200</t>
  </si>
  <si>
    <t>DSA6210</t>
  </si>
  <si>
    <t>DSA6220</t>
  </si>
  <si>
    <t>DSA6500</t>
  </si>
  <si>
    <t>DSA6510</t>
  </si>
  <si>
    <t>DSA6520</t>
  </si>
  <si>
    <t>DSA6550</t>
  </si>
  <si>
    <t>DSA6410</t>
  </si>
  <si>
    <t>DSA6420</t>
  </si>
  <si>
    <t>DSA6700</t>
  </si>
  <si>
    <t>DSA6710</t>
  </si>
  <si>
    <t>DSA6720</t>
  </si>
  <si>
    <t>DSA6740</t>
  </si>
  <si>
    <t>DSA6750</t>
  </si>
  <si>
    <t>DSA6760</t>
  </si>
  <si>
    <t>DSA6770</t>
  </si>
  <si>
    <t>DSA6780</t>
  </si>
  <si>
    <t>DSA6790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</si>
</sst>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General\ &quot;mm&quot;"/>
    <numFmt numFmtId="166" formatCode="General\ &quot;°&quot;"/>
    <numFmt numFmtId="167" formatCode="0.000"/>
    <numFmt numFmtId="168" formatCode="0.0000"/>
    <numFmt numFmtId="169" formatCode="0.00000"/>
    <numFmt numFmtId="170" formatCode="0.0000000"/>
    <numFmt numFmtId="171" formatCode="General\ &quot;mm +/-5&quot;"/>
    <numFmt numFmtId="172" formatCode="General\ &quot;mm 0/+5&quot;"/>
  </numFmts>
  <fonts count="77" x14ac:knownFonts="1">
    <font>
      <sz val="11"/>
      <color theme="1"/>
      <name val="Calibri"/>
      <family val="2"/>
      <scheme val="minor"/>
    </font>
    <font>
      <sz val="8"/>
      <name val="Calibri"/>
      <family val="2"/>
    </font>
    <font>
      <i/>
      <sz val="20"/>
      <color indexed="8"/>
      <name val="Calibri"/>
      <family val="2"/>
    </font>
    <font>
      <sz val="12"/>
      <name val="Arial"/>
      <family val="2"/>
    </font>
    <font>
      <sz val="11"/>
      <color indexed="8"/>
      <name val="Titillium Web"/>
      <charset val="1"/>
    </font>
    <font>
      <sz val="11"/>
      <name val="Titillium Web"/>
      <charset val="1"/>
    </font>
    <font>
      <i/>
      <sz val="11"/>
      <color indexed="10"/>
      <name val="Titillium Web"/>
      <charset val="1"/>
    </font>
    <font>
      <sz val="11"/>
      <name val="Arial"/>
      <family val="2"/>
    </font>
    <font>
      <sz val="11"/>
      <name val="Wingdings"/>
      <charset val="2"/>
    </font>
    <font>
      <i/>
      <sz val="11"/>
      <name val="Arial"/>
      <family val="2"/>
    </font>
    <font>
      <b/>
      <i/>
      <sz val="11"/>
      <name val="Arial"/>
      <family val="2"/>
    </font>
    <font>
      <i/>
      <sz val="11"/>
      <name val="Wingdings"/>
      <charset val="2"/>
    </font>
    <font>
      <sz val="11"/>
      <color indexed="10"/>
      <name val="Titillium Web"/>
      <charset val="1"/>
    </font>
    <font>
      <sz val="11"/>
      <color indexed="57"/>
      <name val="Titillium Web"/>
      <charset val="1"/>
    </font>
    <font>
      <sz val="11"/>
      <color indexed="62"/>
      <name val="Titillium Web"/>
      <charset val="1"/>
    </font>
    <font>
      <sz val="11"/>
      <color indexed="8"/>
      <name val="Calibri"/>
      <family val="2"/>
    </font>
    <font>
      <b/>
      <sz val="11"/>
      <color indexed="10"/>
      <name val="Calibri"/>
      <family val="2"/>
    </font>
    <font>
      <i/>
      <sz val="11"/>
      <name val="Titillium Web"/>
      <charset val="1"/>
    </font>
    <font>
      <sz val="10"/>
      <name val="Arial"/>
      <family val="2"/>
    </font>
    <font>
      <sz val="9.35"/>
      <color indexed="8"/>
      <name val="Calibri"/>
      <family val="2"/>
    </font>
    <font>
      <sz val="10"/>
      <name val="Titillium Web"/>
      <charset val="1"/>
    </font>
    <font>
      <b/>
      <sz val="16"/>
      <name val="Titillium Web"/>
      <charset val="1"/>
    </font>
    <font>
      <sz val="14"/>
      <name val="Titillium Web"/>
      <charset val="1"/>
    </font>
    <font>
      <b/>
      <i/>
      <u/>
      <sz val="11"/>
      <name val="Titillium Web"/>
      <charset val="1"/>
    </font>
    <font>
      <sz val="11"/>
      <color indexed="30"/>
      <name val="Titillium Web"/>
      <charset val="1"/>
    </font>
    <font>
      <sz val="11"/>
      <color indexed="17"/>
      <name val="Titillium Web"/>
      <charset val="1"/>
    </font>
    <font>
      <sz val="11"/>
      <color indexed="51"/>
      <name val="Titillium Web"/>
      <charset val="1"/>
    </font>
    <font>
      <i/>
      <sz val="9"/>
      <color theme="1"/>
      <name val="Calibri"/>
      <family val="2"/>
      <scheme val="minor"/>
    </font>
    <font>
      <u/>
      <sz val="11"/>
      <color theme="1"/>
      <name val="Calibri"/>
      <family val="2"/>
      <scheme val="minor"/>
    </font>
    <font>
      <i/>
      <sz val="11"/>
      <color theme="1"/>
      <name val="Calibri"/>
      <family val="2"/>
      <scheme val="minor"/>
    </font>
    <font>
      <b/>
      <u/>
      <sz val="11"/>
      <color theme="1"/>
      <name val="Calibri"/>
      <family val="2"/>
      <scheme val="minor"/>
    </font>
    <font>
      <sz val="11"/>
      <name val="Calibri"/>
      <family val="2"/>
      <scheme val="minor"/>
    </font>
    <font>
      <b/>
      <sz val="11"/>
      <color theme="1"/>
      <name val="Calibri"/>
      <family val="2"/>
      <scheme val="minor"/>
    </font>
    <font>
      <sz val="20"/>
      <color theme="1"/>
      <name val="Calibri"/>
      <family val="2"/>
      <scheme val="minor"/>
    </font>
    <font>
      <i/>
      <sz val="30"/>
      <color theme="4"/>
      <name val="Titillium Web"/>
      <charset val="1"/>
    </font>
    <font>
      <sz val="11"/>
      <color theme="1"/>
      <name val="Titillium Web"/>
      <charset val="1"/>
    </font>
    <font>
      <b/>
      <i/>
      <u/>
      <sz val="11"/>
      <color theme="1"/>
      <name val="Titillium Web"/>
      <charset val="1"/>
    </font>
    <font>
      <i/>
      <sz val="11"/>
      <color theme="1"/>
      <name val="Titillium Web"/>
      <charset val="1"/>
    </font>
    <font>
      <b/>
      <sz val="11"/>
      <color rgb="FFFF0000"/>
      <name val="Titillium Web"/>
      <charset val="1"/>
    </font>
    <font>
      <sz val="11"/>
      <color theme="0" tint="-0.499984740745262"/>
      <name val="Calibri"/>
      <family val="2"/>
      <scheme val="minor"/>
    </font>
    <font>
      <b/>
      <sz val="11"/>
      <name val="Calibri"/>
      <family val="2"/>
      <scheme val="minor"/>
    </font>
    <font>
      <b/>
      <sz val="11"/>
      <color rgb="FFC00000"/>
      <name val="Calibri"/>
      <family val="2"/>
      <scheme val="minor"/>
    </font>
    <font>
      <sz val="11"/>
      <color theme="1"/>
      <name val="Calibri"/>
      <family val="2"/>
    </font>
    <font>
      <sz val="11"/>
      <color rgb="FF0070C0"/>
      <name val="Calibri"/>
      <family val="2"/>
      <scheme val="minor"/>
    </font>
    <font>
      <sz val="11"/>
      <color rgb="FFFF0000"/>
      <name val="Calibri"/>
      <family val="2"/>
      <scheme val="minor"/>
    </font>
    <font>
      <b/>
      <sz val="11"/>
      <color rgb="FFFF0000"/>
      <name val="Calibri"/>
      <family val="2"/>
      <scheme val="minor"/>
    </font>
    <font>
      <b/>
      <sz val="11"/>
      <color rgb="FF0070C0"/>
      <name val="Calibri"/>
      <family val="2"/>
      <scheme val="minor"/>
    </font>
    <font>
      <b/>
      <sz val="11"/>
      <color theme="1"/>
      <name val="Calibri"/>
      <family val="2"/>
    </font>
    <font>
      <i/>
      <sz val="10"/>
      <color theme="1"/>
      <name val="Calibri"/>
      <family val="2"/>
      <scheme val="minor"/>
    </font>
    <font>
      <b/>
      <sz val="16"/>
      <color theme="1"/>
      <name val="Titillium Web"/>
      <charset val="1"/>
    </font>
    <font>
      <sz val="14"/>
      <color theme="1"/>
      <name val="Titillium Web"/>
      <charset val="1"/>
    </font>
    <font>
      <b/>
      <sz val="11"/>
      <color rgb="FFC00000"/>
      <name val="Titillium Web"/>
      <charset val="1"/>
    </font>
    <font>
      <b/>
      <sz val="13"/>
      <color theme="1"/>
      <name val="Titillium Web"/>
      <charset val="1"/>
    </font>
    <font>
      <sz val="11"/>
      <color rgb="FF262626"/>
      <name val="Calibri"/>
      <family val="2"/>
      <scheme val="minor"/>
    </font>
    <font>
      <b/>
      <sz val="16"/>
      <color rgb="FFFF0000"/>
      <name val="Titillium Web"/>
      <charset val="1"/>
    </font>
    <font>
      <sz val="14"/>
      <color theme="0"/>
      <name val="Titillium Web"/>
      <charset val="1"/>
    </font>
    <font>
      <sz val="12"/>
      <color theme="1"/>
      <name val="Symbol"/>
      <family val="1"/>
      <charset val="2"/>
    </font>
    <font>
      <strike/>
      <sz val="11"/>
      <color rgb="FFC00000"/>
      <name val="Titillium Web"/>
      <charset val="1"/>
    </font>
    <font>
      <strike/>
      <sz val="11"/>
      <color theme="1"/>
      <name val="Titillium Web"/>
      <charset val="1"/>
    </font>
    <font>
      <sz val="11"/>
      <color theme="0" tint="-0.499984740745262"/>
      <name val="Titillium Web"/>
      <charset val="1"/>
    </font>
    <font>
      <i/>
      <u/>
      <sz val="11"/>
      <color theme="1"/>
      <name val="Titillium Web"/>
      <charset val="1"/>
    </font>
    <font>
      <u/>
      <sz val="11"/>
      <color theme="1"/>
      <name val="Titillium Web"/>
      <charset val="1"/>
    </font>
    <font>
      <b/>
      <sz val="11"/>
      <color theme="1"/>
      <name val="Titillium Web"/>
      <charset val="1"/>
    </font>
    <font>
      <i/>
      <strike/>
      <sz val="11"/>
      <color rgb="FFC00000"/>
      <name val="Titillium Web"/>
      <charset val="1"/>
    </font>
    <font>
      <sz val="10"/>
      <color theme="1"/>
      <name val="Titillium Web"/>
      <charset val="1"/>
    </font>
    <font>
      <strike/>
      <sz val="11"/>
      <color theme="1"/>
      <name val="Calibri"/>
      <family val="2"/>
      <scheme val="minor"/>
    </font>
    <font>
      <i/>
      <sz val="11"/>
      <color rgb="FFC00000"/>
      <name val="Titillium Web"/>
      <charset val="1"/>
    </font>
    <font>
      <sz val="11"/>
      <color rgb="FFC00000"/>
      <name val="Titillium Web"/>
      <charset val="1"/>
    </font>
    <font>
      <sz val="11"/>
      <color rgb="FF0070C0"/>
      <name val="Titillium Web"/>
      <charset val="1"/>
    </font>
    <font>
      <sz val="11"/>
      <color rgb="FF00B050"/>
      <name val="Titillium Web"/>
      <charset val="1"/>
    </font>
    <font>
      <sz val="11"/>
      <color rgb="FFFF0000"/>
      <name val="Titillium Web"/>
      <charset val="1"/>
    </font>
    <font>
      <sz val="11"/>
      <color theme="7"/>
      <name val="Titillium Web"/>
      <charset val="1"/>
    </font>
    <font>
      <sz val="16"/>
      <color theme="0"/>
      <name val="Titillium Web"/>
      <charset val="1"/>
    </font>
    <font>
      <b/>
      <sz val="12"/>
      <color theme="0"/>
      <name val="Titillium Web"/>
      <charset val="1"/>
    </font>
    <font>
      <b/>
      <sz val="12"/>
      <color theme="1"/>
      <name val="Titillium Web"/>
      <charset val="1"/>
    </font>
    <font>
      <b/>
      <sz val="12"/>
      <color theme="1"/>
      <name val="Titillium Web"/>
    </font>
    <font>
      <b/>
      <sz val="12"/>
      <name val="Titillium Web"/>
    </font>
  </fonts>
  <fills count="1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theme="2"/>
        <bgColor indexed="64"/>
      </patternFill>
    </fill>
    <fill>
      <patternFill patternType="solid">
        <fgColor rgb="FF262626"/>
        <bgColor indexed="64"/>
      </patternFill>
    </fill>
    <fill>
      <patternFill patternType="solid">
        <fgColor theme="1" tint="0.14999847407452621"/>
        <bgColor indexed="64"/>
      </patternFill>
    </fill>
    <fill>
      <patternFill patternType="solid">
        <fgColor theme="1"/>
        <bgColor indexed="64"/>
      </patternFill>
    </fill>
    <fill>
      <patternFill patternType="lightUp">
        <bgColor theme="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4" tint="0.39997558519241921"/>
        <bgColor indexed="64"/>
      </patternFill>
    </fill>
  </fills>
  <borders count="59">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bottom style="medium">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3" fillId="0" borderId="0"/>
    <xf numFmtId="0" fontId="18" fillId="0" borderId="0"/>
  </cellStyleXfs>
  <cellXfs count="501">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27" fillId="0" borderId="5" xfId="0" applyFont="1" applyBorder="1"/>
    <xf numFmtId="0" fontId="0" fillId="0" borderId="6" xfId="0" applyBorder="1"/>
    <xf numFmtId="0" fontId="28" fillId="0" borderId="0" xfId="0" applyFont="1"/>
    <xf numFmtId="0" fontId="27" fillId="0" borderId="0" xfId="0" applyFont="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29" fillId="0" borderId="0" xfId="0" applyFont="1"/>
    <xf numFmtId="0" fontId="30" fillId="0" borderId="0" xfId="0" applyFont="1"/>
    <xf numFmtId="2" fontId="0" fillId="0" borderId="0" xfId="0" applyNumberFormat="1"/>
    <xf numFmtId="0" fontId="0" fillId="0" borderId="13" xfId="0" applyBorder="1"/>
    <xf numFmtId="0" fontId="0" fillId="0" borderId="5" xfId="0" applyBorder="1"/>
    <xf numFmtId="0" fontId="31" fillId="0" borderId="0" xfId="0" quotePrefix="1" applyFont="1"/>
    <xf numFmtId="0" fontId="31" fillId="0" borderId="0" xfId="0" applyFont="1"/>
    <xf numFmtId="0" fontId="0" fillId="0" borderId="6" xfId="0" applyBorder="1" applyAlignment="1">
      <alignment horizontal="center"/>
    </xf>
    <xf numFmtId="0" fontId="0" fillId="2" borderId="7" xfId="0" applyFill="1" applyBorder="1" applyAlignment="1">
      <alignment horizontal="left"/>
    </xf>
    <xf numFmtId="0" fontId="0" fillId="2" borderId="0" xfId="0" applyFill="1"/>
    <xf numFmtId="0" fontId="0" fillId="3" borderId="0" xfId="0" applyFill="1"/>
    <xf numFmtId="0" fontId="0" fillId="0" borderId="0" xfId="0" applyAlignment="1">
      <alignment horizontal="right"/>
    </xf>
    <xf numFmtId="0" fontId="0" fillId="0" borderId="0" xfId="0" applyAlignment="1">
      <alignment horizontal="center"/>
    </xf>
    <xf numFmtId="0" fontId="0" fillId="2" borderId="4" xfId="0" applyFill="1" applyBorder="1"/>
    <xf numFmtId="0" fontId="0" fillId="2" borderId="14" xfId="0" applyFill="1" applyBorder="1"/>
    <xf numFmtId="0" fontId="0" fillId="0" borderId="0" xfId="0" applyAlignment="1">
      <alignment horizontal="center" vertical="center"/>
    </xf>
    <xf numFmtId="0" fontId="27" fillId="0" borderId="13" xfId="0" applyFont="1" applyBorder="1"/>
    <xf numFmtId="0" fontId="0" fillId="0" borderId="15" xfId="0" applyBorder="1"/>
    <xf numFmtId="0" fontId="0" fillId="0" borderId="5" xfId="0" applyBorder="1" applyAlignment="1">
      <alignment horizontal="center" vertical="center"/>
    </xf>
    <xf numFmtId="0" fontId="32" fillId="0" borderId="0" xfId="0" applyFont="1" applyAlignment="1">
      <alignment vertical="center"/>
    </xf>
    <xf numFmtId="0" fontId="32" fillId="0" borderId="4" xfId="0" applyFont="1" applyBorder="1" applyAlignment="1">
      <alignment vertical="center"/>
    </xf>
    <xf numFmtId="0" fontId="32" fillId="0" borderId="0" xfId="0" applyFont="1" applyAlignment="1">
      <alignment vertical="center" wrapText="1"/>
    </xf>
    <xf numFmtId="0" fontId="32" fillId="0" borderId="4" xfId="0" applyFont="1" applyBorder="1" applyAlignment="1">
      <alignment vertical="center" wrapText="1"/>
    </xf>
    <xf numFmtId="0" fontId="0" fillId="0" borderId="4" xfId="0" applyBorder="1" applyAlignment="1">
      <alignment horizontal="center" vertical="center"/>
    </xf>
    <xf numFmtId="0" fontId="0" fillId="0" borderId="4" xfId="0" applyBorder="1" applyAlignment="1">
      <alignment horizontal="right"/>
    </xf>
    <xf numFmtId="0" fontId="33" fillId="0" borderId="0" xfId="0" applyFont="1" applyAlignment="1">
      <alignment vertical="center"/>
    </xf>
    <xf numFmtId="2" fontId="33" fillId="0" borderId="0" xfId="0" applyNumberFormat="1" applyFont="1" applyAlignment="1">
      <alignment vertical="center"/>
    </xf>
    <xf numFmtId="0" fontId="30" fillId="0" borderId="16" xfId="0" applyFont="1" applyBorder="1" applyAlignment="1">
      <alignment horizontal="center"/>
    </xf>
    <xf numFmtId="0" fontId="27" fillId="0" borderId="13" xfId="0" applyFont="1" applyBorder="1" applyAlignment="1">
      <alignment horizontal="center"/>
    </xf>
    <xf numFmtId="0" fontId="0" fillId="2" borderId="0" xfId="0" applyFill="1" applyAlignment="1">
      <alignment horizontal="left"/>
    </xf>
    <xf numFmtId="0" fontId="30" fillId="0" borderId="0" xfId="0" applyFont="1" applyAlignment="1">
      <alignment horizontal="center"/>
    </xf>
    <xf numFmtId="0" fontId="30" fillId="0" borderId="4" xfId="0" applyFont="1" applyBorder="1" applyAlignment="1">
      <alignment horizontal="center"/>
    </xf>
    <xf numFmtId="0" fontId="30" fillId="0" borderId="17" xfId="0" applyFont="1" applyBorder="1" applyAlignment="1">
      <alignment horizontal="center"/>
    </xf>
    <xf numFmtId="0" fontId="30" fillId="0" borderId="2" xfId="0" applyFont="1" applyBorder="1" applyAlignment="1">
      <alignment horizontal="center"/>
    </xf>
    <xf numFmtId="0" fontId="30" fillId="0" borderId="3" xfId="0" applyFont="1" applyBorder="1" applyAlignment="1">
      <alignment horizontal="center"/>
    </xf>
    <xf numFmtId="0" fontId="0" fillId="0" borderId="1" xfId="0" applyBorder="1" applyAlignment="1">
      <alignment horizontal="right"/>
    </xf>
    <xf numFmtId="0" fontId="0" fillId="0" borderId="15" xfId="0" applyBorder="1" applyAlignment="1">
      <alignment horizontal="right"/>
    </xf>
    <xf numFmtId="0" fontId="27" fillId="0" borderId="18" xfId="0" applyFont="1" applyBorder="1" applyAlignment="1">
      <alignment horizontal="left"/>
    </xf>
    <xf numFmtId="0" fontId="27" fillId="0" borderId="5" xfId="0" applyFont="1" applyBorder="1" applyAlignment="1">
      <alignment horizontal="left" vertical="center"/>
    </xf>
    <xf numFmtId="0" fontId="0" fillId="0" borderId="0" xfId="0" applyAlignment="1">
      <alignment horizontal="right" vertical="center"/>
    </xf>
    <xf numFmtId="0" fontId="0" fillId="0" borderId="4" xfId="0" applyBorder="1" applyAlignment="1">
      <alignment horizontal="right" vertical="center"/>
    </xf>
    <xf numFmtId="0" fontId="0" fillId="2" borderId="1" xfId="0" applyFill="1" applyBorder="1"/>
    <xf numFmtId="0" fontId="0" fillId="2" borderId="2" xfId="0" applyFill="1" applyBorder="1"/>
    <xf numFmtId="0" fontId="0" fillId="2" borderId="15" xfId="0" applyFill="1" applyBorder="1"/>
    <xf numFmtId="0" fontId="0" fillId="2" borderId="3" xfId="0" applyFill="1" applyBorder="1"/>
    <xf numFmtId="0" fontId="34" fillId="0" borderId="0" xfId="0" applyFont="1" applyAlignment="1">
      <alignment vertical="center"/>
    </xf>
    <xf numFmtId="0" fontId="35" fillId="0" borderId="0" xfId="0" applyFont="1" applyAlignment="1">
      <alignment vertical="center"/>
    </xf>
    <xf numFmtId="0" fontId="35" fillId="0" borderId="0" xfId="0" applyFont="1" applyAlignment="1">
      <alignment horizontal="right" vertical="center"/>
    </xf>
    <xf numFmtId="0" fontId="36" fillId="0" borderId="0" xfId="0" applyFont="1" applyAlignment="1">
      <alignment vertical="center"/>
    </xf>
    <xf numFmtId="0" fontId="37" fillId="0" borderId="0" xfId="0" applyFont="1" applyAlignment="1">
      <alignment vertical="center"/>
    </xf>
    <xf numFmtId="0" fontId="37" fillId="0" borderId="0" xfId="0" quotePrefix="1" applyFont="1" applyAlignment="1">
      <alignment vertical="center"/>
    </xf>
    <xf numFmtId="0" fontId="38" fillId="0" borderId="0" xfId="0" applyFont="1" applyAlignment="1">
      <alignment vertical="center"/>
    </xf>
    <xf numFmtId="0" fontId="35" fillId="0" borderId="0" xfId="0" applyFont="1" applyAlignment="1">
      <alignment horizontal="left" vertical="center"/>
    </xf>
    <xf numFmtId="0" fontId="30" fillId="0" borderId="13" xfId="0" applyFont="1" applyBorder="1" applyAlignment="1">
      <alignment horizontal="center"/>
    </xf>
    <xf numFmtId="0" fontId="30" fillId="0" borderId="5" xfId="0" applyFont="1" applyBorder="1" applyAlignment="1">
      <alignment horizontal="center"/>
    </xf>
    <xf numFmtId="0" fontId="30" fillId="0" borderId="6" xfId="0" applyFont="1" applyBorder="1" applyAlignment="1">
      <alignment horizontal="center"/>
    </xf>
    <xf numFmtId="0" fontId="0" fillId="2" borderId="1" xfId="0" applyFill="1" applyBorder="1" applyAlignment="1">
      <alignment horizontal="left"/>
    </xf>
    <xf numFmtId="1" fontId="0" fillId="0" borderId="1" xfId="0" applyNumberFormat="1" applyBorder="1"/>
    <xf numFmtId="0" fontId="0" fillId="0" borderId="0" xfId="0" applyAlignment="1">
      <alignment vertical="center"/>
    </xf>
    <xf numFmtId="0" fontId="5" fillId="0" borderId="0" xfId="0" applyFont="1" applyAlignment="1">
      <alignment vertical="center"/>
    </xf>
    <xf numFmtId="0" fontId="35" fillId="4" borderId="0" xfId="0" applyFont="1" applyFill="1" applyAlignment="1">
      <alignment horizontal="center" vertical="center"/>
    </xf>
    <xf numFmtId="0" fontId="35" fillId="4" borderId="0" xfId="0" applyFont="1" applyFill="1" applyAlignment="1">
      <alignment vertical="center"/>
    </xf>
    <xf numFmtId="0" fontId="37" fillId="4" borderId="0" xfId="0" applyFont="1" applyFill="1" applyAlignment="1">
      <alignment horizontal="right" vertical="center"/>
    </xf>
    <xf numFmtId="0" fontId="35" fillId="4" borderId="0" xfId="0" applyFont="1" applyFill="1" applyAlignment="1">
      <alignment horizontal="right" vertical="center"/>
    </xf>
    <xf numFmtId="0" fontId="0" fillId="0" borderId="1" xfId="0" applyBorder="1" applyAlignment="1">
      <alignment horizontal="center"/>
    </xf>
    <xf numFmtId="0" fontId="0" fillId="0" borderId="15" xfId="0" applyBorder="1" applyAlignment="1">
      <alignment horizontal="center"/>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7" fillId="0" borderId="0" xfId="0" applyFont="1" applyAlignment="1">
      <alignment vertical="center"/>
    </xf>
    <xf numFmtId="0" fontId="8" fillId="0" borderId="0" xfId="0" applyFont="1" applyAlignment="1" applyProtection="1">
      <alignment horizontal="center" vertical="center"/>
      <protection locked="0"/>
    </xf>
    <xf numFmtId="0" fontId="9" fillId="0" borderId="0" xfId="0" applyFont="1" applyAlignment="1">
      <alignment vertical="center"/>
    </xf>
    <xf numFmtId="0" fontId="10" fillId="0" borderId="0" xfId="0" applyFont="1" applyAlignment="1">
      <alignment vertical="center"/>
    </xf>
    <xf numFmtId="0" fontId="11" fillId="0" borderId="0" xfId="0" applyFont="1" applyAlignment="1" applyProtection="1">
      <alignment horizontal="center" vertical="center"/>
      <protection locked="0"/>
    </xf>
    <xf numFmtId="0" fontId="29" fillId="0" borderId="13" xfId="0" applyFont="1" applyBorder="1"/>
    <xf numFmtId="0" fontId="5" fillId="4" borderId="0" xfId="0" applyFont="1" applyFill="1" applyAlignment="1">
      <alignment horizontal="center" vertical="center"/>
    </xf>
    <xf numFmtId="0" fontId="31" fillId="0" borderId="5" xfId="0" applyFont="1" applyBorder="1"/>
    <xf numFmtId="0" fontId="32" fillId="0" borderId="6" xfId="0" applyFont="1" applyBorder="1" applyAlignment="1">
      <alignment horizontal="center" vertical="center"/>
    </xf>
    <xf numFmtId="0" fontId="31" fillId="0" borderId="4" xfId="0" applyFont="1" applyBorder="1"/>
    <xf numFmtId="0" fontId="0" fillId="0" borderId="5" xfId="0" applyBorder="1" applyAlignment="1">
      <alignment horizontal="center"/>
    </xf>
    <xf numFmtId="0" fontId="39" fillId="0" borderId="0" xfId="0" applyFont="1"/>
    <xf numFmtId="0" fontId="39" fillId="0" borderId="2" xfId="0" applyFont="1" applyBorder="1"/>
    <xf numFmtId="0" fontId="31" fillId="0" borderId="2" xfId="0" applyFont="1" applyBorder="1"/>
    <xf numFmtId="0" fontId="0" fillId="0" borderId="19" xfId="0" applyBorder="1"/>
    <xf numFmtId="0" fontId="0" fillId="0" borderId="19" xfId="0" applyBorder="1" applyAlignment="1">
      <alignment horizontal="center"/>
    </xf>
    <xf numFmtId="0" fontId="32" fillId="0" borderId="19" xfId="0" applyFont="1" applyBorder="1"/>
    <xf numFmtId="0" fontId="31" fillId="0" borderId="1" xfId="0" applyFont="1" applyBorder="1"/>
    <xf numFmtId="0" fontId="39" fillId="0" borderId="1" xfId="0" applyFont="1" applyBorder="1"/>
    <xf numFmtId="0" fontId="40" fillId="5" borderId="13" xfId="0" applyFont="1" applyFill="1" applyBorder="1"/>
    <xf numFmtId="0" fontId="40" fillId="5" borderId="6" xfId="0" applyFont="1" applyFill="1" applyBorder="1"/>
    <xf numFmtId="0" fontId="40" fillId="5" borderId="5" xfId="0" applyFont="1" applyFill="1" applyBorder="1"/>
    <xf numFmtId="0" fontId="40" fillId="5" borderId="19" xfId="0" applyFont="1" applyFill="1" applyBorder="1" applyAlignment="1">
      <alignment horizontal="center" vertical="center"/>
    </xf>
    <xf numFmtId="0" fontId="32" fillId="5" borderId="19" xfId="0" applyFont="1" applyFill="1" applyBorder="1" applyAlignment="1">
      <alignment horizontal="center" vertical="center"/>
    </xf>
    <xf numFmtId="0" fontId="40" fillId="5" borderId="1" xfId="0" applyFont="1" applyFill="1" applyBorder="1"/>
    <xf numFmtId="0" fontId="41" fillId="0" borderId="0" xfId="0" applyFont="1"/>
    <xf numFmtId="0" fontId="32" fillId="0" borderId="0" xfId="0" applyFont="1"/>
    <xf numFmtId="0" fontId="27" fillId="0" borderId="1" xfId="0" applyFont="1" applyBorder="1"/>
    <xf numFmtId="0" fontId="32" fillId="0" borderId="5" xfId="0" applyFont="1" applyBorder="1" applyAlignment="1">
      <alignment vertical="center"/>
    </xf>
    <xf numFmtId="0" fontId="0" fillId="2" borderId="15" xfId="0" applyFill="1" applyBorder="1" applyAlignment="1">
      <alignment horizontal="left"/>
    </xf>
    <xf numFmtId="0" fontId="0" fillId="2" borderId="20" xfId="0" applyFill="1" applyBorder="1"/>
    <xf numFmtId="0" fontId="0" fillId="0" borderId="2" xfId="0" applyBorder="1" applyAlignment="1">
      <alignment horizontal="center"/>
    </xf>
    <xf numFmtId="0" fontId="42" fillId="0" borderId="0" xfId="0" applyFont="1"/>
    <xf numFmtId="0" fontId="0" fillId="0" borderId="4" xfId="0" applyBorder="1" applyAlignment="1">
      <alignment horizontal="center"/>
    </xf>
    <xf numFmtId="0" fontId="43" fillId="0" borderId="0" xfId="0" applyFont="1"/>
    <xf numFmtId="2" fontId="44" fillId="0" borderId="0" xfId="0" applyNumberFormat="1" applyFont="1"/>
    <xf numFmtId="2" fontId="45" fillId="4" borderId="19" xfId="0" applyNumberFormat="1" applyFont="1" applyFill="1" applyBorder="1"/>
    <xf numFmtId="2" fontId="46" fillId="4" borderId="19" xfId="0" applyNumberFormat="1" applyFont="1" applyFill="1" applyBorder="1"/>
    <xf numFmtId="2" fontId="44" fillId="0" borderId="6" xfId="0" applyNumberFormat="1" applyFont="1" applyBorder="1"/>
    <xf numFmtId="2" fontId="46" fillId="0" borderId="2" xfId="0" applyNumberFormat="1" applyFont="1" applyBorder="1"/>
    <xf numFmtId="2" fontId="45" fillId="6" borderId="21" xfId="0" applyNumberFormat="1" applyFont="1" applyFill="1" applyBorder="1"/>
    <xf numFmtId="2" fontId="46" fillId="6" borderId="21" xfId="0" applyNumberFormat="1" applyFont="1" applyFill="1" applyBorder="1"/>
    <xf numFmtId="0" fontId="28" fillId="0" borderId="0" xfId="0" applyFont="1" applyAlignment="1">
      <alignment horizontal="center"/>
    </xf>
    <xf numFmtId="0" fontId="0" fillId="5" borderId="22" xfId="0" applyFill="1" applyBorder="1"/>
    <xf numFmtId="0" fontId="32" fillId="5" borderId="23" xfId="0" applyFont="1" applyFill="1" applyBorder="1"/>
    <xf numFmtId="0" fontId="32" fillId="5" borderId="21" xfId="0" applyFont="1" applyFill="1" applyBorder="1"/>
    <xf numFmtId="0" fontId="0" fillId="5" borderId="0" xfId="0" applyFill="1"/>
    <xf numFmtId="0" fontId="0" fillId="5" borderId="0" xfId="0" applyFill="1" applyAlignment="1">
      <alignment horizontal="right"/>
    </xf>
    <xf numFmtId="0" fontId="0" fillId="5" borderId="13" xfId="0" applyFill="1" applyBorder="1"/>
    <xf numFmtId="0" fontId="0" fillId="5" borderId="1" xfId="0" applyFill="1" applyBorder="1"/>
    <xf numFmtId="0" fontId="0" fillId="2" borderId="9" xfId="0" applyFill="1" applyBorder="1" applyAlignment="1">
      <alignment horizontal="left"/>
    </xf>
    <xf numFmtId="0" fontId="39" fillId="0" borderId="4" xfId="0" applyFont="1" applyBorder="1"/>
    <xf numFmtId="0" fontId="0" fillId="0" borderId="3" xfId="0" applyBorder="1" applyAlignment="1">
      <alignment horizontal="center"/>
    </xf>
    <xf numFmtId="0" fontId="0" fillId="0" borderId="5" xfId="0" quotePrefix="1" applyBorder="1"/>
    <xf numFmtId="0" fontId="39" fillId="0" borderId="0" xfId="0" applyFont="1" applyAlignment="1">
      <alignment horizontal="right"/>
    </xf>
    <xf numFmtId="0" fontId="39" fillId="0" borderId="0" xfId="0" applyFont="1" applyAlignment="1">
      <alignment horizontal="right" vertical="center"/>
    </xf>
    <xf numFmtId="0" fontId="39" fillId="0" borderId="4" xfId="0" applyFont="1" applyBorder="1" applyAlignment="1">
      <alignment horizontal="right" vertical="center"/>
    </xf>
    <xf numFmtId="0" fontId="0" fillId="0" borderId="6" xfId="0" quotePrefix="1" applyBorder="1"/>
    <xf numFmtId="2" fontId="32" fillId="0" borderId="0" xfId="0" applyNumberFormat="1" applyFont="1"/>
    <xf numFmtId="2" fontId="32" fillId="0" borderId="4" xfId="0" applyNumberFormat="1" applyFont="1" applyBorder="1"/>
    <xf numFmtId="2" fontId="32" fillId="0" borderId="0" xfId="0" applyNumberFormat="1" applyFont="1" applyAlignment="1">
      <alignment horizontal="right"/>
    </xf>
    <xf numFmtId="2" fontId="0" fillId="0" borderId="0" xfId="0" applyNumberFormat="1" applyAlignment="1">
      <alignment horizontal="right"/>
    </xf>
    <xf numFmtId="2" fontId="32" fillId="0" borderId="4" xfId="0" applyNumberFormat="1" applyFont="1" applyBorder="1" applyAlignment="1">
      <alignment horizontal="right"/>
    </xf>
    <xf numFmtId="0" fontId="39" fillId="0" borderId="4" xfId="0" applyFont="1" applyBorder="1" applyAlignment="1">
      <alignment horizontal="right"/>
    </xf>
    <xf numFmtId="2" fontId="39" fillId="0" borderId="4" xfId="0" applyNumberFormat="1" applyFont="1" applyBorder="1" applyAlignment="1">
      <alignment horizontal="right"/>
    </xf>
    <xf numFmtId="167" fontId="32" fillId="0" borderId="0" xfId="0" applyNumberFormat="1" applyFont="1"/>
    <xf numFmtId="167" fontId="40" fillId="0" borderId="0" xfId="0" applyNumberFormat="1" applyFont="1"/>
    <xf numFmtId="2" fontId="32" fillId="0" borderId="2" xfId="0" applyNumberFormat="1" applyFont="1" applyBorder="1"/>
    <xf numFmtId="0" fontId="0" fillId="0" borderId="2" xfId="0" applyBorder="1" applyAlignment="1">
      <alignment horizontal="right"/>
    </xf>
    <xf numFmtId="0" fontId="0" fillId="0" borderId="3" xfId="0" applyBorder="1" applyAlignment="1">
      <alignment horizontal="right"/>
    </xf>
    <xf numFmtId="2" fontId="40" fillId="0" borderId="0" xfId="0" applyNumberFormat="1" applyFont="1"/>
    <xf numFmtId="0" fontId="35" fillId="4" borderId="0" xfId="0" applyFont="1" applyFill="1"/>
    <xf numFmtId="0" fontId="43" fillId="0" borderId="5" xfId="0" applyFont="1" applyBorder="1"/>
    <xf numFmtId="170" fontId="0" fillId="0" borderId="0" xfId="0" applyNumberFormat="1"/>
    <xf numFmtId="168" fontId="32" fillId="0" borderId="0" xfId="0" applyNumberFormat="1" applyFont="1"/>
    <xf numFmtId="169" fontId="32" fillId="0" borderId="4" xfId="0" applyNumberFormat="1" applyFont="1" applyBorder="1"/>
    <xf numFmtId="1" fontId="0" fillId="0" borderId="0" xfId="0" applyNumberFormat="1"/>
    <xf numFmtId="0" fontId="0" fillId="2" borderId="0" xfId="0" applyFill="1" applyAlignment="1">
      <alignment horizontal="center"/>
    </xf>
    <xf numFmtId="0" fontId="17" fillId="0" borderId="0" xfId="0" applyFont="1" applyAlignment="1">
      <alignment horizontal="left" vertical="center"/>
    </xf>
    <xf numFmtId="0" fontId="0" fillId="5" borderId="1" xfId="0" applyFill="1" applyBorder="1" applyAlignment="1">
      <alignment horizontal="center"/>
    </xf>
    <xf numFmtId="0" fontId="0" fillId="5" borderId="13" xfId="0" applyFill="1" applyBorder="1" applyAlignment="1">
      <alignment horizontal="center"/>
    </xf>
    <xf numFmtId="0" fontId="0" fillId="0" borderId="13" xfId="0" applyBorder="1" applyAlignment="1">
      <alignment horizontal="center"/>
    </xf>
    <xf numFmtId="0" fontId="47" fillId="0" borderId="0" xfId="0" applyFont="1" applyAlignment="1">
      <alignment vertical="center"/>
    </xf>
    <xf numFmtId="0" fontId="0" fillId="2" borderId="2" xfId="0" applyFill="1" applyBorder="1" applyAlignment="1">
      <alignment horizontal="left"/>
    </xf>
    <xf numFmtId="0" fontId="0" fillId="0" borderId="13" xfId="0" applyBorder="1" applyAlignment="1">
      <alignment horizontal="right"/>
    </xf>
    <xf numFmtId="2" fontId="0" fillId="0" borderId="2" xfId="0" applyNumberFormat="1" applyBorder="1"/>
    <xf numFmtId="2" fontId="0" fillId="0" borderId="4" xfId="0" applyNumberFormat="1" applyBorder="1"/>
    <xf numFmtId="1" fontId="0" fillId="0" borderId="4" xfId="0" applyNumberFormat="1" applyBorder="1"/>
    <xf numFmtId="2" fontId="0" fillId="0" borderId="3" xfId="0" applyNumberFormat="1" applyBorder="1"/>
    <xf numFmtId="0" fontId="0" fillId="0" borderId="4" xfId="0" applyBorder="1" applyAlignment="1">
      <alignment vertical="center"/>
    </xf>
    <xf numFmtId="0" fontId="29" fillId="0" borderId="5" xfId="0" applyFont="1" applyBorder="1"/>
    <xf numFmtId="0" fontId="29" fillId="0" borderId="13" xfId="0" applyFont="1" applyBorder="1" applyAlignment="1">
      <alignment horizontal="center"/>
    </xf>
    <xf numFmtId="0" fontId="48" fillId="0" borderId="5" xfId="0" applyFont="1" applyBorder="1" applyAlignment="1">
      <alignment horizontal="center"/>
    </xf>
    <xf numFmtId="0" fontId="49" fillId="0" borderId="0" xfId="0" applyFont="1" applyAlignment="1">
      <alignment vertical="center"/>
    </xf>
    <xf numFmtId="0" fontId="50" fillId="0" borderId="0" xfId="0" applyFont="1" applyAlignment="1">
      <alignment vertical="center"/>
    </xf>
    <xf numFmtId="0" fontId="51" fillId="7" borderId="0" xfId="0" applyFont="1" applyFill="1" applyAlignment="1">
      <alignment horizontal="left" vertical="center"/>
    </xf>
    <xf numFmtId="0" fontId="35" fillId="7" borderId="0" xfId="0" applyFont="1" applyFill="1" applyAlignment="1">
      <alignment vertical="center"/>
    </xf>
    <xf numFmtId="0" fontId="0" fillId="7" borderId="0" xfId="0" applyFill="1" applyAlignment="1">
      <alignment horizontal="center" vertical="center"/>
    </xf>
    <xf numFmtId="0" fontId="0" fillId="8" borderId="19" xfId="0" applyFill="1" applyBorder="1" applyAlignment="1" applyProtection="1">
      <alignment horizontal="center" vertical="center"/>
      <protection locked="0"/>
    </xf>
    <xf numFmtId="0" fontId="0" fillId="9" borderId="0" xfId="0" applyFill="1"/>
    <xf numFmtId="0" fontId="0" fillId="9" borderId="0" xfId="0" applyFill="1" applyAlignment="1">
      <alignment vertical="center" wrapText="1"/>
    </xf>
    <xf numFmtId="0" fontId="49" fillId="9" borderId="0" xfId="0" applyFont="1" applyFill="1" applyAlignment="1">
      <alignment horizontal="left" vertical="center" wrapText="1"/>
    </xf>
    <xf numFmtId="0" fontId="52" fillId="9" borderId="0" xfId="0" applyFont="1" applyFill="1" applyAlignment="1">
      <alignment horizontal="left" wrapText="1"/>
    </xf>
    <xf numFmtId="0" fontId="0" fillId="9" borderId="0" xfId="0" applyFill="1" applyAlignment="1">
      <alignment horizontal="center" vertical="center" wrapText="1"/>
    </xf>
    <xf numFmtId="0" fontId="0" fillId="7" borderId="0" xfId="0" applyFill="1"/>
    <xf numFmtId="0" fontId="53" fillId="9" borderId="0" xfId="0" applyFont="1" applyFill="1"/>
    <xf numFmtId="0" fontId="53" fillId="7" borderId="0" xfId="0" applyFont="1" applyFill="1"/>
    <xf numFmtId="0" fontId="50" fillId="9" borderId="0" xfId="0" applyFont="1" applyFill="1" applyAlignment="1">
      <alignment horizontal="left" vertical="center"/>
    </xf>
    <xf numFmtId="0" fontId="50" fillId="9" borderId="0" xfId="0" applyFont="1" applyFill="1" applyAlignment="1">
      <alignment vertical="center"/>
    </xf>
    <xf numFmtId="0" fontId="55" fillId="9" borderId="0" xfId="0" applyFont="1" applyFill="1" applyAlignment="1">
      <alignment horizontal="left" vertical="center"/>
    </xf>
    <xf numFmtId="0" fontId="0" fillId="7" borderId="0" xfId="0" applyFill="1" applyAlignment="1" applyProtection="1">
      <alignment horizontal="center" vertical="center"/>
      <protection locked="0"/>
    </xf>
    <xf numFmtId="0" fontId="21" fillId="9" borderId="0" xfId="0" applyFont="1" applyFill="1"/>
    <xf numFmtId="0" fontId="50" fillId="7" borderId="0" xfId="0" applyFont="1" applyFill="1" applyAlignment="1">
      <alignment horizontal="left" vertical="center"/>
    </xf>
    <xf numFmtId="0" fontId="50" fillId="7" borderId="0" xfId="0" applyFont="1" applyFill="1" applyAlignment="1">
      <alignment vertical="center"/>
    </xf>
    <xf numFmtId="0" fontId="22" fillId="7" borderId="0" xfId="0" applyFont="1" applyFill="1" applyAlignment="1">
      <alignment horizontal="left" vertical="center"/>
    </xf>
    <xf numFmtId="0" fontId="55" fillId="7" borderId="0" xfId="0" applyFont="1" applyFill="1" applyAlignment="1">
      <alignment horizontal="left" vertical="center"/>
    </xf>
    <xf numFmtId="0" fontId="56" fillId="0" borderId="0" xfId="0" applyFont="1" applyAlignment="1">
      <alignment horizontal="left" vertical="center" indent="3"/>
    </xf>
    <xf numFmtId="0" fontId="36" fillId="4" borderId="0" xfId="0" applyFont="1" applyFill="1" applyAlignment="1">
      <alignment vertical="center"/>
    </xf>
    <xf numFmtId="0" fontId="37" fillId="4" borderId="0" xfId="0" applyFont="1" applyFill="1" applyAlignment="1">
      <alignment vertical="center"/>
    </xf>
    <xf numFmtId="0" fontId="57" fillId="4" borderId="0" xfId="0" applyFont="1" applyFill="1" applyAlignment="1">
      <alignment vertical="center"/>
    </xf>
    <xf numFmtId="0" fontId="58" fillId="4" borderId="0" xfId="0" applyFont="1" applyFill="1"/>
    <xf numFmtId="0" fontId="5" fillId="4" borderId="0" xfId="0" applyFont="1" applyFill="1" applyAlignment="1">
      <alignment vertical="center"/>
    </xf>
    <xf numFmtId="0" fontId="59" fillId="4" borderId="0" xfId="0" applyFont="1" applyFill="1" applyAlignment="1">
      <alignment vertical="center"/>
    </xf>
    <xf numFmtId="0" fontId="17" fillId="4" borderId="0" xfId="0" applyFont="1" applyFill="1"/>
    <xf numFmtId="166" fontId="35" fillId="4" borderId="0" xfId="0" applyNumberFormat="1" applyFont="1" applyFill="1" applyAlignment="1">
      <alignment vertical="center"/>
    </xf>
    <xf numFmtId="0" fontId="5" fillId="4" borderId="0" xfId="0" applyFont="1" applyFill="1" applyAlignment="1">
      <alignment horizontal="right" vertical="center"/>
    </xf>
    <xf numFmtId="2" fontId="35" fillId="4" borderId="0" xfId="0" applyNumberFormat="1" applyFont="1" applyFill="1" applyAlignment="1">
      <alignment vertical="center"/>
    </xf>
    <xf numFmtId="0" fontId="37" fillId="4" borderId="0" xfId="0" quotePrefix="1" applyFont="1" applyFill="1" applyAlignment="1">
      <alignment vertical="center"/>
    </xf>
    <xf numFmtId="164" fontId="35" fillId="4" borderId="0" xfId="0" applyNumberFormat="1" applyFont="1" applyFill="1" applyAlignment="1">
      <alignment vertical="center"/>
    </xf>
    <xf numFmtId="165" fontId="35" fillId="4" borderId="0" xfId="0" applyNumberFormat="1" applyFont="1" applyFill="1" applyAlignment="1">
      <alignment vertical="center"/>
    </xf>
    <xf numFmtId="0" fontId="35" fillId="4" borderId="0" xfId="0" applyFont="1" applyFill="1" applyAlignment="1">
      <alignment horizontal="left" vertical="center"/>
    </xf>
    <xf numFmtId="0" fontId="60" fillId="4" borderId="0" xfId="0" applyFont="1" applyFill="1" applyAlignment="1">
      <alignment vertical="center"/>
    </xf>
    <xf numFmtId="0" fontId="37" fillId="4" borderId="0" xfId="0" applyFont="1" applyFill="1" applyAlignment="1">
      <alignment horizontal="left" vertical="center"/>
    </xf>
    <xf numFmtId="164" fontId="37" fillId="4" borderId="0" xfId="0" applyNumberFormat="1" applyFont="1" applyFill="1" applyAlignment="1">
      <alignment horizontal="left" vertical="center"/>
    </xf>
    <xf numFmtId="0" fontId="37" fillId="4" borderId="4" xfId="0" applyFont="1" applyFill="1" applyBorder="1" applyAlignment="1">
      <alignment horizontal="right" vertical="center"/>
    </xf>
    <xf numFmtId="0" fontId="37" fillId="4" borderId="4" xfId="0" applyFont="1" applyFill="1" applyBorder="1" applyAlignment="1">
      <alignment horizontal="left" vertical="center"/>
    </xf>
    <xf numFmtId="2" fontId="37" fillId="4" borderId="0" xfId="0" applyNumberFormat="1" applyFont="1" applyFill="1" applyAlignment="1">
      <alignment horizontal="left" vertical="center"/>
    </xf>
    <xf numFmtId="0" fontId="35" fillId="4" borderId="0" xfId="0" quotePrefix="1" applyFont="1" applyFill="1" applyAlignment="1">
      <alignment horizontal="right" vertical="center"/>
    </xf>
    <xf numFmtId="0" fontId="61" fillId="4" borderId="0" xfId="0" quotePrefix="1" applyFont="1" applyFill="1" applyAlignment="1">
      <alignment vertical="center"/>
    </xf>
    <xf numFmtId="0" fontId="51" fillId="7" borderId="7" xfId="0" applyFont="1" applyFill="1" applyBorder="1" applyAlignment="1">
      <alignment horizontal="left" vertical="center"/>
    </xf>
    <xf numFmtId="0" fontId="51" fillId="7" borderId="8" xfId="0" applyFont="1" applyFill="1" applyBorder="1" applyAlignment="1">
      <alignment horizontal="left" vertical="center"/>
    </xf>
    <xf numFmtId="0" fontId="62" fillId="7" borderId="7" xfId="0" applyFont="1" applyFill="1" applyBorder="1" applyAlignment="1">
      <alignment vertical="center"/>
    </xf>
    <xf numFmtId="0" fontId="35" fillId="7" borderId="8" xfId="0" applyFont="1" applyFill="1" applyBorder="1" applyAlignment="1">
      <alignment vertical="center"/>
    </xf>
    <xf numFmtId="0" fontId="35" fillId="7" borderId="7" xfId="0" applyFont="1" applyFill="1" applyBorder="1" applyAlignment="1">
      <alignment vertical="center"/>
    </xf>
    <xf numFmtId="0" fontId="59" fillId="7" borderId="8" xfId="0" applyFont="1" applyFill="1" applyBorder="1" applyAlignment="1">
      <alignment vertical="center"/>
    </xf>
    <xf numFmtId="0" fontId="59" fillId="7" borderId="8" xfId="0" applyFont="1" applyFill="1" applyBorder="1" applyAlignment="1">
      <alignment horizontal="left" vertical="center"/>
    </xf>
    <xf numFmtId="0" fontId="23" fillId="4" borderId="0" xfId="0" applyFont="1" applyFill="1" applyAlignment="1">
      <alignment vertical="center"/>
    </xf>
    <xf numFmtId="0" fontId="5" fillId="4" borderId="0" xfId="0" applyFont="1" applyFill="1"/>
    <xf numFmtId="0" fontId="17" fillId="4" borderId="0" xfId="0" applyFont="1" applyFill="1" applyAlignment="1">
      <alignment vertical="center"/>
    </xf>
    <xf numFmtId="0" fontId="37" fillId="7" borderId="22" xfId="0" applyFont="1" applyFill="1" applyBorder="1" applyAlignment="1">
      <alignment horizontal="left" vertical="center"/>
    </xf>
    <xf numFmtId="0" fontId="37" fillId="7" borderId="23" xfId="0" applyFont="1" applyFill="1" applyBorder="1" applyAlignment="1">
      <alignment horizontal="left" vertical="center"/>
    </xf>
    <xf numFmtId="0" fontId="37" fillId="7" borderId="21" xfId="0" applyFont="1" applyFill="1" applyBorder="1" applyAlignment="1">
      <alignment horizontal="left" vertical="center"/>
    </xf>
    <xf numFmtId="0" fontId="35" fillId="7" borderId="8" xfId="0" applyFont="1" applyFill="1" applyBorder="1" applyAlignment="1">
      <alignment horizontal="center" vertical="center"/>
    </xf>
    <xf numFmtId="0" fontId="37" fillId="7" borderId="22" xfId="0" quotePrefix="1" applyFont="1" applyFill="1" applyBorder="1" applyAlignment="1">
      <alignment horizontal="left" vertical="center"/>
    </xf>
    <xf numFmtId="0" fontId="37" fillId="7" borderId="23" xfId="0" quotePrefix="1" applyFont="1" applyFill="1" applyBorder="1" applyAlignment="1">
      <alignment horizontal="left" vertical="center"/>
    </xf>
    <xf numFmtId="0" fontId="37" fillId="7" borderId="21" xfId="0" quotePrefix="1" applyFont="1" applyFill="1" applyBorder="1" applyAlignment="1">
      <alignment horizontal="left" vertical="center"/>
    </xf>
    <xf numFmtId="0" fontId="36" fillId="7" borderId="22" xfId="0" applyFont="1" applyFill="1" applyBorder="1" applyAlignment="1">
      <alignment horizontal="left" vertical="center"/>
    </xf>
    <xf numFmtId="0" fontId="36" fillId="7" borderId="23" xfId="0" applyFont="1" applyFill="1" applyBorder="1" applyAlignment="1">
      <alignment horizontal="left" vertical="center"/>
    </xf>
    <xf numFmtId="0" fontId="36" fillId="7" borderId="21" xfId="0" applyFont="1" applyFill="1" applyBorder="1" applyAlignment="1">
      <alignment horizontal="left" vertical="center"/>
    </xf>
    <xf numFmtId="0" fontId="63" fillId="4" borderId="0" xfId="0" applyFont="1" applyFill="1" applyAlignment="1">
      <alignment vertical="center"/>
    </xf>
    <xf numFmtId="0" fontId="58" fillId="4" borderId="0" xfId="0" applyFont="1" applyFill="1" applyAlignment="1">
      <alignment vertical="center"/>
    </xf>
    <xf numFmtId="0" fontId="17" fillId="7" borderId="22" xfId="0" quotePrefix="1" applyFont="1" applyFill="1" applyBorder="1" applyAlignment="1">
      <alignment horizontal="left" vertical="center"/>
    </xf>
    <xf numFmtId="0" fontId="17" fillId="7" borderId="23" xfId="0" quotePrefix="1" applyFont="1" applyFill="1" applyBorder="1" applyAlignment="1">
      <alignment horizontal="left" vertical="center"/>
    </xf>
    <xf numFmtId="0" fontId="17" fillId="7" borderId="21" xfId="0" quotePrefix="1" applyFont="1" applyFill="1" applyBorder="1" applyAlignment="1">
      <alignment horizontal="left" vertical="center"/>
    </xf>
    <xf numFmtId="0" fontId="64" fillId="7" borderId="24" xfId="2" applyFont="1" applyFill="1" applyBorder="1" applyAlignment="1">
      <alignment horizontal="center"/>
    </xf>
    <xf numFmtId="0" fontId="64" fillId="7" borderId="25" xfId="2" applyFont="1" applyFill="1" applyBorder="1" applyAlignment="1">
      <alignment horizontal="center"/>
    </xf>
    <xf numFmtId="0" fontId="64" fillId="7" borderId="26" xfId="2" applyFont="1" applyFill="1" applyBorder="1" applyAlignment="1">
      <alignment horizontal="center" vertical="center"/>
    </xf>
    <xf numFmtId="0" fontId="64" fillId="7" borderId="27" xfId="2" applyFont="1" applyFill="1" applyBorder="1" applyAlignment="1">
      <alignment horizontal="center" vertical="center"/>
    </xf>
    <xf numFmtId="0" fontId="64" fillId="7" borderId="28" xfId="2" applyFont="1" applyFill="1" applyBorder="1" applyAlignment="1">
      <alignment horizontal="center" vertical="center"/>
    </xf>
    <xf numFmtId="0" fontId="64" fillId="7" borderId="29" xfId="2" applyFont="1" applyFill="1" applyBorder="1" applyAlignment="1">
      <alignment horizontal="center" vertical="center"/>
    </xf>
    <xf numFmtId="0" fontId="64" fillId="7" borderId="30" xfId="2" applyFont="1" applyFill="1" applyBorder="1" applyAlignment="1">
      <alignment horizontal="center" vertical="center"/>
    </xf>
    <xf numFmtId="0" fontId="64" fillId="7" borderId="31" xfId="2" applyFont="1" applyFill="1" applyBorder="1" applyAlignment="1">
      <alignment horizontal="center" vertical="center"/>
    </xf>
    <xf numFmtId="0" fontId="64" fillId="7" borderId="32" xfId="2" applyFont="1" applyFill="1" applyBorder="1" applyAlignment="1">
      <alignment horizontal="center" vertical="center"/>
    </xf>
    <xf numFmtId="0" fontId="64" fillId="7" borderId="24" xfId="2" applyFont="1" applyFill="1" applyBorder="1" applyAlignment="1">
      <alignment horizontal="center" vertical="center"/>
    </xf>
    <xf numFmtId="0" fontId="64" fillId="7" borderId="25" xfId="2" applyFont="1" applyFill="1" applyBorder="1" applyAlignment="1">
      <alignment horizontal="center" vertical="center"/>
    </xf>
    <xf numFmtId="0" fontId="0" fillId="4" borderId="0" xfId="0" applyFill="1"/>
    <xf numFmtId="0" fontId="31" fillId="4" borderId="0" xfId="0" applyFont="1" applyFill="1"/>
    <xf numFmtId="0" fontId="65" fillId="4" borderId="0" xfId="0" applyFont="1" applyFill="1"/>
    <xf numFmtId="0" fontId="17" fillId="4" borderId="0" xfId="0" applyFont="1" applyFill="1" applyAlignment="1">
      <alignment horizontal="left" vertical="center"/>
    </xf>
    <xf numFmtId="0" fontId="0" fillId="4" borderId="0" xfId="0" applyFill="1" applyAlignment="1">
      <alignment vertical="center"/>
    </xf>
    <xf numFmtId="0" fontId="37" fillId="7" borderId="22" xfId="0" applyFont="1" applyFill="1" applyBorder="1" applyAlignment="1">
      <alignment vertical="center"/>
    </xf>
    <xf numFmtId="0" fontId="0" fillId="7" borderId="23" xfId="0" applyFill="1" applyBorder="1"/>
    <xf numFmtId="0" fontId="0" fillId="7" borderId="22" xfId="0" applyFill="1" applyBorder="1" applyAlignment="1">
      <alignment horizontal="center"/>
    </xf>
    <xf numFmtId="0" fontId="0" fillId="7" borderId="23" xfId="0" applyFill="1" applyBorder="1" applyAlignment="1">
      <alignment horizontal="center"/>
    </xf>
    <xf numFmtId="0" fontId="0" fillId="7" borderId="21" xfId="0" applyFill="1" applyBorder="1" applyAlignment="1">
      <alignment horizontal="center"/>
    </xf>
    <xf numFmtId="0" fontId="0" fillId="4" borderId="0" xfId="0" applyFill="1" applyAlignment="1">
      <alignment horizontal="left"/>
    </xf>
    <xf numFmtId="164" fontId="35" fillId="4" borderId="0" xfId="0" applyNumberFormat="1" applyFont="1" applyFill="1" applyAlignment="1">
      <alignment horizontal="left" vertical="center"/>
    </xf>
    <xf numFmtId="0" fontId="37" fillId="7" borderId="23" xfId="0" applyFont="1" applyFill="1" applyBorder="1" applyAlignment="1">
      <alignment vertical="center"/>
    </xf>
    <xf numFmtId="0" fontId="37" fillId="7" borderId="21" xfId="0" applyFont="1" applyFill="1" applyBorder="1" applyAlignment="1">
      <alignment vertical="center"/>
    </xf>
    <xf numFmtId="0" fontId="35" fillId="7" borderId="7" xfId="0" applyFont="1" applyFill="1" applyBorder="1" applyAlignment="1">
      <alignment horizontal="left" vertical="center"/>
    </xf>
    <xf numFmtId="0" fontId="35" fillId="4" borderId="0" xfId="0" applyFont="1" applyFill="1" applyAlignment="1">
      <alignment horizontal="center"/>
    </xf>
    <xf numFmtId="0" fontId="35" fillId="4" borderId="0" xfId="0" quotePrefix="1" applyFont="1" applyFill="1"/>
    <xf numFmtId="0" fontId="35" fillId="0" borderId="0" xfId="0" quotePrefix="1" applyFont="1" applyAlignment="1">
      <alignment vertical="center"/>
    </xf>
    <xf numFmtId="0" fontId="61" fillId="0" borderId="0" xfId="0" applyFont="1" applyAlignment="1">
      <alignment vertical="center"/>
    </xf>
    <xf numFmtId="0" fontId="34" fillId="4" borderId="0" xfId="0" applyFont="1" applyFill="1" applyAlignment="1">
      <alignment vertical="center"/>
    </xf>
    <xf numFmtId="167" fontId="35" fillId="4" borderId="0" xfId="0" applyNumberFormat="1" applyFont="1" applyFill="1" applyAlignment="1">
      <alignment vertical="center"/>
    </xf>
    <xf numFmtId="0" fontId="37" fillId="4" borderId="0" xfId="0" applyFont="1" applyFill="1" applyAlignment="1">
      <alignment vertical="center" wrapText="1"/>
    </xf>
    <xf numFmtId="0" fontId="66" fillId="4" borderId="0" xfId="0" applyFont="1" applyFill="1" applyAlignment="1">
      <alignment vertical="center"/>
    </xf>
    <xf numFmtId="0" fontId="66" fillId="4" borderId="0" xfId="0" applyFont="1" applyFill="1"/>
    <xf numFmtId="0" fontId="67" fillId="4" borderId="0" xfId="0" applyFont="1" applyFill="1"/>
    <xf numFmtId="0" fontId="68" fillId="4" borderId="0" xfId="0" applyFont="1" applyFill="1" applyAlignment="1">
      <alignment vertical="center"/>
    </xf>
    <xf numFmtId="0" fontId="69" fillId="4" borderId="0" xfId="0" applyFont="1" applyFill="1" applyAlignment="1">
      <alignment vertical="center"/>
    </xf>
    <xf numFmtId="167" fontId="70" fillId="4" borderId="0" xfId="0" applyNumberFormat="1" applyFont="1" applyFill="1" applyAlignment="1">
      <alignment vertical="center"/>
    </xf>
    <xf numFmtId="0" fontId="71" fillId="4" borderId="0" xfId="0" applyFont="1" applyFill="1" applyAlignment="1">
      <alignment vertical="center"/>
    </xf>
    <xf numFmtId="0" fontId="35" fillId="4" borderId="0" xfId="0" quotePrefix="1" applyFont="1" applyFill="1" applyAlignment="1">
      <alignment vertical="center"/>
    </xf>
    <xf numFmtId="0" fontId="61" fillId="4" borderId="0" xfId="0" applyFont="1" applyFill="1" applyAlignment="1">
      <alignment vertical="center"/>
    </xf>
    <xf numFmtId="2" fontId="62" fillId="4" borderId="0" xfId="0" applyNumberFormat="1" applyFont="1" applyFill="1" applyAlignment="1">
      <alignment vertical="center"/>
    </xf>
    <xf numFmtId="0" fontId="70" fillId="4" borderId="0" xfId="0" applyFont="1" applyFill="1" applyAlignment="1">
      <alignment vertical="center"/>
    </xf>
    <xf numFmtId="0" fontId="62" fillId="4" borderId="0" xfId="0" quotePrefix="1" applyFont="1" applyFill="1" applyAlignment="1">
      <alignment vertical="center"/>
    </xf>
    <xf numFmtId="0" fontId="51" fillId="4" borderId="0" xfId="0" applyFont="1" applyFill="1" applyAlignment="1">
      <alignment horizontal="left" vertical="center"/>
    </xf>
    <xf numFmtId="166" fontId="5" fillId="4" borderId="0" xfId="0" applyNumberFormat="1" applyFont="1" applyFill="1" applyAlignment="1">
      <alignment horizontal="center" vertical="center"/>
    </xf>
    <xf numFmtId="164" fontId="35" fillId="4" borderId="0" xfId="0" applyNumberFormat="1" applyFont="1" applyFill="1" applyAlignment="1">
      <alignment horizontal="center" vertical="center"/>
    </xf>
    <xf numFmtId="0" fontId="38" fillId="4" borderId="0" xfId="0" applyFont="1" applyFill="1" applyAlignment="1">
      <alignment vertical="center"/>
    </xf>
    <xf numFmtId="0" fontId="60" fillId="4" borderId="0" xfId="0" applyFont="1" applyFill="1" applyAlignment="1">
      <alignment horizontal="left" vertical="center"/>
    </xf>
    <xf numFmtId="164" fontId="37" fillId="4" borderId="0" xfId="0" applyNumberFormat="1" applyFont="1" applyFill="1" applyAlignment="1">
      <alignment horizontal="right" vertical="center"/>
    </xf>
    <xf numFmtId="0" fontId="35" fillId="4" borderId="5" xfId="0" applyFont="1" applyFill="1" applyBorder="1" applyAlignment="1">
      <alignment horizontal="right" vertical="center"/>
    </xf>
    <xf numFmtId="0" fontId="35" fillId="4" borderId="5" xfId="0" applyFont="1" applyFill="1" applyBorder="1" applyAlignment="1">
      <alignment vertical="center"/>
    </xf>
    <xf numFmtId="0" fontId="35" fillId="7" borderId="11" xfId="0" applyFont="1" applyFill="1" applyBorder="1" applyAlignment="1">
      <alignment vertical="center"/>
    </xf>
    <xf numFmtId="0" fontId="59" fillId="7" borderId="12" xfId="0" applyFont="1" applyFill="1" applyBorder="1" applyAlignment="1">
      <alignment vertical="center"/>
    </xf>
    <xf numFmtId="0" fontId="0" fillId="10" borderId="0" xfId="0" applyFill="1"/>
    <xf numFmtId="0" fontId="53" fillId="10" borderId="0" xfId="0" applyFont="1" applyFill="1"/>
    <xf numFmtId="0" fontId="38" fillId="9" borderId="0" xfId="0" applyFont="1" applyFill="1" applyAlignment="1">
      <alignment horizontal="center"/>
    </xf>
    <xf numFmtId="0" fontId="73" fillId="11" borderId="7" xfId="0" applyFont="1" applyFill="1" applyBorder="1" applyAlignment="1">
      <alignment horizontal="center" vertical="center"/>
    </xf>
    <xf numFmtId="165" fontId="55" fillId="11" borderId="8" xfId="0" applyNumberFormat="1" applyFont="1" applyFill="1" applyBorder="1" applyAlignment="1">
      <alignment horizontal="center" vertical="center"/>
    </xf>
    <xf numFmtId="0" fontId="54" fillId="7" borderId="0" xfId="0" applyFont="1" applyFill="1"/>
    <xf numFmtId="0" fontId="0" fillId="0" borderId="0" xfId="0" quotePrefix="1"/>
    <xf numFmtId="0" fontId="0" fillId="0" borderId="7" xfId="0" applyBorder="1" applyAlignment="1">
      <alignment horizontal="left"/>
    </xf>
    <xf numFmtId="0" fontId="0" fillId="0" borderId="1" xfId="0" applyBorder="1" applyAlignment="1">
      <alignment horizontal="left"/>
    </xf>
    <xf numFmtId="0" fontId="0" fillId="0" borderId="15" xfId="0" applyBorder="1" applyAlignment="1">
      <alignment horizontal="left"/>
    </xf>
    <xf numFmtId="0" fontId="0" fillId="0" borderId="0" xfId="0" applyAlignment="1">
      <alignment horizontal="left"/>
    </xf>
    <xf numFmtId="0" fontId="32" fillId="0" borderId="0" xfId="0" applyFont="1" applyAlignment="1">
      <alignment horizontal="center" vertical="center"/>
    </xf>
    <xf numFmtId="0" fontId="32" fillId="0" borderId="0" xfId="0" applyFont="1" applyAlignment="1">
      <alignment horizontal="center" vertical="center" wrapText="1"/>
    </xf>
    <xf numFmtId="0" fontId="27" fillId="0" borderId="0" xfId="0" applyFont="1" applyAlignment="1">
      <alignment horizontal="left"/>
    </xf>
    <xf numFmtId="0" fontId="72" fillId="9" borderId="0" xfId="0" applyFont="1" applyFill="1" applyAlignment="1">
      <alignment horizontal="left" vertical="center" wrapText="1"/>
    </xf>
    <xf numFmtId="0" fontId="54" fillId="9" borderId="0" xfId="0" applyFont="1" applyFill="1" applyAlignment="1">
      <alignment horizontal="left" vertical="center" wrapText="1"/>
    </xf>
    <xf numFmtId="0" fontId="38" fillId="9" borderId="0" xfId="0" applyFont="1" applyFill="1" applyAlignment="1">
      <alignment horizontal="center"/>
    </xf>
    <xf numFmtId="0" fontId="0" fillId="7" borderId="0" xfId="0" applyFill="1" applyAlignment="1">
      <alignment horizontal="left"/>
    </xf>
    <xf numFmtId="0" fontId="0" fillId="0" borderId="0" xfId="0" applyAlignment="1">
      <alignment horizontal="left"/>
    </xf>
    <xf numFmtId="0" fontId="28" fillId="2" borderId="7" xfId="0" applyFont="1" applyFill="1" applyBorder="1" applyAlignment="1">
      <alignment horizontal="center"/>
    </xf>
    <xf numFmtId="0" fontId="28" fillId="2" borderId="8" xfId="0" applyFont="1" applyFill="1" applyBorder="1" applyAlignment="1">
      <alignment horizontal="center"/>
    </xf>
    <xf numFmtId="0" fontId="27" fillId="0" borderId="5" xfId="0" applyFont="1" applyBorder="1" applyAlignment="1">
      <alignment horizontal="left"/>
    </xf>
    <xf numFmtId="0" fontId="27" fillId="0" borderId="6" xfId="0" applyFont="1" applyBorder="1" applyAlignment="1">
      <alignment horizontal="left"/>
    </xf>
    <xf numFmtId="0" fontId="30" fillId="0" borderId="23" xfId="0" applyFont="1" applyBorder="1" applyAlignment="1">
      <alignment horizontal="center"/>
    </xf>
    <xf numFmtId="0" fontId="30" fillId="0" borderId="21" xfId="0" applyFont="1" applyBorder="1" applyAlignment="1">
      <alignment horizontal="center"/>
    </xf>
    <xf numFmtId="0" fontId="28" fillId="2" borderId="33" xfId="0" applyFont="1" applyFill="1" applyBorder="1" applyAlignment="1">
      <alignment horizontal="center"/>
    </xf>
    <xf numFmtId="0" fontId="28" fillId="2" borderId="34" xfId="0" applyFont="1" applyFill="1" applyBorder="1" applyAlignment="1">
      <alignment horizontal="center"/>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28" fillId="2" borderId="13" xfId="0" applyFont="1" applyFill="1" applyBorder="1" applyAlignment="1">
      <alignment horizontal="center"/>
    </xf>
    <xf numFmtId="0" fontId="28" fillId="2" borderId="5" xfId="0" applyFont="1" applyFill="1" applyBorder="1" applyAlignment="1">
      <alignment horizontal="center"/>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3" xfId="0" applyBorder="1" applyAlignment="1">
      <alignment horizontal="center" vertical="center"/>
    </xf>
    <xf numFmtId="0" fontId="0" fillId="0" borderId="15" xfId="0" applyBorder="1" applyAlignment="1">
      <alignment horizontal="center" vertical="center"/>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0" fillId="0" borderId="35" xfId="0" applyFont="1" applyBorder="1" applyAlignment="1">
      <alignment horizontal="center"/>
    </xf>
    <xf numFmtId="0" fontId="30" fillId="0" borderId="36" xfId="0" applyFont="1" applyBorder="1" applyAlignment="1">
      <alignment horizontal="center"/>
    </xf>
    <xf numFmtId="0" fontId="40" fillId="0" borderId="13" xfId="0" applyFont="1" applyBorder="1" applyAlignment="1">
      <alignment horizontal="center" vertical="center"/>
    </xf>
    <xf numFmtId="0" fontId="40" fillId="0" borderId="15" xfId="0" applyFont="1"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33" fillId="0" borderId="37" xfId="0" applyFont="1" applyBorder="1" applyAlignment="1">
      <alignment horizontal="center" vertical="center"/>
    </xf>
    <xf numFmtId="0" fontId="33" fillId="0" borderId="16" xfId="0" applyFont="1" applyBorder="1" applyAlignment="1">
      <alignment horizontal="center" vertical="center"/>
    </xf>
    <xf numFmtId="0" fontId="33" fillId="0" borderId="38" xfId="0" applyFont="1" applyBorder="1" applyAlignment="1">
      <alignment horizontal="center" vertical="center"/>
    </xf>
    <xf numFmtId="0" fontId="33" fillId="0" borderId="7" xfId="0" applyFont="1" applyBorder="1" applyAlignment="1">
      <alignment horizontal="center" vertical="center"/>
    </xf>
    <xf numFmtId="0" fontId="33" fillId="0" borderId="0" xfId="0" applyFont="1" applyAlignment="1">
      <alignment horizontal="center" vertical="center"/>
    </xf>
    <xf numFmtId="0" fontId="33" fillId="0" borderId="8" xfId="0" applyFont="1" applyBorder="1" applyAlignment="1">
      <alignment horizontal="center" vertical="center"/>
    </xf>
    <xf numFmtId="0" fontId="33" fillId="0" borderId="11" xfId="0" applyFont="1" applyBorder="1" applyAlignment="1">
      <alignment horizontal="center" vertical="center"/>
    </xf>
    <xf numFmtId="0" fontId="33" fillId="0" borderId="14" xfId="0" applyFont="1" applyBorder="1" applyAlignment="1">
      <alignment horizontal="center" vertical="center"/>
    </xf>
    <xf numFmtId="0" fontId="33" fillId="0" borderId="12" xfId="0" applyFont="1" applyBorder="1" applyAlignment="1">
      <alignment horizontal="center" vertical="center"/>
    </xf>
    <xf numFmtId="0" fontId="0" fillId="0" borderId="13" xfId="0" applyBorder="1" applyAlignment="1">
      <alignment horizontal="center" vertical="center" wrapText="1"/>
    </xf>
    <xf numFmtId="0" fontId="0" fillId="0" borderId="15" xfId="0" applyBorder="1" applyAlignment="1">
      <alignment horizontal="center" vertical="center" wrapText="1"/>
    </xf>
    <xf numFmtId="0" fontId="40" fillId="0" borderId="5" xfId="0" applyFont="1" applyBorder="1" applyAlignment="1">
      <alignment horizontal="center" vertical="center"/>
    </xf>
    <xf numFmtId="0" fontId="40" fillId="0" borderId="4" xfId="0" applyFont="1" applyBorder="1" applyAlignment="1">
      <alignment horizontal="center" vertical="center"/>
    </xf>
    <xf numFmtId="0" fontId="73" fillId="11" borderId="37" xfId="0" applyFont="1" applyFill="1" applyBorder="1" applyAlignment="1">
      <alignment horizontal="center" vertical="center"/>
    </xf>
    <xf numFmtId="0" fontId="73" fillId="11" borderId="11" xfId="0" applyFont="1" applyFill="1" applyBorder="1" applyAlignment="1">
      <alignment horizontal="center" vertical="center"/>
    </xf>
    <xf numFmtId="166" fontId="55" fillId="11" borderId="38" xfId="0" applyNumberFormat="1" applyFont="1" applyFill="1" applyBorder="1" applyAlignment="1">
      <alignment horizontal="center" vertical="center"/>
    </xf>
    <xf numFmtId="166" fontId="55" fillId="11" borderId="12" xfId="0" applyNumberFormat="1" applyFont="1" applyFill="1" applyBorder="1" applyAlignment="1">
      <alignment horizontal="center" vertical="center"/>
    </xf>
    <xf numFmtId="0" fontId="73" fillId="11" borderId="33" xfId="0" applyFont="1" applyFill="1" applyBorder="1" applyAlignment="1">
      <alignment horizontal="center" vertical="center"/>
    </xf>
    <xf numFmtId="166" fontId="55" fillId="11" borderId="34" xfId="0" applyNumberFormat="1" applyFont="1" applyFill="1" applyBorder="1" applyAlignment="1">
      <alignment horizontal="center" vertical="center"/>
    </xf>
    <xf numFmtId="0" fontId="73" fillId="11" borderId="9" xfId="0" applyFont="1" applyFill="1" applyBorder="1" applyAlignment="1">
      <alignment horizontal="center" vertical="center"/>
    </xf>
    <xf numFmtId="0" fontId="73" fillId="11" borderId="7" xfId="0" applyFont="1" applyFill="1" applyBorder="1" applyAlignment="1">
      <alignment horizontal="center" vertical="center"/>
    </xf>
    <xf numFmtId="165" fontId="55" fillId="11" borderId="8" xfId="0" applyNumberFormat="1" applyFont="1" applyFill="1" applyBorder="1" applyAlignment="1">
      <alignment horizontal="center" vertical="center"/>
    </xf>
    <xf numFmtId="165" fontId="55" fillId="11" borderId="12" xfId="0" applyNumberFormat="1" applyFont="1" applyFill="1" applyBorder="1" applyAlignment="1">
      <alignment horizontal="center" vertical="center"/>
    </xf>
    <xf numFmtId="165" fontId="55" fillId="11" borderId="38" xfId="0" applyNumberFormat="1" applyFont="1" applyFill="1" applyBorder="1" applyAlignment="1">
      <alignment horizontal="center" vertical="center"/>
    </xf>
    <xf numFmtId="171" fontId="55" fillId="11" borderId="38" xfId="0" applyNumberFormat="1" applyFont="1" applyFill="1" applyBorder="1" applyAlignment="1">
      <alignment horizontal="center" vertical="center"/>
    </xf>
    <xf numFmtId="171" fontId="55" fillId="11" borderId="10" xfId="0" applyNumberFormat="1" applyFont="1" applyFill="1" applyBorder="1" applyAlignment="1">
      <alignment horizontal="center" vertical="center"/>
    </xf>
    <xf numFmtId="0" fontId="0" fillId="7" borderId="22" xfId="0" applyFill="1" applyBorder="1" applyAlignment="1">
      <alignment horizontal="center"/>
    </xf>
    <xf numFmtId="0" fontId="0" fillId="7" borderId="23" xfId="0" applyFill="1" applyBorder="1" applyAlignment="1">
      <alignment horizontal="center"/>
    </xf>
    <xf numFmtId="0" fontId="0" fillId="7" borderId="21" xfId="0" applyFill="1" applyBorder="1" applyAlignment="1">
      <alignment horizontal="center"/>
    </xf>
    <xf numFmtId="0" fontId="35" fillId="7" borderId="7" xfId="0" applyFont="1" applyFill="1" applyBorder="1" applyAlignment="1">
      <alignment horizontal="center" vertical="center"/>
    </xf>
    <xf numFmtId="0" fontId="35" fillId="7" borderId="0" xfId="0" applyFont="1" applyFill="1" applyAlignment="1">
      <alignment horizontal="center" vertical="center"/>
    </xf>
    <xf numFmtId="0" fontId="35" fillId="7" borderId="11" xfId="0" applyFont="1" applyFill="1" applyBorder="1" applyAlignment="1">
      <alignment horizontal="center" vertical="center"/>
    </xf>
    <xf numFmtId="0" fontId="35" fillId="7" borderId="14" xfId="0" applyFont="1" applyFill="1" applyBorder="1" applyAlignment="1">
      <alignment horizontal="center" vertical="center"/>
    </xf>
    <xf numFmtId="0" fontId="37" fillId="4" borderId="0" xfId="0" applyFont="1" applyFill="1" applyAlignment="1">
      <alignment horizontal="left" vertical="center" wrapText="1"/>
    </xf>
    <xf numFmtId="0" fontId="35" fillId="4" borderId="0" xfId="0" applyFont="1" applyFill="1" applyAlignment="1">
      <alignment horizontal="center" vertical="center"/>
    </xf>
    <xf numFmtId="0" fontId="37" fillId="7" borderId="22" xfId="0" quotePrefix="1" applyFont="1" applyFill="1" applyBorder="1" applyAlignment="1">
      <alignment horizontal="left" vertical="center"/>
    </xf>
    <xf numFmtId="0" fontId="37" fillId="7" borderId="23" xfId="0" quotePrefix="1" applyFont="1" applyFill="1" applyBorder="1" applyAlignment="1">
      <alignment horizontal="left" vertical="center"/>
    </xf>
    <xf numFmtId="0" fontId="37" fillId="7" borderId="21" xfId="0" quotePrefix="1" applyFont="1" applyFill="1" applyBorder="1" applyAlignment="1">
      <alignment horizontal="left" vertical="center"/>
    </xf>
    <xf numFmtId="0" fontId="35" fillId="12" borderId="9" xfId="0" applyFont="1" applyFill="1" applyBorder="1" applyAlignment="1">
      <alignment horizontal="center" vertical="center"/>
    </xf>
    <xf numFmtId="0" fontId="35" fillId="12" borderId="4" xfId="0" applyFont="1" applyFill="1" applyBorder="1" applyAlignment="1">
      <alignment horizontal="center" vertical="center"/>
    </xf>
    <xf numFmtId="0" fontId="36" fillId="7" borderId="22" xfId="0" applyFont="1" applyFill="1" applyBorder="1" applyAlignment="1">
      <alignment horizontal="left" vertical="center"/>
    </xf>
    <xf numFmtId="0" fontId="36" fillId="7" borderId="23" xfId="0" applyFont="1" applyFill="1" applyBorder="1" applyAlignment="1">
      <alignment horizontal="left" vertical="center"/>
    </xf>
    <xf numFmtId="0" fontId="36" fillId="7" borderId="21" xfId="0" applyFont="1" applyFill="1" applyBorder="1" applyAlignment="1">
      <alignment horizontal="left" vertical="center"/>
    </xf>
    <xf numFmtId="0" fontId="51" fillId="7" borderId="7" xfId="0" applyFont="1" applyFill="1" applyBorder="1" applyAlignment="1">
      <alignment horizontal="left" vertical="center"/>
    </xf>
    <xf numFmtId="0" fontId="51" fillId="7" borderId="0" xfId="0" applyFont="1" applyFill="1" applyAlignment="1">
      <alignment horizontal="left" vertical="center"/>
    </xf>
    <xf numFmtId="0" fontId="35" fillId="12" borderId="33" xfId="0" applyFont="1" applyFill="1" applyBorder="1" applyAlignment="1">
      <alignment horizontal="center" vertical="center"/>
    </xf>
    <xf numFmtId="0" fontId="35" fillId="12" borderId="5" xfId="0" applyFont="1" applyFill="1" applyBorder="1" applyAlignment="1">
      <alignment horizontal="center" vertical="center"/>
    </xf>
    <xf numFmtId="0" fontId="74" fillId="7" borderId="39" xfId="0" applyFont="1" applyFill="1" applyBorder="1" applyAlignment="1">
      <alignment horizontal="center" vertical="center" wrapText="1"/>
    </xf>
    <xf numFmtId="0" fontId="74" fillId="7" borderId="40" xfId="0" applyFont="1" applyFill="1" applyBorder="1" applyAlignment="1">
      <alignment horizontal="center" vertical="center" wrapText="1"/>
    </xf>
    <xf numFmtId="0" fontId="74" fillId="7" borderId="41" xfId="0" applyFont="1" applyFill="1" applyBorder="1" applyAlignment="1">
      <alignment horizontal="center" vertical="center" wrapText="1"/>
    </xf>
    <xf numFmtId="0" fontId="35" fillId="7" borderId="37" xfId="0" applyFont="1" applyFill="1" applyBorder="1" applyAlignment="1">
      <alignment horizontal="center" vertical="center"/>
    </xf>
    <xf numFmtId="0" fontId="35" fillId="7" borderId="16" xfId="0" applyFont="1" applyFill="1" applyBorder="1" applyAlignment="1">
      <alignment horizontal="center" vertical="center"/>
    </xf>
    <xf numFmtId="0" fontId="35" fillId="7" borderId="9" xfId="0" applyFont="1" applyFill="1" applyBorder="1" applyAlignment="1">
      <alignment horizontal="center" vertical="center"/>
    </xf>
    <xf numFmtId="0" fontId="35" fillId="7" borderId="42" xfId="0" applyFont="1" applyFill="1" applyBorder="1" applyAlignment="1">
      <alignment horizontal="center" vertical="center"/>
    </xf>
    <xf numFmtId="0" fontId="35" fillId="7" borderId="43" xfId="0" applyFont="1" applyFill="1" applyBorder="1" applyAlignment="1">
      <alignment horizontal="center" vertical="center"/>
    </xf>
    <xf numFmtId="0" fontId="37" fillId="7" borderId="22" xfId="0" applyFont="1" applyFill="1" applyBorder="1" applyAlignment="1">
      <alignment horizontal="left" vertical="center"/>
    </xf>
    <xf numFmtId="0" fontId="37" fillId="7" borderId="23" xfId="0" applyFont="1" applyFill="1" applyBorder="1" applyAlignment="1">
      <alignment horizontal="left" vertical="center"/>
    </xf>
    <xf numFmtId="0" fontId="37" fillId="7" borderId="21" xfId="0" applyFont="1" applyFill="1" applyBorder="1" applyAlignment="1">
      <alignment horizontal="left" vertical="center"/>
    </xf>
    <xf numFmtId="0" fontId="73" fillId="11" borderId="37" xfId="0" applyFont="1" applyFill="1" applyBorder="1" applyAlignment="1">
      <alignment horizontal="center" vertical="center" wrapText="1"/>
    </xf>
    <xf numFmtId="0" fontId="73" fillId="11" borderId="11" xfId="0" applyFont="1" applyFill="1" applyBorder="1" applyAlignment="1">
      <alignment horizontal="center" vertical="center" wrapText="1"/>
    </xf>
    <xf numFmtId="0" fontId="35" fillId="7" borderId="8" xfId="0" applyFont="1" applyFill="1" applyBorder="1" applyAlignment="1">
      <alignment horizontal="center" vertical="center"/>
    </xf>
    <xf numFmtId="0" fontId="35" fillId="7" borderId="12" xfId="0" applyFont="1" applyFill="1" applyBorder="1" applyAlignment="1">
      <alignment horizontal="center" vertical="center"/>
    </xf>
    <xf numFmtId="172" fontId="55" fillId="11" borderId="38" xfId="0" applyNumberFormat="1" applyFont="1" applyFill="1" applyBorder="1" applyAlignment="1">
      <alignment horizontal="center" vertical="center"/>
    </xf>
    <xf numFmtId="172" fontId="55" fillId="11" borderId="10" xfId="0" applyNumberFormat="1" applyFont="1" applyFill="1" applyBorder="1" applyAlignment="1">
      <alignment horizontal="center" vertical="center"/>
    </xf>
    <xf numFmtId="165" fontId="55" fillId="11" borderId="34" xfId="0" applyNumberFormat="1" applyFont="1" applyFill="1" applyBorder="1" applyAlignment="1">
      <alignment horizontal="center" vertical="center"/>
    </xf>
    <xf numFmtId="0" fontId="35" fillId="12" borderId="10" xfId="0" applyFont="1" applyFill="1" applyBorder="1" applyAlignment="1">
      <alignment horizontal="center" vertical="center"/>
    </xf>
    <xf numFmtId="0" fontId="51" fillId="7" borderId="8" xfId="0" applyFont="1" applyFill="1" applyBorder="1" applyAlignment="1">
      <alignment horizontal="left" vertical="center"/>
    </xf>
    <xf numFmtId="0" fontId="35" fillId="7" borderId="38" xfId="0" applyFont="1" applyFill="1" applyBorder="1" applyAlignment="1">
      <alignment horizontal="center" vertical="center"/>
    </xf>
    <xf numFmtId="0" fontId="35" fillId="12" borderId="34" xfId="0" applyFont="1" applyFill="1" applyBorder="1" applyAlignment="1">
      <alignment horizontal="center" vertical="center"/>
    </xf>
    <xf numFmtId="0" fontId="35" fillId="7" borderId="22" xfId="0" applyFont="1" applyFill="1" applyBorder="1" applyAlignment="1">
      <alignment horizontal="left"/>
    </xf>
    <xf numFmtId="0" fontId="35" fillId="7" borderId="23" xfId="0" applyFont="1" applyFill="1" applyBorder="1" applyAlignment="1">
      <alignment horizontal="left"/>
    </xf>
    <xf numFmtId="0" fontId="35" fillId="7" borderId="21" xfId="0" applyFont="1" applyFill="1" applyBorder="1" applyAlignment="1">
      <alignment horizontal="left"/>
    </xf>
    <xf numFmtId="0" fontId="75" fillId="7" borderId="39" xfId="0" applyFont="1" applyFill="1" applyBorder="1" applyAlignment="1">
      <alignment horizontal="center" vertical="center" wrapText="1"/>
    </xf>
    <xf numFmtId="0" fontId="36" fillId="7" borderId="13" xfId="0" applyFont="1" applyFill="1" applyBorder="1" applyAlignment="1">
      <alignment horizontal="left" vertical="center"/>
    </xf>
    <xf numFmtId="0" fontId="36" fillId="7" borderId="5" xfId="0" applyFont="1" applyFill="1" applyBorder="1" applyAlignment="1">
      <alignment horizontal="left" vertical="center"/>
    </xf>
    <xf numFmtId="0" fontId="36" fillId="7" borderId="6" xfId="0" applyFont="1" applyFill="1" applyBorder="1" applyAlignment="1">
      <alignment horizontal="left" vertical="center"/>
    </xf>
    <xf numFmtId="0" fontId="28" fillId="2" borderId="6" xfId="0" applyFont="1" applyFill="1" applyBorder="1" applyAlignment="1">
      <alignment horizontal="center"/>
    </xf>
    <xf numFmtId="0" fontId="0" fillId="0" borderId="0" xfId="0" applyAlignment="1">
      <alignment horizontal="center"/>
    </xf>
    <xf numFmtId="0" fontId="28" fillId="2" borderId="0" xfId="0" applyFont="1" applyFill="1" applyAlignment="1">
      <alignment horizontal="center"/>
    </xf>
    <xf numFmtId="0" fontId="27" fillId="0" borderId="13" xfId="0" applyFont="1" applyBorder="1" applyAlignment="1">
      <alignment horizontal="left"/>
    </xf>
    <xf numFmtId="0" fontId="30" fillId="0" borderId="37" xfId="0" applyFont="1" applyBorder="1" applyAlignment="1">
      <alignment horizontal="center"/>
    </xf>
    <xf numFmtId="0" fontId="30" fillId="0" borderId="16" xfId="0" applyFont="1" applyBorder="1" applyAlignment="1">
      <alignment horizontal="center"/>
    </xf>
    <xf numFmtId="0" fontId="30" fillId="0" borderId="38" xfId="0" applyFont="1" applyBorder="1" applyAlignment="1">
      <alignment horizontal="center"/>
    </xf>
    <xf numFmtId="0" fontId="28" fillId="2" borderId="33" xfId="0" applyFont="1" applyFill="1" applyBorder="1" applyAlignment="1">
      <alignment horizontal="center" vertical="center"/>
    </xf>
    <xf numFmtId="0" fontId="28" fillId="2" borderId="5" xfId="0" applyFont="1" applyFill="1" applyBorder="1" applyAlignment="1">
      <alignment horizontal="center" vertical="center"/>
    </xf>
    <xf numFmtId="0" fontId="28" fillId="2" borderId="1" xfId="0" applyFont="1" applyFill="1" applyBorder="1" applyAlignment="1">
      <alignment horizontal="center"/>
    </xf>
    <xf numFmtId="0" fontId="64" fillId="7" borderId="44" xfId="2" applyFont="1" applyFill="1" applyBorder="1" applyAlignment="1">
      <alignment horizontal="center" vertical="center" textRotation="90" wrapText="1"/>
    </xf>
    <xf numFmtId="0" fontId="64" fillId="7" borderId="45" xfId="2" applyFont="1" applyFill="1" applyBorder="1" applyAlignment="1">
      <alignment horizontal="center" vertical="center" textRotation="90" wrapText="1"/>
    </xf>
    <xf numFmtId="0" fontId="64" fillId="7" borderId="46" xfId="2" applyFont="1" applyFill="1" applyBorder="1" applyAlignment="1">
      <alignment horizontal="center" vertical="center" textRotation="90" wrapText="1"/>
    </xf>
    <xf numFmtId="0" fontId="64" fillId="7" borderId="47" xfId="2" applyFont="1" applyFill="1" applyBorder="1" applyAlignment="1">
      <alignment horizontal="center"/>
    </xf>
    <xf numFmtId="0" fontId="64" fillId="7" borderId="48" xfId="2" applyFont="1" applyFill="1" applyBorder="1" applyAlignment="1">
      <alignment horizontal="center"/>
    </xf>
    <xf numFmtId="0" fontId="64" fillId="7" borderId="49" xfId="2" applyFont="1" applyFill="1" applyBorder="1" applyAlignment="1">
      <alignment horizontal="center"/>
    </xf>
    <xf numFmtId="0" fontId="64" fillId="7" borderId="50" xfId="2" applyFont="1" applyFill="1" applyBorder="1" applyAlignment="1">
      <alignment horizontal="center" vertical="center" textRotation="90"/>
    </xf>
    <xf numFmtId="0" fontId="64" fillId="7" borderId="51" xfId="2" applyFont="1" applyFill="1" applyBorder="1" applyAlignment="1">
      <alignment horizontal="center" vertical="center" textRotation="90"/>
    </xf>
    <xf numFmtId="0" fontId="64" fillId="7" borderId="52" xfId="2" applyFont="1" applyFill="1" applyBorder="1" applyAlignment="1">
      <alignment horizontal="center"/>
    </xf>
    <xf numFmtId="0" fontId="64" fillId="7" borderId="53" xfId="2" applyFont="1" applyFill="1" applyBorder="1" applyAlignment="1">
      <alignment horizontal="center"/>
    </xf>
    <xf numFmtId="0" fontId="20" fillId="7" borderId="44" xfId="2" applyFont="1" applyFill="1" applyBorder="1" applyAlignment="1">
      <alignment horizontal="center" vertical="center" textRotation="90"/>
    </xf>
    <xf numFmtId="0" fontId="20" fillId="7" borderId="45" xfId="2" applyFont="1" applyFill="1" applyBorder="1" applyAlignment="1">
      <alignment horizontal="center" vertical="center" textRotation="90"/>
    </xf>
    <xf numFmtId="0" fontId="20" fillId="7" borderId="46" xfId="2" applyFont="1" applyFill="1" applyBorder="1" applyAlignment="1">
      <alignment horizontal="center" vertical="center" textRotation="90"/>
    </xf>
    <xf numFmtId="0" fontId="17" fillId="7" borderId="22" xfId="0" quotePrefix="1" applyFont="1" applyFill="1" applyBorder="1" applyAlignment="1">
      <alignment horizontal="left" vertical="center"/>
    </xf>
    <xf numFmtId="0" fontId="17" fillId="7" borderId="23" xfId="0" quotePrefix="1" applyFont="1" applyFill="1" applyBorder="1" applyAlignment="1">
      <alignment horizontal="left" vertical="center"/>
    </xf>
    <xf numFmtId="0" fontId="17" fillId="7" borderId="21" xfId="0" quotePrefix="1" applyFont="1" applyFill="1" applyBorder="1" applyAlignment="1">
      <alignment horizontal="left" vertical="center"/>
    </xf>
    <xf numFmtId="0" fontId="35" fillId="12" borderId="7" xfId="0" applyFont="1" applyFill="1" applyBorder="1" applyAlignment="1">
      <alignment horizontal="center" vertical="center"/>
    </xf>
    <xf numFmtId="0" fontId="35" fillId="12" borderId="8" xfId="0" applyFont="1" applyFill="1" applyBorder="1" applyAlignment="1">
      <alignment horizontal="center" vertical="center"/>
    </xf>
    <xf numFmtId="0" fontId="35" fillId="7" borderId="22" xfId="0" applyFont="1" applyFill="1" applyBorder="1" applyAlignment="1">
      <alignment horizontal="center"/>
    </xf>
    <xf numFmtId="0" fontId="35" fillId="7" borderId="23" xfId="0" applyFont="1" applyFill="1" applyBorder="1" applyAlignment="1">
      <alignment horizontal="center"/>
    </xf>
    <xf numFmtId="0" fontId="35" fillId="7" borderId="21" xfId="0" applyFont="1" applyFill="1" applyBorder="1" applyAlignment="1">
      <alignment horizontal="center"/>
    </xf>
    <xf numFmtId="0" fontId="17" fillId="4" borderId="0" xfId="0" applyFont="1" applyFill="1" applyAlignment="1">
      <alignment horizontal="left" vertical="top" wrapText="1"/>
    </xf>
    <xf numFmtId="0" fontId="35" fillId="7" borderId="54" xfId="0" applyFont="1" applyFill="1" applyBorder="1" applyAlignment="1">
      <alignment horizontal="center" vertical="center"/>
    </xf>
    <xf numFmtId="0" fontId="35" fillId="7" borderId="55" xfId="0" applyFont="1" applyFill="1" applyBorder="1" applyAlignment="1">
      <alignment horizontal="center" vertical="center"/>
    </xf>
    <xf numFmtId="0" fontId="28" fillId="0" borderId="0" xfId="0" applyFont="1" applyAlignment="1">
      <alignment horizontal="center" vertical="center"/>
    </xf>
    <xf numFmtId="0" fontId="32" fillId="4" borderId="15" xfId="0" applyFont="1" applyFill="1" applyBorder="1" applyAlignment="1">
      <alignment horizontal="center"/>
    </xf>
    <xf numFmtId="0" fontId="32" fillId="4" borderId="4" xfId="0" applyFont="1" applyFill="1" applyBorder="1" applyAlignment="1">
      <alignment horizontal="center"/>
    </xf>
    <xf numFmtId="0" fontId="32" fillId="4" borderId="3" xfId="0" applyFont="1" applyFill="1" applyBorder="1" applyAlignment="1">
      <alignment horizontal="center"/>
    </xf>
    <xf numFmtId="0" fontId="32" fillId="6" borderId="13" xfId="0" applyFont="1" applyFill="1" applyBorder="1" applyAlignment="1">
      <alignment horizontal="center"/>
    </xf>
    <xf numFmtId="0" fontId="32" fillId="6" borderId="5" xfId="0" applyFont="1" applyFill="1" applyBorder="1" applyAlignment="1">
      <alignment horizontal="center"/>
    </xf>
    <xf numFmtId="0" fontId="32" fillId="6" borderId="6" xfId="0" applyFont="1" applyFill="1" applyBorder="1" applyAlignment="1">
      <alignment horizontal="center"/>
    </xf>
    <xf numFmtId="0" fontId="28" fillId="0" borderId="0" xfId="0" applyFont="1" applyAlignment="1">
      <alignment horizontal="center"/>
    </xf>
    <xf numFmtId="0" fontId="32" fillId="6" borderId="15" xfId="0" applyFont="1" applyFill="1" applyBorder="1" applyAlignment="1">
      <alignment horizontal="center"/>
    </xf>
    <xf numFmtId="0" fontId="32" fillId="6" borderId="4" xfId="0" applyFont="1" applyFill="1" applyBorder="1" applyAlignment="1">
      <alignment horizontal="center"/>
    </xf>
    <xf numFmtId="0" fontId="32" fillId="6" borderId="3" xfId="0" applyFont="1" applyFill="1" applyBorder="1" applyAlignment="1">
      <alignment horizontal="center"/>
    </xf>
    <xf numFmtId="0" fontId="32" fillId="14" borderId="13" xfId="0" applyFont="1" applyFill="1" applyBorder="1" applyAlignment="1">
      <alignment horizontal="center"/>
    </xf>
    <xf numFmtId="0" fontId="32" fillId="14" borderId="5" xfId="0" applyFont="1" applyFill="1" applyBorder="1" applyAlignment="1">
      <alignment horizontal="center"/>
    </xf>
    <xf numFmtId="0" fontId="32" fillId="14" borderId="6" xfId="0" applyFont="1" applyFill="1" applyBorder="1" applyAlignment="1">
      <alignment horizontal="center"/>
    </xf>
    <xf numFmtId="0" fontId="32" fillId="4" borderId="13" xfId="0" applyFont="1" applyFill="1" applyBorder="1" applyAlignment="1">
      <alignment horizontal="center"/>
    </xf>
    <xf numFmtId="0" fontId="32" fillId="4" borderId="5" xfId="0" applyFont="1" applyFill="1" applyBorder="1" applyAlignment="1">
      <alignment horizontal="center"/>
    </xf>
    <xf numFmtId="0" fontId="32" fillId="4" borderId="6" xfId="0" applyFont="1" applyFill="1" applyBorder="1" applyAlignment="1">
      <alignment horizontal="center"/>
    </xf>
    <xf numFmtId="0" fontId="32" fillId="13" borderId="15" xfId="0" applyFont="1" applyFill="1" applyBorder="1" applyAlignment="1">
      <alignment horizontal="center"/>
    </xf>
    <xf numFmtId="0" fontId="32" fillId="13" borderId="4" xfId="0" applyFont="1" applyFill="1" applyBorder="1" applyAlignment="1">
      <alignment horizontal="center"/>
    </xf>
    <xf numFmtId="0" fontId="32" fillId="13" borderId="3" xfId="0" applyFont="1" applyFill="1" applyBorder="1" applyAlignment="1">
      <alignment horizontal="center"/>
    </xf>
    <xf numFmtId="0" fontId="32" fillId="14" borderId="15" xfId="0" applyFont="1" applyFill="1" applyBorder="1" applyAlignment="1">
      <alignment horizontal="center"/>
    </xf>
    <xf numFmtId="0" fontId="32" fillId="14" borderId="4" xfId="0" applyFont="1" applyFill="1" applyBorder="1" applyAlignment="1">
      <alignment horizontal="center"/>
    </xf>
    <xf numFmtId="0" fontId="32" fillId="14" borderId="3" xfId="0" applyFont="1" applyFill="1" applyBorder="1" applyAlignment="1">
      <alignment horizontal="center"/>
    </xf>
    <xf numFmtId="0" fontId="32" fillId="13" borderId="13" xfId="0" applyFont="1" applyFill="1" applyBorder="1" applyAlignment="1">
      <alignment horizontal="center"/>
    </xf>
    <xf numFmtId="0" fontId="32" fillId="13" borderId="5" xfId="0" applyFont="1" applyFill="1" applyBorder="1" applyAlignment="1">
      <alignment horizontal="center"/>
    </xf>
    <xf numFmtId="0" fontId="32" fillId="13" borderId="6" xfId="0" applyFont="1" applyFill="1" applyBorder="1" applyAlignment="1">
      <alignment horizontal="center"/>
    </xf>
    <xf numFmtId="0" fontId="30" fillId="0" borderId="56" xfId="0" applyFont="1" applyBorder="1" applyAlignment="1">
      <alignment horizontal="center"/>
    </xf>
    <xf numFmtId="0" fontId="30" fillId="0" borderId="57" xfId="0" applyFont="1" applyBorder="1" applyAlignment="1">
      <alignment horizontal="center"/>
    </xf>
    <xf numFmtId="0" fontId="30" fillId="0" borderId="58" xfId="0" applyFont="1" applyBorder="1" applyAlignment="1">
      <alignment horizontal="center"/>
    </xf>
    <xf numFmtId="0" fontId="28" fillId="2" borderId="2" xfId="0" applyFont="1" applyFill="1" applyBorder="1" applyAlignment="1">
      <alignment horizontal="center"/>
    </xf>
    <xf numFmtId="0" fontId="32" fillId="15" borderId="13" xfId="0" applyFont="1" applyFill="1" applyBorder="1" applyAlignment="1">
      <alignment horizontal="center"/>
    </xf>
    <xf numFmtId="0" fontId="32" fillId="15" borderId="5" xfId="0" applyFont="1" applyFill="1" applyBorder="1" applyAlignment="1">
      <alignment horizontal="center"/>
    </xf>
    <xf numFmtId="0" fontId="32" fillId="15" borderId="6" xfId="0" applyFont="1" applyFill="1" applyBorder="1" applyAlignment="1">
      <alignment horizontal="center"/>
    </xf>
    <xf numFmtId="0" fontId="32" fillId="15" borderId="15" xfId="0" applyFont="1" applyFill="1" applyBorder="1" applyAlignment="1">
      <alignment horizontal="center"/>
    </xf>
    <xf numFmtId="0" fontId="32" fillId="15" borderId="4" xfId="0" applyFont="1" applyFill="1" applyBorder="1" applyAlignment="1">
      <alignment horizontal="center"/>
    </xf>
    <xf numFmtId="0" fontId="32" fillId="15" borderId="3" xfId="0" applyFont="1" applyFill="1" applyBorder="1" applyAlignment="1">
      <alignment horizontal="center"/>
    </xf>
    <xf numFmtId="0" fontId="32" fillId="16" borderId="13" xfId="0" applyFont="1" applyFill="1" applyBorder="1" applyAlignment="1">
      <alignment horizontal="center"/>
    </xf>
    <xf numFmtId="0" fontId="32" fillId="16" borderId="5" xfId="0" applyFont="1" applyFill="1" applyBorder="1" applyAlignment="1">
      <alignment horizontal="center"/>
    </xf>
    <xf numFmtId="0" fontId="32" fillId="16" borderId="6" xfId="0" applyFont="1" applyFill="1" applyBorder="1" applyAlignment="1">
      <alignment horizontal="center"/>
    </xf>
    <xf numFmtId="0" fontId="32" fillId="16" borderId="15" xfId="0" applyFont="1" applyFill="1" applyBorder="1" applyAlignment="1">
      <alignment horizontal="center"/>
    </xf>
    <xf numFmtId="0" fontId="32" fillId="16" borderId="4" xfId="0" applyFont="1" applyFill="1" applyBorder="1" applyAlignment="1">
      <alignment horizontal="center"/>
    </xf>
    <xf numFmtId="0" fontId="32" fillId="16" borderId="3" xfId="0" applyFont="1" applyFill="1" applyBorder="1" applyAlignment="1">
      <alignment horizontal="center"/>
    </xf>
    <xf numFmtId="0" fontId="35" fillId="7" borderId="10" xfId="0" applyFont="1" applyFill="1" applyBorder="1" applyAlignment="1">
      <alignment horizontal="center" vertical="center"/>
    </xf>
    <xf numFmtId="0" fontId="35" fillId="4" borderId="0" xfId="0" applyFont="1" applyFill="1" applyAlignment="1">
      <alignment horizontal="left" vertical="center"/>
    </xf>
  </cellXfs>
  <cellStyles count="3">
    <cellStyle name="Normal" xfId="0" builtinId="0"/>
    <cellStyle name="Normal 4" xfId="1" xr:uid="{00000000-0005-0000-0000-000001000000}"/>
    <cellStyle name="Standard 2" xfId="2" xr:uid="{00000000-0005-0000-0000-000002000000}"/>
  </cellStyles>
  <dxfs count="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43.png"/></Relationships>
</file>

<file path=xl/drawings/_rels/drawing11.xml.rels><?xml version="1.0" encoding="UTF-8" standalone="yes"?>
<Relationships xmlns="http://schemas.openxmlformats.org/package/2006/relationships"><Relationship Id="rId8" Type="http://schemas.openxmlformats.org/officeDocument/2006/relationships/image" Target="../media/image60.jpeg"/><Relationship Id="rId3" Type="http://schemas.openxmlformats.org/officeDocument/2006/relationships/image" Target="../media/image56.jpeg"/><Relationship Id="rId7" Type="http://schemas.openxmlformats.org/officeDocument/2006/relationships/image" Target="../media/image26.jpeg"/><Relationship Id="rId2" Type="http://schemas.openxmlformats.org/officeDocument/2006/relationships/image" Target="../media/image55.jpeg"/><Relationship Id="rId1" Type="http://schemas.openxmlformats.org/officeDocument/2006/relationships/image" Target="../media/image54.jpeg"/><Relationship Id="rId6" Type="http://schemas.openxmlformats.org/officeDocument/2006/relationships/image" Target="../media/image59.jpeg"/><Relationship Id="rId5" Type="http://schemas.openxmlformats.org/officeDocument/2006/relationships/image" Target="../media/image58.jpeg"/><Relationship Id="rId10" Type="http://schemas.openxmlformats.org/officeDocument/2006/relationships/image" Target="../media/image62.jpeg"/><Relationship Id="rId4" Type="http://schemas.openxmlformats.org/officeDocument/2006/relationships/image" Target="../media/image57.jpeg"/><Relationship Id="rId9" Type="http://schemas.openxmlformats.org/officeDocument/2006/relationships/image" Target="../media/image6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43.png"/></Relationships>
</file>

<file path=xl/drawings/_rels/drawing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2.jpeg"/><Relationship Id="rId5" Type="http://schemas.openxmlformats.org/officeDocument/2006/relationships/image" Target="../media/image1.png"/><Relationship Id="rId4" Type="http://schemas.openxmlformats.org/officeDocument/2006/relationships/image" Target="../media/image1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image" Target="../media/image15.png"/><Relationship Id="rId7" Type="http://schemas.openxmlformats.org/officeDocument/2006/relationships/image" Target="../media/image19.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16.png"/><Relationship Id="rId9"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2.jpeg"/><Relationship Id="rId5" Type="http://schemas.openxmlformats.org/officeDocument/2006/relationships/image" Target="../media/image1.png"/><Relationship Id="rId4" Type="http://schemas.openxmlformats.org/officeDocument/2006/relationships/image" Target="../media/image1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24.png"/><Relationship Id="rId4" Type="http://schemas.openxmlformats.org/officeDocument/2006/relationships/image" Target="../media/image23.png"/></Relationships>
</file>

<file path=xl/drawings/_rels/drawing6.xml.rels><?xml version="1.0" encoding="UTF-8" standalone="yes"?>
<Relationships xmlns="http://schemas.openxmlformats.org/package/2006/relationships"><Relationship Id="rId8" Type="http://schemas.openxmlformats.org/officeDocument/2006/relationships/image" Target="../media/image32.jpeg"/><Relationship Id="rId3" Type="http://schemas.openxmlformats.org/officeDocument/2006/relationships/image" Target="../media/image27.jpeg"/><Relationship Id="rId7" Type="http://schemas.openxmlformats.org/officeDocument/2006/relationships/image" Target="../media/image31.jpeg"/><Relationship Id="rId2" Type="http://schemas.openxmlformats.org/officeDocument/2006/relationships/image" Target="../media/image26.jpeg"/><Relationship Id="rId1" Type="http://schemas.openxmlformats.org/officeDocument/2006/relationships/image" Target="../media/image25.jpeg"/><Relationship Id="rId6" Type="http://schemas.openxmlformats.org/officeDocument/2006/relationships/image" Target="../media/image30.jpeg"/><Relationship Id="rId5" Type="http://schemas.openxmlformats.org/officeDocument/2006/relationships/image" Target="../media/image29.jpeg"/><Relationship Id="rId10" Type="http://schemas.openxmlformats.org/officeDocument/2006/relationships/image" Target="../media/image34.jpeg"/><Relationship Id="rId4" Type="http://schemas.openxmlformats.org/officeDocument/2006/relationships/image" Target="../media/image28.jpeg"/><Relationship Id="rId9" Type="http://schemas.openxmlformats.org/officeDocument/2006/relationships/image" Target="../media/image33.jpeg"/></Relationships>
</file>

<file path=xl/drawings/_rels/drawing7.xml.rels><?xml version="1.0" encoding="UTF-8" standalone="yes"?>
<Relationships xmlns="http://schemas.openxmlformats.org/package/2006/relationships"><Relationship Id="rId8" Type="http://schemas.openxmlformats.org/officeDocument/2006/relationships/image" Target="../media/image41.jpeg"/><Relationship Id="rId3" Type="http://schemas.openxmlformats.org/officeDocument/2006/relationships/image" Target="../media/image36.jpeg"/><Relationship Id="rId7" Type="http://schemas.openxmlformats.org/officeDocument/2006/relationships/image" Target="../media/image40.jpeg"/><Relationship Id="rId2" Type="http://schemas.openxmlformats.org/officeDocument/2006/relationships/image" Target="../media/image26.jpeg"/><Relationship Id="rId1" Type="http://schemas.openxmlformats.org/officeDocument/2006/relationships/image" Target="../media/image35.jpeg"/><Relationship Id="rId6" Type="http://schemas.openxmlformats.org/officeDocument/2006/relationships/image" Target="../media/image39.jpeg"/><Relationship Id="rId5" Type="http://schemas.openxmlformats.org/officeDocument/2006/relationships/image" Target="../media/image38.jpeg"/><Relationship Id="rId10" Type="http://schemas.openxmlformats.org/officeDocument/2006/relationships/image" Target="../media/image42.jpeg"/><Relationship Id="rId4" Type="http://schemas.openxmlformats.org/officeDocument/2006/relationships/image" Target="../media/image37.jpeg"/><Relationship Id="rId9" Type="http://schemas.openxmlformats.org/officeDocument/2006/relationships/image" Target="../media/image3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4.png"/><Relationship Id="rId1" Type="http://schemas.openxmlformats.org/officeDocument/2006/relationships/image" Target="../media/image43.png"/></Relationships>
</file>

<file path=xl/drawings/_rels/drawing9.xml.rels><?xml version="1.0" encoding="UTF-8" standalone="yes"?>
<Relationships xmlns="http://schemas.openxmlformats.org/package/2006/relationships"><Relationship Id="rId8" Type="http://schemas.openxmlformats.org/officeDocument/2006/relationships/image" Target="../media/image52.jpeg"/><Relationship Id="rId3" Type="http://schemas.openxmlformats.org/officeDocument/2006/relationships/image" Target="../media/image47.jpeg"/><Relationship Id="rId7" Type="http://schemas.openxmlformats.org/officeDocument/2006/relationships/image" Target="../media/image51.jpeg"/><Relationship Id="rId2" Type="http://schemas.openxmlformats.org/officeDocument/2006/relationships/image" Target="../media/image46.jpeg"/><Relationship Id="rId1" Type="http://schemas.openxmlformats.org/officeDocument/2006/relationships/image" Target="../media/image26.jpeg"/><Relationship Id="rId6" Type="http://schemas.openxmlformats.org/officeDocument/2006/relationships/image" Target="../media/image50.jpeg"/><Relationship Id="rId5" Type="http://schemas.openxmlformats.org/officeDocument/2006/relationships/image" Target="../media/image49.jpeg"/><Relationship Id="rId10" Type="http://schemas.openxmlformats.org/officeDocument/2006/relationships/image" Target="../media/image42.jpeg"/><Relationship Id="rId4" Type="http://schemas.openxmlformats.org/officeDocument/2006/relationships/image" Target="../media/image48.jpeg"/><Relationship Id="rId9" Type="http://schemas.openxmlformats.org/officeDocument/2006/relationships/image" Target="../media/image34.jpeg"/></Relationships>
</file>

<file path=xl/drawings/drawing1.xml><?xml version="1.0" encoding="utf-8"?>
<xdr:wsDr xmlns:xdr="http://schemas.openxmlformats.org/drawingml/2006/spreadsheetDrawing" xmlns:a="http://schemas.openxmlformats.org/drawingml/2006/main">
  <xdr:twoCellAnchor>
    <xdr:from>
      <xdr:col>1</xdr:col>
      <xdr:colOff>0</xdr:colOff>
      <xdr:row>7</xdr:row>
      <xdr:rowOff>1587</xdr:rowOff>
    </xdr:from>
    <xdr:to>
      <xdr:col>25</xdr:col>
      <xdr:colOff>1</xdr:colOff>
      <xdr:row>17</xdr:row>
      <xdr:rowOff>228600</xdr:rowOff>
    </xdr:to>
    <xdr:sp macro="" textlink="">
      <xdr:nvSpPr>
        <xdr:cNvPr id="15" name="TextBox 14">
          <a:extLst>
            <a:ext uri="{FF2B5EF4-FFF2-40B4-BE49-F238E27FC236}">
              <a16:creationId xmlns:a16="http://schemas.microsoft.com/office/drawing/2014/main" id="{19B84BF7-D337-F3E8-6927-39CF5774F1E6}"/>
            </a:ext>
          </a:extLst>
        </xdr:cNvPr>
        <xdr:cNvSpPr txBox="1"/>
      </xdr:nvSpPr>
      <xdr:spPr>
        <a:xfrm>
          <a:off x="381000" y="1792287"/>
          <a:ext cx="14192251" cy="2332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lnSpc>
              <a:spcPts val="1600"/>
            </a:lnSpc>
            <a:spcAft>
              <a:spcPts val="800"/>
            </a:spcAft>
          </a:pP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This Küschall measuring guideline aims</a:t>
          </a: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to support healthcare professionals and Küschall retailers </a:t>
          </a: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through the process of an assessment with Küschall Active wheelchairs. The goal is to provide a wheelchair that perfectly fits each user</a:t>
          </a: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and achieves </a:t>
          </a: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the best possible match in all dimensions and measurements, ensuring the full benefits</a:t>
          </a: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of Küschall wheelchairs can be experienced. Performance and precision. </a:t>
          </a:r>
        </a:p>
        <a:p>
          <a:pPr marL="0" indent="0" algn="l">
            <a:lnSpc>
              <a:spcPts val="1600"/>
            </a:lnSpc>
            <a:spcAft>
              <a:spcPts val="800"/>
            </a:spcAft>
          </a:pP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We</a:t>
          </a: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have </a:t>
          </a: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7</a:t>
          </a: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focused areas to support this process:</a:t>
          </a:r>
        </a:p>
        <a:p>
          <a:pPr marL="0" indent="0" algn="l">
            <a:lnSpc>
              <a:spcPts val="1600"/>
            </a:lnSpc>
            <a:spcAft>
              <a:spcPts val="800"/>
            </a:spcAft>
          </a:pP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Page 1 - </a:t>
          </a: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introduction page, explaining the importance of various measurements (as</a:t>
          </a: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shown below)</a:t>
          </a: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a:t>
          </a:r>
        </a:p>
        <a:p>
          <a:pPr marL="0" indent="0" algn="l">
            <a:lnSpc>
              <a:spcPts val="1600"/>
            </a:lnSpc>
            <a:spcAft>
              <a:spcPts val="800"/>
            </a:spcAft>
          </a:pP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Page 2 - provides information about how and where to measure the user - which is the base for every assessment.</a:t>
          </a:r>
        </a:p>
        <a:p>
          <a:pPr marL="0" indent="0" algn="l">
            <a:lnSpc>
              <a:spcPts val="1600"/>
            </a:lnSpc>
            <a:spcAft>
              <a:spcPts val="800"/>
            </a:spcAft>
          </a:pP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Page</a:t>
          </a: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3 - </a:t>
          </a: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explains the general recommendations</a:t>
          </a: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for measuring a wheelchair user.</a:t>
          </a:r>
        </a:p>
        <a:p>
          <a:pPr marL="0" indent="0" algn="l">
            <a:lnSpc>
              <a:spcPts val="1600"/>
            </a:lnSpc>
            <a:spcAft>
              <a:spcPts val="800"/>
            </a:spcAft>
          </a:pP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Pages 4 - 7 - focus on the measurement of each individual </a:t>
          </a: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Küschall wheelchair model</a:t>
          </a: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The measurement data can be entered into the supporting </a:t>
          </a: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configuration calculator to generate the results. This way you can check if this configuration is the right one for the user, or if you want to change anything. </a:t>
          </a:r>
        </a:p>
      </xdr:txBody>
    </xdr:sp>
    <xdr:clientData/>
  </xdr:twoCellAnchor>
  <xdr:twoCellAnchor editAs="oneCell">
    <xdr:from>
      <xdr:col>1</xdr:col>
      <xdr:colOff>152400</xdr:colOff>
      <xdr:row>3</xdr:row>
      <xdr:rowOff>0</xdr:rowOff>
    </xdr:from>
    <xdr:to>
      <xdr:col>5</xdr:col>
      <xdr:colOff>381000</xdr:colOff>
      <xdr:row>4</xdr:row>
      <xdr:rowOff>171450</xdr:rowOff>
    </xdr:to>
    <xdr:pic>
      <xdr:nvPicPr>
        <xdr:cNvPr id="21544" name="Picture 9">
          <a:extLst>
            <a:ext uri="{FF2B5EF4-FFF2-40B4-BE49-F238E27FC236}">
              <a16:creationId xmlns:a16="http://schemas.microsoft.com/office/drawing/2014/main" id="{55385B6C-D952-5C4A-4BD7-341A1B1E6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 y="542925"/>
          <a:ext cx="27813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0</xdr:colOff>
      <xdr:row>0</xdr:row>
      <xdr:rowOff>0</xdr:rowOff>
    </xdr:from>
    <xdr:to>
      <xdr:col>25</xdr:col>
      <xdr:colOff>19050</xdr:colOff>
      <xdr:row>4</xdr:row>
      <xdr:rowOff>0</xdr:rowOff>
    </xdr:to>
    <xdr:pic>
      <xdr:nvPicPr>
        <xdr:cNvPr id="21545" name="Picture 11">
          <a:extLst>
            <a:ext uri="{FF2B5EF4-FFF2-40B4-BE49-F238E27FC236}">
              <a16:creationId xmlns:a16="http://schemas.microsoft.com/office/drawing/2014/main" id="{A80AF0A5-3459-1FE1-332E-97A6692B9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82700" y="0"/>
          <a:ext cx="6096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23</xdr:row>
      <xdr:rowOff>114300</xdr:rowOff>
    </xdr:from>
    <xdr:to>
      <xdr:col>3</xdr:col>
      <xdr:colOff>209550</xdr:colOff>
      <xdr:row>29</xdr:row>
      <xdr:rowOff>17918</xdr:rowOff>
    </xdr:to>
    <xdr:pic>
      <xdr:nvPicPr>
        <xdr:cNvPr id="21546" name="Picture 25">
          <a:extLst>
            <a:ext uri="{FF2B5EF4-FFF2-40B4-BE49-F238E27FC236}">
              <a16:creationId xmlns:a16="http://schemas.microsoft.com/office/drawing/2014/main" id="{542CDE62-13EF-C5B5-EDB9-0882BE49790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047750" y="5133975"/>
          <a:ext cx="847725" cy="989468"/>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495300</xdr:colOff>
      <xdr:row>34</xdr:row>
      <xdr:rowOff>123825</xdr:rowOff>
    </xdr:from>
    <xdr:to>
      <xdr:col>3</xdr:col>
      <xdr:colOff>274717</xdr:colOff>
      <xdr:row>39</xdr:row>
      <xdr:rowOff>150541</xdr:rowOff>
    </xdr:to>
    <xdr:pic>
      <xdr:nvPicPr>
        <xdr:cNvPr id="21547" name="Picture 27">
          <a:extLst>
            <a:ext uri="{FF2B5EF4-FFF2-40B4-BE49-F238E27FC236}">
              <a16:creationId xmlns:a16="http://schemas.microsoft.com/office/drawing/2014/main" id="{EF99AA46-B5C6-00E2-3E17-F13B3D2DED0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904875" y="7134225"/>
          <a:ext cx="1055767" cy="960166"/>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495300</xdr:colOff>
      <xdr:row>45</xdr:row>
      <xdr:rowOff>85725</xdr:rowOff>
    </xdr:from>
    <xdr:to>
      <xdr:col>3</xdr:col>
      <xdr:colOff>354297</xdr:colOff>
      <xdr:row>50</xdr:row>
      <xdr:rowOff>124390</xdr:rowOff>
    </xdr:to>
    <xdr:pic>
      <xdr:nvPicPr>
        <xdr:cNvPr id="21548" name="Picture 29">
          <a:extLst>
            <a:ext uri="{FF2B5EF4-FFF2-40B4-BE49-F238E27FC236}">
              <a16:creationId xmlns:a16="http://schemas.microsoft.com/office/drawing/2014/main" id="{5D70926F-6056-B51E-C426-C68F06AADD4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904875" y="9144000"/>
          <a:ext cx="1135347" cy="943540"/>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285750</xdr:colOff>
      <xdr:row>23</xdr:row>
      <xdr:rowOff>114300</xdr:rowOff>
    </xdr:from>
    <xdr:to>
      <xdr:col>15</xdr:col>
      <xdr:colOff>65773</xdr:colOff>
      <xdr:row>29</xdr:row>
      <xdr:rowOff>18318</xdr:rowOff>
    </xdr:to>
    <xdr:pic>
      <xdr:nvPicPr>
        <xdr:cNvPr id="21549" name="Picture 35">
          <a:extLst>
            <a:ext uri="{FF2B5EF4-FFF2-40B4-BE49-F238E27FC236}">
              <a16:creationId xmlns:a16="http://schemas.microsoft.com/office/drawing/2014/main" id="{FAA029A1-BB9E-497F-F0E4-CD9DDE4ADF3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8353425" y="5133975"/>
          <a:ext cx="1056373" cy="989868"/>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285750</xdr:colOff>
      <xdr:row>34</xdr:row>
      <xdr:rowOff>123825</xdr:rowOff>
    </xdr:from>
    <xdr:to>
      <xdr:col>15</xdr:col>
      <xdr:colOff>65773</xdr:colOff>
      <xdr:row>39</xdr:row>
      <xdr:rowOff>142834</xdr:rowOff>
    </xdr:to>
    <xdr:pic>
      <xdr:nvPicPr>
        <xdr:cNvPr id="21550" name="Picture 37">
          <a:extLst>
            <a:ext uri="{FF2B5EF4-FFF2-40B4-BE49-F238E27FC236}">
              <a16:creationId xmlns:a16="http://schemas.microsoft.com/office/drawing/2014/main" id="{02C54B28-135A-5922-FF13-D7CCBC16E52B}"/>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bwMode="auto">
        <a:xfrm>
          <a:off x="8353425" y="7134225"/>
          <a:ext cx="1056373" cy="952459"/>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285750</xdr:colOff>
      <xdr:row>45</xdr:row>
      <xdr:rowOff>85725</xdr:rowOff>
    </xdr:from>
    <xdr:to>
      <xdr:col>15</xdr:col>
      <xdr:colOff>65167</xdr:colOff>
      <xdr:row>50</xdr:row>
      <xdr:rowOff>116077</xdr:rowOff>
    </xdr:to>
    <xdr:pic>
      <xdr:nvPicPr>
        <xdr:cNvPr id="21551" name="Picture 39">
          <a:extLst>
            <a:ext uri="{FF2B5EF4-FFF2-40B4-BE49-F238E27FC236}">
              <a16:creationId xmlns:a16="http://schemas.microsoft.com/office/drawing/2014/main" id="{1B800AFE-5DCD-8D62-E991-75AD461C506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bwMode="auto">
        <a:xfrm>
          <a:off x="8353425" y="9144000"/>
          <a:ext cx="1055767" cy="935227"/>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477837</xdr:colOff>
      <xdr:row>19</xdr:row>
      <xdr:rowOff>24493</xdr:rowOff>
    </xdr:from>
    <xdr:to>
      <xdr:col>8</xdr:col>
      <xdr:colOff>512734</xdr:colOff>
      <xdr:row>22</xdr:row>
      <xdr:rowOff>123825</xdr:rowOff>
    </xdr:to>
    <xdr:sp macro="" textlink="">
      <xdr:nvSpPr>
        <xdr:cNvPr id="42" name="Zone de texte 2">
          <a:extLst>
            <a:ext uri="{FF2B5EF4-FFF2-40B4-BE49-F238E27FC236}">
              <a16:creationId xmlns:a16="http://schemas.microsoft.com/office/drawing/2014/main" id="{21CD6E7A-4E18-BDC3-6B2B-E71404940036}"/>
            </a:ext>
          </a:extLst>
        </xdr:cNvPr>
        <xdr:cNvSpPr txBox="1">
          <a:spLocks noChangeArrowheads="1"/>
        </xdr:cNvSpPr>
      </xdr:nvSpPr>
      <xdr:spPr bwMode="auto">
        <a:xfrm>
          <a:off x="858837" y="3615418"/>
          <a:ext cx="4168747" cy="670832"/>
        </a:xfrm>
        <a:prstGeom prst="rect">
          <a:avLst/>
        </a:prstGeom>
        <a:noFill/>
        <a:ln w="9525">
          <a:noFill/>
          <a:miter lim="800000"/>
          <a:headEnd/>
          <a:tailEnd/>
        </a:ln>
      </xdr:spPr>
      <xdr:txBody>
        <a:bodyPr rot="0" vert="horz" wrap="square" lIns="91440" tIns="45720" rIns="91440" bIns="45720" anchor="t" anchorCtr="0">
          <a:noAutofit/>
        </a:bodyPr>
        <a:lstStyle/>
        <a:p>
          <a:pPr algn="l">
            <a:lnSpc>
              <a:spcPct val="107000"/>
            </a:lnSpc>
            <a:spcAft>
              <a:spcPts val="800"/>
            </a:spcAft>
          </a:pPr>
          <a:r>
            <a:rPr lang="en-US" sz="1600">
              <a:solidFill>
                <a:srgbClr val="FF0000"/>
              </a:solidFill>
              <a:effectLst/>
              <a:latin typeface="Titillium Web" panose="00000500000000000000" pitchFamily="2" charset="0"/>
              <a:ea typeface="Calibri" panose="020F0502020204030204" pitchFamily="34" charset="0"/>
              <a:cs typeface="Times New Roman" panose="02020603050405020304" pitchFamily="18" charset="0"/>
            </a:rPr>
            <a:t>THE IMPORTANCE OF CHOOSING THE CORRECT...</a:t>
          </a:r>
          <a:endParaRPr lang="fr-FR" sz="1100">
            <a:solidFill>
              <a:srgbClr val="FF0000"/>
            </a:solidFill>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1587</xdr:colOff>
      <xdr:row>4</xdr:row>
      <xdr:rowOff>341312</xdr:rowOff>
    </xdr:from>
    <xdr:to>
      <xdr:col>23</xdr:col>
      <xdr:colOff>266685</xdr:colOff>
      <xdr:row>6</xdr:row>
      <xdr:rowOff>200025</xdr:rowOff>
    </xdr:to>
    <xdr:sp macro="" textlink="">
      <xdr:nvSpPr>
        <xdr:cNvPr id="43" name="TextBox 42">
          <a:extLst>
            <a:ext uri="{FF2B5EF4-FFF2-40B4-BE49-F238E27FC236}">
              <a16:creationId xmlns:a16="http://schemas.microsoft.com/office/drawing/2014/main" id="{2716D577-94D1-177A-C1EA-A7FC53C030E1}"/>
            </a:ext>
          </a:extLst>
        </xdr:cNvPr>
        <xdr:cNvSpPr txBox="1"/>
      </xdr:nvSpPr>
      <xdr:spPr>
        <a:xfrm>
          <a:off x="382587" y="1103312"/>
          <a:ext cx="13276248" cy="544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22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MEASURING THE WHEELCHAIR USER AND A KÜSCHALL WHEELCHAIR FOR A PERFECT FIT</a:t>
          </a:r>
        </a:p>
      </xdr:txBody>
    </xdr:sp>
    <xdr:clientData/>
  </xdr:twoCellAnchor>
  <xdr:twoCellAnchor>
    <xdr:from>
      <xdr:col>15</xdr:col>
      <xdr:colOff>334962</xdr:colOff>
      <xdr:row>33</xdr:row>
      <xdr:rowOff>122432</xdr:rowOff>
    </xdr:from>
    <xdr:to>
      <xdr:col>24</xdr:col>
      <xdr:colOff>285745</xdr:colOff>
      <xdr:row>36</xdr:row>
      <xdr:rowOff>135669</xdr:rowOff>
    </xdr:to>
    <xdr:sp macro="" textlink="">
      <xdr:nvSpPr>
        <xdr:cNvPr id="17" name="Zone de texte 2">
          <a:extLst>
            <a:ext uri="{FF2B5EF4-FFF2-40B4-BE49-F238E27FC236}">
              <a16:creationId xmlns:a16="http://schemas.microsoft.com/office/drawing/2014/main" id="{EA0ADCE1-98D7-2DDA-2E99-C277404AFCE2}"/>
            </a:ext>
          </a:extLst>
        </xdr:cNvPr>
        <xdr:cNvSpPr txBox="1">
          <a:spLocks noChangeArrowheads="1"/>
        </xdr:cNvSpPr>
      </xdr:nvSpPr>
      <xdr:spPr bwMode="auto">
        <a:xfrm>
          <a:off x="9678987" y="6951857"/>
          <a:ext cx="5713408" cy="556162"/>
        </a:xfrm>
        <a:prstGeom prst="rect">
          <a:avLst/>
        </a:prstGeom>
        <a:noFill/>
        <a:ln w="9525">
          <a:noFill/>
          <a:miter lim="800000"/>
          <a:headEnd/>
          <a:tailEnd/>
        </a:ln>
      </xdr:spPr>
      <xdr:txBody>
        <a:bodyPr rot="0" vert="horz" wrap="square" lIns="91440" tIns="45720" rIns="91440" bIns="45720" anchor="t" anchorCtr="0">
          <a:noAutofit/>
        </a:bodyPr>
        <a:lstStyle/>
        <a:p>
          <a:pPr marL="0" marR="0" lvl="0" indent="0" algn="l" defTabSz="914400" eaLnBrk="1" fontAlgn="auto" latinLnBrk="0" hangingPunct="1">
            <a:lnSpc>
              <a:spcPts val="2900"/>
            </a:lnSpc>
            <a:spcBef>
              <a:spcPts val="0"/>
            </a:spcBef>
            <a:spcAft>
              <a:spcPts val="800"/>
            </a:spcAft>
            <a:buClrTx/>
            <a:buSzTx/>
            <a:buFontTx/>
            <a:buNone/>
            <a:tabLst/>
            <a:defRPr/>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REAR SEAT HEIGHT</a:t>
          </a:r>
        </a:p>
        <a:p>
          <a:pPr algn="l"/>
          <a:r>
            <a:rPr lang="en-US" sz="1100">
              <a:effectLst/>
              <a:latin typeface="Titillium Web" panose="00000500000000000000" pitchFamily="2" charset="0"/>
              <a:ea typeface="+mn-ea"/>
              <a:cs typeface="+mn-cs"/>
            </a:rPr>
            <a:t>The correct rear seat height is very important for an ergonomic</a:t>
          </a:r>
          <a:r>
            <a:rPr lang="en-US" sz="1100" baseline="0">
              <a:effectLst/>
              <a:latin typeface="Titillium Web" panose="00000500000000000000" pitchFamily="2" charset="0"/>
              <a:ea typeface="+mn-ea"/>
              <a:cs typeface="+mn-cs"/>
            </a:rPr>
            <a:t> and efficient propelling of the chair. A good point to start with is having the user sitting upright in the chair, with the arms hanging down straight (but not stretched) at the sides. When the tip of the middle finger is on the same height level as the axis of the rear wheel, the user is getting most out of propelling, because the energy will be applied on the handrims most efficiently. Also, the rear seat height influences the seat angle and by that the stable sitting position in the chair.</a:t>
          </a:r>
          <a:endParaRPr lang="en-GB" sz="1100">
            <a:effectLst/>
            <a:latin typeface="Titillium Web" panose="00000500000000000000" pitchFamily="2" charset="0"/>
            <a:ea typeface="+mn-ea"/>
            <a:cs typeface="+mn-cs"/>
          </a:endParaRPr>
        </a:p>
      </xdr:txBody>
    </xdr:sp>
    <xdr:clientData/>
  </xdr:twoCellAnchor>
  <xdr:twoCellAnchor>
    <xdr:from>
      <xdr:col>3</xdr:col>
      <xdr:colOff>560613</xdr:colOff>
      <xdr:row>33</xdr:row>
      <xdr:rowOff>122432</xdr:rowOff>
    </xdr:from>
    <xdr:to>
      <xdr:col>12</xdr:col>
      <xdr:colOff>535197</xdr:colOff>
      <xdr:row>36</xdr:row>
      <xdr:rowOff>45357</xdr:rowOff>
    </xdr:to>
    <xdr:sp macro="" textlink="">
      <xdr:nvSpPr>
        <xdr:cNvPr id="3" name="Zone de texte 2">
          <a:extLst>
            <a:ext uri="{FF2B5EF4-FFF2-40B4-BE49-F238E27FC236}">
              <a16:creationId xmlns:a16="http://schemas.microsoft.com/office/drawing/2014/main" id="{1B529F7B-549F-D3D6-41AF-BCEFF724652C}"/>
            </a:ext>
          </a:extLst>
        </xdr:cNvPr>
        <xdr:cNvSpPr txBox="1">
          <a:spLocks noChangeArrowheads="1"/>
        </xdr:cNvSpPr>
      </xdr:nvSpPr>
      <xdr:spPr bwMode="auto">
        <a:xfrm>
          <a:off x="2246538" y="6951857"/>
          <a:ext cx="5718159" cy="465850"/>
        </a:xfrm>
        <a:prstGeom prst="rect">
          <a:avLst/>
        </a:prstGeom>
        <a:noFill/>
        <a:ln w="9525">
          <a:noFill/>
          <a:miter lim="800000"/>
          <a:headEnd/>
          <a:tailEnd/>
        </a:ln>
      </xdr:spPr>
      <xdr:txBody>
        <a:bodyPr rot="0" vert="horz" wrap="square" lIns="91440" tIns="45720" rIns="91440" bIns="45720" anchor="t" anchorCtr="0">
          <a:noAutofit/>
        </a:bodyPr>
        <a:lstStyle/>
        <a:p>
          <a:pPr marL="0" marR="0" lvl="0" indent="0" algn="l" defTabSz="914400" eaLnBrk="1" fontAlgn="auto" latinLnBrk="0" hangingPunct="1">
            <a:lnSpc>
              <a:spcPts val="2900"/>
            </a:lnSpc>
            <a:spcBef>
              <a:spcPts val="0"/>
            </a:spcBef>
            <a:spcAft>
              <a:spcPts val="800"/>
            </a:spcAft>
            <a:buClrTx/>
            <a:buSzTx/>
            <a:buFontTx/>
            <a:buNone/>
            <a:tabLst/>
            <a:defRPr/>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SEAT DEPTH</a:t>
          </a:r>
        </a:p>
        <a:p>
          <a:pPr algn="l"/>
          <a:r>
            <a:rPr lang="en-US" sz="1100">
              <a:effectLst/>
              <a:latin typeface="Titillium Web" panose="00000500000000000000" pitchFamily="2" charset="0"/>
              <a:ea typeface="+mn-ea"/>
              <a:cs typeface="+mn-cs"/>
            </a:rPr>
            <a:t>A correct</a:t>
          </a:r>
          <a:r>
            <a:rPr lang="en-US" sz="1100" baseline="0">
              <a:effectLst/>
              <a:latin typeface="Titillium Web" panose="00000500000000000000" pitchFamily="2" charset="0"/>
              <a:ea typeface="+mn-ea"/>
              <a:cs typeface="+mn-cs"/>
            </a:rPr>
            <a:t> seat depth is required to facilitate a maximum weight distribution across the whole seating base, avoiding pressure points and skin irritations. A too large seat depth, with contact of the seat or cushion in the hollow of the knee must be avoided as it can reduce the blood flow in the legs as well as trigger spasms. A too short seat depth increases discomfort, pressure points and a bad posture.</a:t>
          </a:r>
          <a:endParaRPr lang="en-GB" sz="1100">
            <a:effectLst/>
            <a:latin typeface="Titillium Web" panose="00000500000000000000" pitchFamily="2" charset="0"/>
            <a:ea typeface="+mn-ea"/>
            <a:cs typeface="+mn-cs"/>
          </a:endParaRPr>
        </a:p>
      </xdr:txBody>
    </xdr:sp>
    <xdr:clientData/>
  </xdr:twoCellAnchor>
  <xdr:twoCellAnchor>
    <xdr:from>
      <xdr:col>3</xdr:col>
      <xdr:colOff>560613</xdr:colOff>
      <xdr:row>22</xdr:row>
      <xdr:rowOff>122753</xdr:rowOff>
    </xdr:from>
    <xdr:to>
      <xdr:col>12</xdr:col>
      <xdr:colOff>535197</xdr:colOff>
      <xdr:row>26</xdr:row>
      <xdr:rowOff>121724</xdr:rowOff>
    </xdr:to>
    <xdr:sp macro="" textlink="">
      <xdr:nvSpPr>
        <xdr:cNvPr id="4" name="Zone de texte 2">
          <a:extLst>
            <a:ext uri="{FF2B5EF4-FFF2-40B4-BE49-F238E27FC236}">
              <a16:creationId xmlns:a16="http://schemas.microsoft.com/office/drawing/2014/main" id="{87E87BD5-A159-ACB6-F947-64B53DC3EAEB}"/>
            </a:ext>
          </a:extLst>
        </xdr:cNvPr>
        <xdr:cNvSpPr txBox="1">
          <a:spLocks noChangeArrowheads="1"/>
        </xdr:cNvSpPr>
      </xdr:nvSpPr>
      <xdr:spPr bwMode="auto">
        <a:xfrm>
          <a:off x="2246538" y="4961453"/>
          <a:ext cx="5718159" cy="722871"/>
        </a:xfrm>
        <a:prstGeom prst="rect">
          <a:avLst/>
        </a:prstGeom>
        <a:noFill/>
        <a:ln w="9525">
          <a:noFill/>
          <a:miter lim="800000"/>
          <a:headEnd/>
          <a:tailEnd/>
        </a:ln>
      </xdr:spPr>
      <xdr:txBody>
        <a:bodyPr rot="0" vert="horz" wrap="square" lIns="91440" tIns="45720" rIns="91440" bIns="45720" anchor="t" anchorCtr="0">
          <a:noAutofit/>
        </a:bodyPr>
        <a:lstStyle/>
        <a:p>
          <a:pPr marL="0" marR="0" lvl="0" indent="0" algn="l" defTabSz="914400" eaLnBrk="1" fontAlgn="auto" latinLnBrk="0" hangingPunct="1">
            <a:lnSpc>
              <a:spcPts val="2900"/>
            </a:lnSpc>
            <a:spcBef>
              <a:spcPts val="0"/>
            </a:spcBef>
            <a:spcAft>
              <a:spcPts val="800"/>
            </a:spcAft>
            <a:buClrTx/>
            <a:buSzTx/>
            <a:buFontTx/>
            <a:buNone/>
            <a:tabLst/>
            <a:defRPr/>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SEAT WIDTH</a:t>
          </a:r>
        </a:p>
        <a:p>
          <a:pPr algn="l"/>
          <a:r>
            <a:rPr lang="en-US" sz="1100">
              <a:effectLst/>
              <a:latin typeface="Titillium Web" panose="00000500000000000000" pitchFamily="2" charset="0"/>
              <a:ea typeface="+mn-ea"/>
              <a:cs typeface="+mn-cs"/>
            </a:rPr>
            <a:t>The seat width influences both the user's comfort and posture in the chair. It must be wide enough to avoid lateral pressure points at the hips but narrow enough to support an upright body posture. Also, a narrow</a:t>
          </a:r>
          <a:r>
            <a:rPr lang="en-US" sz="1100" baseline="0">
              <a:effectLst/>
              <a:latin typeface="Titillium Web" panose="00000500000000000000" pitchFamily="2" charset="0"/>
              <a:ea typeface="+mn-ea"/>
              <a:cs typeface="+mn-cs"/>
            </a:rPr>
            <a:t> seat brings the wheels closer to the arms and hands for ergonomic and efficient propelling, plus the whole chair becomes narrower for passing narrow doors and passages.</a:t>
          </a:r>
          <a:endParaRPr lang="en-GB" sz="1100">
            <a:effectLst/>
            <a:latin typeface="Titillium Web" panose="00000500000000000000" pitchFamily="2" charset="0"/>
            <a:ea typeface="+mn-ea"/>
            <a:cs typeface="+mn-cs"/>
          </a:endParaRPr>
        </a:p>
      </xdr:txBody>
    </xdr:sp>
    <xdr:clientData/>
  </xdr:twoCellAnchor>
  <xdr:twoCellAnchor>
    <xdr:from>
      <xdr:col>3</xdr:col>
      <xdr:colOff>560613</xdr:colOff>
      <xdr:row>44</xdr:row>
      <xdr:rowOff>74807</xdr:rowOff>
    </xdr:from>
    <xdr:to>
      <xdr:col>12</xdr:col>
      <xdr:colOff>535197</xdr:colOff>
      <xdr:row>46</xdr:row>
      <xdr:rowOff>178672</xdr:rowOff>
    </xdr:to>
    <xdr:sp macro="" textlink="">
      <xdr:nvSpPr>
        <xdr:cNvPr id="5" name="Zone de texte 2">
          <a:extLst>
            <a:ext uri="{FF2B5EF4-FFF2-40B4-BE49-F238E27FC236}">
              <a16:creationId xmlns:a16="http://schemas.microsoft.com/office/drawing/2014/main" id="{58280773-F994-2141-E1D7-6CED3D80B747}"/>
            </a:ext>
          </a:extLst>
        </xdr:cNvPr>
        <xdr:cNvSpPr txBox="1">
          <a:spLocks noChangeArrowheads="1"/>
        </xdr:cNvSpPr>
      </xdr:nvSpPr>
      <xdr:spPr bwMode="auto">
        <a:xfrm>
          <a:off x="2246538" y="8952107"/>
          <a:ext cx="5718159" cy="465815"/>
        </a:xfrm>
        <a:prstGeom prst="rect">
          <a:avLst/>
        </a:prstGeom>
        <a:noFill/>
        <a:ln w="9525">
          <a:noFill/>
          <a:miter lim="800000"/>
          <a:headEnd/>
          <a:tailEnd/>
        </a:ln>
      </xdr:spPr>
      <xdr:txBody>
        <a:bodyPr rot="0" vert="horz" wrap="square" lIns="91440" tIns="45720" rIns="91440" bIns="45720" anchor="t" anchorCtr="0">
          <a:noAutofit/>
        </a:bodyPr>
        <a:lstStyle/>
        <a:p>
          <a:pPr marL="0" marR="0" lvl="0" indent="0" algn="l" defTabSz="914400" eaLnBrk="1" fontAlgn="auto" latinLnBrk="0" hangingPunct="1">
            <a:lnSpc>
              <a:spcPts val="2900"/>
            </a:lnSpc>
            <a:spcBef>
              <a:spcPts val="0"/>
            </a:spcBef>
            <a:spcAft>
              <a:spcPts val="800"/>
            </a:spcAft>
            <a:buClrTx/>
            <a:buSzTx/>
            <a:buFontTx/>
            <a:buNone/>
            <a:tabLst/>
            <a:defRPr/>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LOWER LEG</a:t>
          </a:r>
          <a:r>
            <a:rPr lang="en-US" sz="1600" baseline="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 LENGTH</a:t>
          </a:r>
          <a:endPar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endParaRPr>
        </a:p>
        <a:p>
          <a:pPr algn="l"/>
          <a:r>
            <a:rPr lang="en-US" sz="1100">
              <a:effectLst/>
              <a:latin typeface="Titillium Web" panose="00000500000000000000" pitchFamily="2" charset="0"/>
              <a:ea typeface="+mn-ea"/>
              <a:cs typeface="+mn-cs"/>
            </a:rPr>
            <a:t>The lower leg length measurement establishes</a:t>
          </a:r>
          <a:r>
            <a:rPr lang="en-US" sz="1100" baseline="0">
              <a:effectLst/>
              <a:latin typeface="Titillium Web" panose="00000500000000000000" pitchFamily="2" charset="0"/>
              <a:ea typeface="+mn-ea"/>
              <a:cs typeface="+mn-cs"/>
            </a:rPr>
            <a:t> the correct height for the footplates of the wheelchair, which bear approx. 30% of the body weight. In addition, a correct adjustment provides a good pressure distribution in the front of the seat cushion as well as a sufficient blood circulation in the legs. A too high footrest will cause a bad pressure distribution on the seat and instable posture as well. Footplates must have at least 2 cm clearance above the ground. For short legs K</a:t>
          </a:r>
          <a:r>
            <a:rPr lang="fr-FR" sz="1100">
              <a:effectLst/>
              <a:latin typeface="+mn-lt"/>
              <a:ea typeface="+mn-ea"/>
              <a:cs typeface="+mn-cs"/>
            </a:rPr>
            <a:t>ü</a:t>
          </a:r>
          <a:r>
            <a:rPr lang="en-US" sz="1100" baseline="0">
              <a:effectLst/>
              <a:latin typeface="Titillium Web" panose="00000500000000000000" pitchFamily="2" charset="0"/>
              <a:ea typeface="+mn-ea"/>
              <a:cs typeface="+mn-cs"/>
            </a:rPr>
            <a:t>schall offers high mounted footplates. If a cushion is used, the height of the cushion must be taken into account when selecting the lower leg length.</a:t>
          </a:r>
          <a:endParaRPr lang="en-GB" sz="1100">
            <a:effectLst/>
            <a:latin typeface="Titillium Web" panose="00000500000000000000" pitchFamily="2" charset="0"/>
            <a:ea typeface="+mn-ea"/>
            <a:cs typeface="+mn-cs"/>
          </a:endParaRPr>
        </a:p>
      </xdr:txBody>
    </xdr:sp>
    <xdr:clientData/>
  </xdr:twoCellAnchor>
  <xdr:twoCellAnchor>
    <xdr:from>
      <xdr:col>15</xdr:col>
      <xdr:colOff>334962</xdr:colOff>
      <xdr:row>44</xdr:row>
      <xdr:rowOff>74807</xdr:rowOff>
    </xdr:from>
    <xdr:to>
      <xdr:col>24</xdr:col>
      <xdr:colOff>285745</xdr:colOff>
      <xdr:row>47</xdr:row>
      <xdr:rowOff>88044</xdr:rowOff>
    </xdr:to>
    <xdr:sp macro="" textlink="">
      <xdr:nvSpPr>
        <xdr:cNvPr id="2" name="Zone de texte 2">
          <a:extLst>
            <a:ext uri="{FF2B5EF4-FFF2-40B4-BE49-F238E27FC236}">
              <a16:creationId xmlns:a16="http://schemas.microsoft.com/office/drawing/2014/main" id="{02A37329-651B-41A8-A49A-BEB82B0B60A1}"/>
            </a:ext>
          </a:extLst>
        </xdr:cNvPr>
        <xdr:cNvSpPr txBox="1">
          <a:spLocks noChangeArrowheads="1"/>
        </xdr:cNvSpPr>
      </xdr:nvSpPr>
      <xdr:spPr bwMode="auto">
        <a:xfrm>
          <a:off x="9678987" y="8952107"/>
          <a:ext cx="5713408" cy="556162"/>
        </a:xfrm>
        <a:prstGeom prst="rect">
          <a:avLst/>
        </a:prstGeom>
        <a:noFill/>
        <a:ln w="9525">
          <a:noFill/>
          <a:miter lim="800000"/>
          <a:headEnd/>
          <a:tailEnd/>
        </a:ln>
      </xdr:spPr>
      <xdr:txBody>
        <a:bodyPr rot="0" vert="horz" wrap="square" lIns="91440" tIns="45720" rIns="91440" bIns="45720" anchor="t" anchorCtr="0">
          <a:noAutofit/>
        </a:bodyPr>
        <a:lstStyle/>
        <a:p>
          <a:pPr marL="0" marR="0" lvl="0" indent="0" algn="l" defTabSz="914400" eaLnBrk="1" fontAlgn="auto" latinLnBrk="0" hangingPunct="1">
            <a:lnSpc>
              <a:spcPts val="2900"/>
            </a:lnSpc>
            <a:spcBef>
              <a:spcPts val="0"/>
            </a:spcBef>
            <a:spcAft>
              <a:spcPts val="800"/>
            </a:spcAft>
            <a:buClrTx/>
            <a:buSzTx/>
            <a:buFontTx/>
            <a:buNone/>
            <a:tabLst/>
            <a:defRPr/>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BACKREST</a:t>
          </a:r>
          <a:r>
            <a:rPr lang="en-US" sz="1600" baseline="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 </a:t>
          </a: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HEIGHT &amp; ANGLE</a:t>
          </a:r>
        </a:p>
        <a:p>
          <a:pPr algn="l"/>
          <a:r>
            <a:rPr lang="en-US" sz="1100">
              <a:effectLst/>
              <a:latin typeface="Titillium Web" panose="00000500000000000000" pitchFamily="2" charset="0"/>
              <a:ea typeface="+mn-ea"/>
              <a:cs typeface="+mn-cs"/>
            </a:rPr>
            <a:t>The required backrest height is depending on the user's degree of needed body</a:t>
          </a:r>
          <a:r>
            <a:rPr lang="en-US" sz="1100" baseline="0">
              <a:effectLst/>
              <a:latin typeface="Titillium Web" panose="00000500000000000000" pitchFamily="2" charset="0"/>
              <a:ea typeface="+mn-ea"/>
              <a:cs typeface="+mn-cs"/>
            </a:rPr>
            <a:t> support. A correct backrest height and angle should maintain a good upper body posture whilst allowing the highest possible range of movement for an active lifestyle. The backrest angle is very important for comfort and resting in seating as well.</a:t>
          </a:r>
          <a:endParaRPr lang="en-GB" sz="1100">
            <a:effectLst/>
            <a:latin typeface="Titillium Web" panose="00000500000000000000" pitchFamily="2" charset="0"/>
            <a:ea typeface="+mn-ea"/>
            <a:cs typeface="+mn-cs"/>
          </a:endParaRPr>
        </a:p>
      </xdr:txBody>
    </xdr:sp>
    <xdr:clientData/>
  </xdr:twoCellAnchor>
  <xdr:twoCellAnchor>
    <xdr:from>
      <xdr:col>15</xdr:col>
      <xdr:colOff>334962</xdr:colOff>
      <xdr:row>22</xdr:row>
      <xdr:rowOff>122753</xdr:rowOff>
    </xdr:from>
    <xdr:to>
      <xdr:col>24</xdr:col>
      <xdr:colOff>295258</xdr:colOff>
      <xdr:row>26</xdr:row>
      <xdr:rowOff>121724</xdr:rowOff>
    </xdr:to>
    <xdr:sp macro="" textlink="">
      <xdr:nvSpPr>
        <xdr:cNvPr id="10" name="Zone de texte 2">
          <a:extLst>
            <a:ext uri="{FF2B5EF4-FFF2-40B4-BE49-F238E27FC236}">
              <a16:creationId xmlns:a16="http://schemas.microsoft.com/office/drawing/2014/main" id="{22A1F908-7CDC-4F78-A26D-34B3C8086B1B}"/>
            </a:ext>
          </a:extLst>
        </xdr:cNvPr>
        <xdr:cNvSpPr txBox="1">
          <a:spLocks noChangeArrowheads="1"/>
        </xdr:cNvSpPr>
      </xdr:nvSpPr>
      <xdr:spPr bwMode="auto">
        <a:xfrm>
          <a:off x="9678987" y="4961453"/>
          <a:ext cx="5722921" cy="722871"/>
        </a:xfrm>
        <a:prstGeom prst="rect">
          <a:avLst/>
        </a:prstGeom>
        <a:noFill/>
        <a:ln w="9525">
          <a:noFill/>
          <a:miter lim="800000"/>
          <a:headEnd/>
          <a:tailEnd/>
        </a:ln>
      </xdr:spPr>
      <xdr:txBody>
        <a:bodyPr rot="0" vert="horz" wrap="square" lIns="91440" tIns="45720" rIns="91440" bIns="45720" anchor="t" anchorCtr="0">
          <a:noAutofit/>
        </a:bodyPr>
        <a:lstStyle/>
        <a:p>
          <a:pPr marL="0" marR="0" lvl="0" indent="0" algn="l" defTabSz="914400" eaLnBrk="1" fontAlgn="auto" latinLnBrk="0" hangingPunct="1">
            <a:lnSpc>
              <a:spcPts val="2900"/>
            </a:lnSpc>
            <a:spcBef>
              <a:spcPts val="0"/>
            </a:spcBef>
            <a:spcAft>
              <a:spcPts val="800"/>
            </a:spcAft>
            <a:buClrTx/>
            <a:buSzTx/>
            <a:buFontTx/>
            <a:buNone/>
            <a:tabLst/>
            <a:defRPr/>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FRONT</a:t>
          </a:r>
          <a:r>
            <a:rPr lang="en-US" sz="1600" baseline="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 </a:t>
          </a: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SEAT HEIGHT</a:t>
          </a:r>
        </a:p>
        <a:p>
          <a:pPr algn="l"/>
          <a:r>
            <a:rPr lang="en-US" sz="1100">
              <a:effectLst/>
              <a:latin typeface="Titillium Web" panose="00000500000000000000" pitchFamily="2" charset="0"/>
              <a:ea typeface="+mn-ea"/>
              <a:cs typeface="+mn-cs"/>
            </a:rPr>
            <a:t>A</a:t>
          </a:r>
          <a:r>
            <a:rPr lang="en-US" sz="1100" baseline="0">
              <a:effectLst/>
              <a:latin typeface="Titillium Web" panose="00000500000000000000" pitchFamily="2" charset="0"/>
              <a:ea typeface="+mn-ea"/>
              <a:cs typeface="+mn-cs"/>
            </a:rPr>
            <a:t> correct front seat height has influence on the seat angle of the chair, and in combination with the correct rear seat height it can support a stable sitting position for the user. It influences the joints of hips, knees and feet. Also, it is important to ensure enough clearance when driving underneath a table. However, higher rear seat height may be useful to grab things in various environments or to reach a front seat height for car transfers. If a cushion is used, the height of the cushion must be taken into account when selecting the seat height.</a:t>
          </a:r>
          <a:endParaRPr lang="en-GB" sz="1100">
            <a:effectLst/>
            <a:latin typeface="Titillium Web" panose="00000500000000000000" pitchFamily="2" charset="0"/>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20</xdr:col>
      <xdr:colOff>257175</xdr:colOff>
      <xdr:row>17</xdr:row>
      <xdr:rowOff>228600</xdr:rowOff>
    </xdr:from>
    <xdr:to>
      <xdr:col>26</xdr:col>
      <xdr:colOff>457201</xdr:colOff>
      <xdr:row>44</xdr:row>
      <xdr:rowOff>1681</xdr:rowOff>
    </xdr:to>
    <xdr:pic>
      <xdr:nvPicPr>
        <xdr:cNvPr id="9333" name="Picture 1">
          <a:extLst>
            <a:ext uri="{FF2B5EF4-FFF2-40B4-BE49-F238E27FC236}">
              <a16:creationId xmlns:a16="http://schemas.microsoft.com/office/drawing/2014/main" id="{9965149D-84D4-2922-EFFF-3C02250A7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1400" y="3429000"/>
          <a:ext cx="3743325" cy="495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171450</xdr:colOff>
      <xdr:row>151</xdr:row>
      <xdr:rowOff>123825</xdr:rowOff>
    </xdr:from>
    <xdr:to>
      <xdr:col>35</xdr:col>
      <xdr:colOff>91440</xdr:colOff>
      <xdr:row>191</xdr:row>
      <xdr:rowOff>169545</xdr:rowOff>
    </xdr:to>
    <xdr:pic>
      <xdr:nvPicPr>
        <xdr:cNvPr id="9334" name="Picture 2">
          <a:extLst>
            <a:ext uri="{FF2B5EF4-FFF2-40B4-BE49-F238E27FC236}">
              <a16:creationId xmlns:a16="http://schemas.microsoft.com/office/drawing/2014/main" id="{DE850CEF-FD17-6C62-2EF4-B80183F8CC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335125" y="28889325"/>
          <a:ext cx="9363075" cy="768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278</xdr:colOff>
      <xdr:row>14</xdr:row>
      <xdr:rowOff>228598</xdr:rowOff>
    </xdr:from>
    <xdr:to>
      <xdr:col>10</xdr:col>
      <xdr:colOff>86299</xdr:colOff>
      <xdr:row>21</xdr:row>
      <xdr:rowOff>177800</xdr:rowOff>
    </xdr:to>
    <xdr:sp macro="" textlink="">
      <xdr:nvSpPr>
        <xdr:cNvPr id="2" name="Zone de texte 2">
          <a:extLst>
            <a:ext uri="{FF2B5EF4-FFF2-40B4-BE49-F238E27FC236}">
              <a16:creationId xmlns:a16="http://schemas.microsoft.com/office/drawing/2014/main" id="{7D9F94C0-EC45-9625-38F6-6645F6945A30}"/>
            </a:ext>
          </a:extLst>
        </xdr:cNvPr>
        <xdr:cNvSpPr txBox="1">
          <a:spLocks noChangeArrowheads="1"/>
        </xdr:cNvSpPr>
      </xdr:nvSpPr>
      <xdr:spPr bwMode="auto">
        <a:xfrm>
          <a:off x="381278" y="3428998"/>
          <a:ext cx="7096421" cy="1549402"/>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19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19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inner distance between the clothes guards</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 mud guards / armrests in the rear of the seat (at the probable hip location of the user)</a:t>
          </a:r>
          <a:br>
            <a:rPr lang="en-GB" sz="1400" baseline="0">
              <a:effectLst/>
              <a:latin typeface="Titillium Web" panose="00000500000000000000" pitchFamily="2" charset="0"/>
              <a:ea typeface="Calibri" panose="020F0502020204030204" pitchFamily="34" charset="0"/>
              <a:cs typeface="Times New Roman" panose="02020603050405020304" pitchFamily="18" charset="0"/>
            </a:rPr>
          </a:br>
          <a:r>
            <a:rPr lang="en-US" sz="1400">
              <a:effectLst/>
              <a:latin typeface="Titillium Web" panose="00000500000000000000" pitchFamily="2" charset="0"/>
              <a:ea typeface="+mn-ea"/>
              <a:cs typeface="+mn-cs"/>
            </a:rPr>
            <a:t>N.B: The actual seat width of a Küschall wheelchair depends on its configuration of side parts. </a:t>
          </a:r>
          <a:br>
            <a:rPr lang="en-US" sz="1400">
              <a:effectLst/>
              <a:latin typeface="Titillium Web" panose="00000500000000000000" pitchFamily="2" charset="0"/>
              <a:ea typeface="+mn-ea"/>
              <a:cs typeface="+mn-cs"/>
            </a:rPr>
          </a:br>
          <a:r>
            <a:rPr lang="en-US" sz="1400">
              <a:effectLst/>
              <a:latin typeface="Titillium Web" panose="00000500000000000000" pitchFamily="2" charset="0"/>
              <a:ea typeface="+mn-ea"/>
              <a:cs typeface="+mn-cs"/>
            </a:rPr>
            <a:t>Please refer to the Küschall calculator tool, provided on the table to the right.</a:t>
          </a:r>
          <a:endParaRPr lang="en-GB" sz="1400">
            <a:effectLst/>
            <a:latin typeface="Titillium Web" panose="00000500000000000000" pitchFamily="2" charset="0"/>
          </a:endParaRPr>
        </a:p>
      </xdr:txBody>
    </xdr:sp>
    <xdr:clientData/>
  </xdr:twoCellAnchor>
  <xdr:twoCellAnchor>
    <xdr:from>
      <xdr:col>1</xdr:col>
      <xdr:colOff>352424</xdr:colOff>
      <xdr:row>12</xdr:row>
      <xdr:rowOff>96837</xdr:rowOff>
    </xdr:from>
    <xdr:to>
      <xdr:col>3</xdr:col>
      <xdr:colOff>512502</xdr:colOff>
      <xdr:row>14</xdr:row>
      <xdr:rowOff>227344</xdr:rowOff>
    </xdr:to>
    <xdr:sp macro="" textlink="">
      <xdr:nvSpPr>
        <xdr:cNvPr id="4" name="TextBox 3">
          <a:extLst>
            <a:ext uri="{FF2B5EF4-FFF2-40B4-BE49-F238E27FC236}">
              <a16:creationId xmlns:a16="http://schemas.microsoft.com/office/drawing/2014/main" id="{6BA952B5-3A44-08FD-4935-4A90A63CDC6D}"/>
            </a:ext>
          </a:extLst>
        </xdr:cNvPr>
        <xdr:cNvSpPr txBox="1"/>
      </xdr:nvSpPr>
      <xdr:spPr>
        <a:xfrm>
          <a:off x="666749" y="2801937"/>
          <a:ext cx="138112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SEAT WIDTH</a:t>
          </a:r>
        </a:p>
      </xdr:txBody>
    </xdr:sp>
    <xdr:clientData/>
  </xdr:twoCellAnchor>
  <xdr:twoCellAnchor>
    <xdr:from>
      <xdr:col>1</xdr:col>
      <xdr:colOff>0</xdr:colOff>
      <xdr:row>27</xdr:row>
      <xdr:rowOff>1586</xdr:rowOff>
    </xdr:from>
    <xdr:to>
      <xdr:col>10</xdr:col>
      <xdr:colOff>86293</xdr:colOff>
      <xdr:row>30</xdr:row>
      <xdr:rowOff>213705</xdr:rowOff>
    </xdr:to>
    <xdr:sp macro="" textlink="">
      <xdr:nvSpPr>
        <xdr:cNvPr id="52" name="Zone de texte 2">
          <a:extLst>
            <a:ext uri="{FF2B5EF4-FFF2-40B4-BE49-F238E27FC236}">
              <a16:creationId xmlns:a16="http://schemas.microsoft.com/office/drawing/2014/main" id="{8F20F3C8-D5F9-93B8-AD09-C1F2BD054B71}"/>
            </a:ext>
          </a:extLst>
        </xdr:cNvPr>
        <xdr:cNvSpPr txBox="1">
          <a:spLocks noChangeArrowheads="1"/>
        </xdr:cNvSpPr>
      </xdr:nvSpPr>
      <xdr:spPr bwMode="auto">
        <a:xfrm>
          <a:off x="408214" y="6130243"/>
          <a:ext cx="7545726" cy="918257"/>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1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20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a:t>
          </a:r>
          <a:r>
            <a:rPr lang="en-US" sz="1400">
              <a:effectLst/>
              <a:latin typeface="Titillium Web" panose="00000500000000000000" pitchFamily="2" charset="0"/>
              <a:ea typeface="+mn-ea"/>
              <a:cs typeface="+mn-cs"/>
            </a:rPr>
            <a:t>distance from the front edge of the backrest tube (without upholstery) to the front edge of the seat cover</a:t>
          </a:r>
          <a:endParaRPr lang="en-GB" sz="1400">
            <a:effectLst/>
            <a:latin typeface="Titillium Web" panose="00000500000000000000" pitchFamily="2" charset="0"/>
          </a:endParaRPr>
        </a:p>
      </xdr:txBody>
    </xdr:sp>
    <xdr:clientData/>
  </xdr:twoCellAnchor>
  <xdr:twoCellAnchor>
    <xdr:from>
      <xdr:col>1</xdr:col>
      <xdr:colOff>352424</xdr:colOff>
      <xdr:row>24</xdr:row>
      <xdr:rowOff>133349</xdr:rowOff>
    </xdr:from>
    <xdr:to>
      <xdr:col>3</xdr:col>
      <xdr:colOff>512502</xdr:colOff>
      <xdr:row>26</xdr:row>
      <xdr:rowOff>221583</xdr:rowOff>
    </xdr:to>
    <xdr:sp macro="" textlink="">
      <xdr:nvSpPr>
        <xdr:cNvPr id="53" name="TextBox 52">
          <a:extLst>
            <a:ext uri="{FF2B5EF4-FFF2-40B4-BE49-F238E27FC236}">
              <a16:creationId xmlns:a16="http://schemas.microsoft.com/office/drawing/2014/main" id="{19A9E64A-2A7D-BB4B-9783-941489F8BC6F}"/>
            </a:ext>
          </a:extLst>
        </xdr:cNvPr>
        <xdr:cNvSpPr txBox="1"/>
      </xdr:nvSpPr>
      <xdr:spPr>
        <a:xfrm>
          <a:off x="666749" y="5545137"/>
          <a:ext cx="138112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SEAT DEPTH</a:t>
          </a:r>
        </a:p>
      </xdr:txBody>
    </xdr:sp>
    <xdr:clientData/>
  </xdr:twoCellAnchor>
  <xdr:twoCellAnchor>
    <xdr:from>
      <xdr:col>1</xdr:col>
      <xdr:colOff>0</xdr:colOff>
      <xdr:row>37</xdr:row>
      <xdr:rowOff>0</xdr:rowOff>
    </xdr:from>
    <xdr:to>
      <xdr:col>10</xdr:col>
      <xdr:colOff>141996</xdr:colOff>
      <xdr:row>42</xdr:row>
      <xdr:rowOff>0</xdr:rowOff>
    </xdr:to>
    <xdr:sp macro="" textlink="">
      <xdr:nvSpPr>
        <xdr:cNvPr id="54" name="Zone de texte 2">
          <a:extLst>
            <a:ext uri="{FF2B5EF4-FFF2-40B4-BE49-F238E27FC236}">
              <a16:creationId xmlns:a16="http://schemas.microsoft.com/office/drawing/2014/main" id="{5BFD5250-81CD-FAB8-A293-FE6FB9C82BD9}"/>
            </a:ext>
          </a:extLst>
        </xdr:cNvPr>
        <xdr:cNvSpPr txBox="1">
          <a:spLocks noChangeArrowheads="1"/>
        </xdr:cNvSpPr>
      </xdr:nvSpPr>
      <xdr:spPr bwMode="auto">
        <a:xfrm>
          <a:off x="381000" y="8458200"/>
          <a:ext cx="7152396" cy="1143000"/>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19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18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a:t>
          </a:r>
          <a:r>
            <a:rPr lang="en-US" sz="1400">
              <a:effectLst/>
              <a:latin typeface="Titillium Web" panose="00000500000000000000" pitchFamily="2" charset="0"/>
              <a:ea typeface="+mn-ea"/>
              <a:cs typeface="+mn-cs"/>
            </a:rPr>
            <a:t>distance from the rear edge of the footplate to the front edge of the seat cover</a:t>
          </a:r>
          <a:endParaRPr lang="en-US" sz="1100">
            <a:effectLst/>
            <a:latin typeface="Titillium Web" panose="00000500000000000000" pitchFamily="2" charset="0"/>
            <a:ea typeface="+mn-ea"/>
            <a:cs typeface="+mn-cs"/>
          </a:endParaRPr>
        </a:p>
        <a:p>
          <a:pPr marL="342900" lvl="0" indent="-342900">
            <a:lnSpc>
              <a:spcPts val="1900"/>
            </a:lnSpc>
            <a:buFont typeface="Symbol" panose="05050102010706020507" pitchFamily="18" charset="2"/>
            <a:buChar char=""/>
          </a:pPr>
          <a:r>
            <a:rPr lang="en-US" sz="1400">
              <a:effectLst/>
              <a:latin typeface="Titillium Web" panose="00000500000000000000" pitchFamily="2" charset="0"/>
              <a:ea typeface="+mn-ea"/>
              <a:cs typeface="+mn-cs"/>
            </a:rPr>
            <a:t>Measure at the side to avoid wrong results due to sagging of seat sling</a:t>
          </a:r>
          <a:endParaRPr lang="en-GB" sz="1400">
            <a:effectLst/>
            <a:latin typeface="Titillium Web" panose="00000500000000000000" pitchFamily="2" charset="0"/>
          </a:endParaRPr>
        </a:p>
        <a:p>
          <a:pPr marL="342900" lvl="0" indent="-342900">
            <a:lnSpc>
              <a:spcPts val="1800"/>
            </a:lnSpc>
            <a:buFont typeface="Symbol" panose="05050102010706020507" pitchFamily="18" charset="2"/>
            <a:buChar char=""/>
          </a:pPr>
          <a:endParaRPr lang="en-GB" sz="1400">
            <a:effectLst/>
            <a:latin typeface="Titillium Web" panose="00000500000000000000" pitchFamily="2" charset="0"/>
          </a:endParaRPr>
        </a:p>
      </xdr:txBody>
    </xdr:sp>
    <xdr:clientData/>
  </xdr:twoCellAnchor>
  <xdr:twoCellAnchor>
    <xdr:from>
      <xdr:col>1</xdr:col>
      <xdr:colOff>327024</xdr:colOff>
      <xdr:row>34</xdr:row>
      <xdr:rowOff>122237</xdr:rowOff>
    </xdr:from>
    <xdr:to>
      <xdr:col>7</xdr:col>
      <xdr:colOff>562909</xdr:colOff>
      <xdr:row>37</xdr:row>
      <xdr:rowOff>24144</xdr:rowOff>
    </xdr:to>
    <xdr:sp macro="" textlink="">
      <xdr:nvSpPr>
        <xdr:cNvPr id="55" name="TextBox 54">
          <a:extLst>
            <a:ext uri="{FF2B5EF4-FFF2-40B4-BE49-F238E27FC236}">
              <a16:creationId xmlns:a16="http://schemas.microsoft.com/office/drawing/2014/main" id="{F0C30F22-6D17-3442-0D53-7D4D23FBDE9B}"/>
            </a:ext>
          </a:extLst>
        </xdr:cNvPr>
        <xdr:cNvSpPr txBox="1"/>
      </xdr:nvSpPr>
      <xdr:spPr>
        <a:xfrm>
          <a:off x="708024" y="7894637"/>
          <a:ext cx="4845985" cy="587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LOWER LEG LENGTH / FOOTPLATE HEIGHT</a:t>
          </a:r>
        </a:p>
      </xdr:txBody>
    </xdr:sp>
    <xdr:clientData/>
  </xdr:twoCellAnchor>
  <xdr:twoCellAnchor>
    <xdr:from>
      <xdr:col>1</xdr:col>
      <xdr:colOff>0</xdr:colOff>
      <xdr:row>46</xdr:row>
      <xdr:rowOff>228598</xdr:rowOff>
    </xdr:from>
    <xdr:to>
      <xdr:col>10</xdr:col>
      <xdr:colOff>124516</xdr:colOff>
      <xdr:row>51</xdr:row>
      <xdr:rowOff>139699</xdr:rowOff>
    </xdr:to>
    <xdr:sp macro="" textlink="">
      <xdr:nvSpPr>
        <xdr:cNvPr id="56" name="Zone de texte 2">
          <a:extLst>
            <a:ext uri="{FF2B5EF4-FFF2-40B4-BE49-F238E27FC236}">
              <a16:creationId xmlns:a16="http://schemas.microsoft.com/office/drawing/2014/main" id="{95EEBE17-C3F1-E1B8-C1AC-ACCCE008C505}"/>
            </a:ext>
          </a:extLst>
        </xdr:cNvPr>
        <xdr:cNvSpPr txBox="1">
          <a:spLocks noChangeArrowheads="1"/>
        </xdr:cNvSpPr>
      </xdr:nvSpPr>
      <xdr:spPr bwMode="auto">
        <a:xfrm>
          <a:off x="381000" y="10744198"/>
          <a:ext cx="7134916" cy="1054101"/>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18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ts val="17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floor to the top of the front edge of the seat cover</a:t>
          </a:r>
        </a:p>
        <a:p>
          <a:pPr marL="342900" lvl="0" indent="-342900">
            <a:lnSpc>
              <a:spcPts val="16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Measure at the side to avoid incorrect results due to sagging of seat sling</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352424</xdr:colOff>
      <xdr:row>44</xdr:row>
      <xdr:rowOff>96837</xdr:rowOff>
    </xdr:from>
    <xdr:to>
      <xdr:col>6</xdr:col>
      <xdr:colOff>19138</xdr:colOff>
      <xdr:row>46</xdr:row>
      <xdr:rowOff>227344</xdr:rowOff>
    </xdr:to>
    <xdr:sp macro="" textlink="">
      <xdr:nvSpPr>
        <xdr:cNvPr id="57" name="TextBox 56">
          <a:extLst>
            <a:ext uri="{FF2B5EF4-FFF2-40B4-BE49-F238E27FC236}">
              <a16:creationId xmlns:a16="http://schemas.microsoft.com/office/drawing/2014/main" id="{1612ADF0-DA24-3A1E-B4C2-346913EA3427}"/>
            </a:ext>
          </a:extLst>
        </xdr:cNvPr>
        <xdr:cNvSpPr txBox="1"/>
      </xdr:nvSpPr>
      <xdr:spPr>
        <a:xfrm>
          <a:off x="666749" y="10117137"/>
          <a:ext cx="4807932"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FRONT SEAT TO FLOOR HEIGHT</a:t>
          </a:r>
        </a:p>
      </xdr:txBody>
    </xdr:sp>
    <xdr:clientData/>
  </xdr:twoCellAnchor>
  <xdr:twoCellAnchor>
    <xdr:from>
      <xdr:col>1</xdr:col>
      <xdr:colOff>0</xdr:colOff>
      <xdr:row>57</xdr:row>
      <xdr:rowOff>1588</xdr:rowOff>
    </xdr:from>
    <xdr:to>
      <xdr:col>10</xdr:col>
      <xdr:colOff>86286</xdr:colOff>
      <xdr:row>60</xdr:row>
      <xdr:rowOff>222051</xdr:rowOff>
    </xdr:to>
    <xdr:sp macro="" textlink="">
      <xdr:nvSpPr>
        <xdr:cNvPr id="58" name="Zone de texte 2">
          <a:extLst>
            <a:ext uri="{FF2B5EF4-FFF2-40B4-BE49-F238E27FC236}">
              <a16:creationId xmlns:a16="http://schemas.microsoft.com/office/drawing/2014/main" id="{961B02DF-BA4D-27FF-5E85-5A6753D5D1AB}"/>
            </a:ext>
          </a:extLst>
        </xdr:cNvPr>
        <xdr:cNvSpPr txBox="1">
          <a:spLocks noChangeArrowheads="1"/>
        </xdr:cNvSpPr>
      </xdr:nvSpPr>
      <xdr:spPr bwMode="auto">
        <a:xfrm>
          <a:off x="408214" y="13069888"/>
          <a:ext cx="7545719" cy="945470"/>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1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ts val="21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floor to the top of the rear edge of the seat cover</a:t>
          </a:r>
        </a:p>
        <a:p>
          <a:pPr marL="342900" lvl="0" indent="-342900">
            <a:lnSpc>
              <a:spcPts val="19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Measure at the side to avoid incorrect results due to the sagging of seat sling</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352424</xdr:colOff>
      <xdr:row>54</xdr:row>
      <xdr:rowOff>133349</xdr:rowOff>
    </xdr:from>
    <xdr:to>
      <xdr:col>6</xdr:col>
      <xdr:colOff>19138</xdr:colOff>
      <xdr:row>56</xdr:row>
      <xdr:rowOff>220999</xdr:rowOff>
    </xdr:to>
    <xdr:sp macro="" textlink="">
      <xdr:nvSpPr>
        <xdr:cNvPr id="59" name="TextBox 58">
          <a:extLst>
            <a:ext uri="{FF2B5EF4-FFF2-40B4-BE49-F238E27FC236}">
              <a16:creationId xmlns:a16="http://schemas.microsoft.com/office/drawing/2014/main" id="{A96E66AE-E7FD-E6A1-AB80-6FC989DFC96B}"/>
            </a:ext>
          </a:extLst>
        </xdr:cNvPr>
        <xdr:cNvSpPr txBox="1"/>
      </xdr:nvSpPr>
      <xdr:spPr>
        <a:xfrm>
          <a:off x="666749" y="12403137"/>
          <a:ext cx="4807932"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REAR SEAT TO FLOOR HEIGHT</a:t>
          </a:r>
        </a:p>
      </xdr:txBody>
    </xdr:sp>
    <xdr:clientData/>
  </xdr:twoCellAnchor>
  <xdr:twoCellAnchor>
    <xdr:from>
      <xdr:col>1</xdr:col>
      <xdr:colOff>1</xdr:colOff>
      <xdr:row>67</xdr:row>
      <xdr:rowOff>1773</xdr:rowOff>
    </xdr:from>
    <xdr:to>
      <xdr:col>10</xdr:col>
      <xdr:colOff>141996</xdr:colOff>
      <xdr:row>75</xdr:row>
      <xdr:rowOff>57888</xdr:rowOff>
    </xdr:to>
    <xdr:sp macro="" textlink="">
      <xdr:nvSpPr>
        <xdr:cNvPr id="60" name="Zone de texte 2">
          <a:extLst>
            <a:ext uri="{FF2B5EF4-FFF2-40B4-BE49-F238E27FC236}">
              <a16:creationId xmlns:a16="http://schemas.microsoft.com/office/drawing/2014/main" id="{4BD693BF-4ED2-2372-8575-88AAAAC6976F}"/>
            </a:ext>
          </a:extLst>
        </xdr:cNvPr>
        <xdr:cNvSpPr txBox="1">
          <a:spLocks noChangeArrowheads="1"/>
        </xdr:cNvSpPr>
      </xdr:nvSpPr>
      <xdr:spPr bwMode="auto">
        <a:xfrm>
          <a:off x="414619" y="14974326"/>
          <a:ext cx="7519146" cy="1855903"/>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back upholstery in the case of a tension adjustable backrest</a:t>
          </a:r>
          <a:endParaRPr lang="en-GB"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top of the seat frame in the rear to the top of the highest backrest strap to get the backrest height</a:t>
          </a:r>
        </a:p>
        <a:p>
          <a:pPr marL="342900" lvl="0" indent="-342900">
            <a:lnSpc>
              <a:spcPts val="21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Apply an analog or digital protractor between the seat frame and the backrest tube to get the backrest-to-seat angle</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352424</xdr:colOff>
      <xdr:row>64</xdr:row>
      <xdr:rowOff>107720</xdr:rowOff>
    </xdr:from>
    <xdr:to>
      <xdr:col>10</xdr:col>
      <xdr:colOff>3078</xdr:colOff>
      <xdr:row>67</xdr:row>
      <xdr:rowOff>60336</xdr:rowOff>
    </xdr:to>
    <xdr:sp macro="" textlink="">
      <xdr:nvSpPr>
        <xdr:cNvPr id="61" name="TextBox 60">
          <a:extLst>
            <a:ext uri="{FF2B5EF4-FFF2-40B4-BE49-F238E27FC236}">
              <a16:creationId xmlns:a16="http://schemas.microsoft.com/office/drawing/2014/main" id="{DC7ABC95-6844-57C4-E126-43D8C9B92284}"/>
            </a:ext>
          </a:extLst>
        </xdr:cNvPr>
        <xdr:cNvSpPr txBox="1"/>
      </xdr:nvSpPr>
      <xdr:spPr>
        <a:xfrm>
          <a:off x="733424" y="14738120"/>
          <a:ext cx="6661054" cy="638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BACKREST HEIGHT AND ANGLE</a:t>
          </a:r>
        </a:p>
      </xdr:txBody>
    </xdr:sp>
    <xdr:clientData/>
  </xdr:twoCellAnchor>
  <xdr:twoCellAnchor editAs="oneCell">
    <xdr:from>
      <xdr:col>11</xdr:col>
      <xdr:colOff>66675</xdr:colOff>
      <xdr:row>14</xdr:row>
      <xdr:rowOff>142875</xdr:rowOff>
    </xdr:from>
    <xdr:to>
      <xdr:col>15</xdr:col>
      <xdr:colOff>363855</xdr:colOff>
      <xdr:row>21</xdr:row>
      <xdr:rowOff>38100</xdr:rowOff>
    </xdr:to>
    <xdr:pic>
      <xdr:nvPicPr>
        <xdr:cNvPr id="17918" name="Picture 61">
          <a:extLst>
            <a:ext uri="{FF2B5EF4-FFF2-40B4-BE49-F238E27FC236}">
              <a16:creationId xmlns:a16="http://schemas.microsoft.com/office/drawing/2014/main" id="{F52FC3E6-1B61-4275-5933-EFA3F8684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3343275"/>
          <a:ext cx="2667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771525</xdr:colOff>
      <xdr:row>33</xdr:row>
      <xdr:rowOff>19050</xdr:rowOff>
    </xdr:from>
    <xdr:to>
      <xdr:col>16</xdr:col>
      <xdr:colOff>0</xdr:colOff>
      <xdr:row>43</xdr:row>
      <xdr:rowOff>53340</xdr:rowOff>
    </xdr:to>
    <xdr:pic>
      <xdr:nvPicPr>
        <xdr:cNvPr id="17920" name="Picture 63">
          <a:extLst>
            <a:ext uri="{FF2B5EF4-FFF2-40B4-BE49-F238E27FC236}">
              <a16:creationId xmlns:a16="http://schemas.microsoft.com/office/drawing/2014/main" id="{3A00ECB4-7326-1A33-A11E-12A8B8DB2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1572" r="11572"/>
        <a:stretch>
          <a:fillRect/>
        </a:stretch>
      </xdr:blipFill>
      <xdr:spPr bwMode="auto">
        <a:xfrm>
          <a:off x="7934325" y="7562850"/>
          <a:ext cx="294322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19050</xdr:colOff>
      <xdr:row>54</xdr:row>
      <xdr:rowOff>323850</xdr:rowOff>
    </xdr:from>
    <xdr:to>
      <xdr:col>15</xdr:col>
      <xdr:colOff>472440</xdr:colOff>
      <xdr:row>66</xdr:row>
      <xdr:rowOff>0</xdr:rowOff>
    </xdr:to>
    <xdr:pic>
      <xdr:nvPicPr>
        <xdr:cNvPr id="17921" name="Picture 64">
          <a:extLst>
            <a:ext uri="{FF2B5EF4-FFF2-40B4-BE49-F238E27FC236}">
              <a16:creationId xmlns:a16="http://schemas.microsoft.com/office/drawing/2014/main" id="{AD747BA2-91BA-B1AD-AC42-02F1B44E0E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8816" r="17799"/>
        <a:stretch>
          <a:fillRect/>
        </a:stretch>
      </xdr:blipFill>
      <xdr:spPr bwMode="auto">
        <a:xfrm>
          <a:off x="7953375" y="12573000"/>
          <a:ext cx="28194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142875</xdr:colOff>
      <xdr:row>43</xdr:row>
      <xdr:rowOff>419100</xdr:rowOff>
    </xdr:from>
    <xdr:to>
      <xdr:col>15</xdr:col>
      <xdr:colOff>363855</xdr:colOff>
      <xdr:row>54</xdr:row>
      <xdr:rowOff>0</xdr:rowOff>
    </xdr:to>
    <xdr:pic>
      <xdr:nvPicPr>
        <xdr:cNvPr id="17922" name="Picture 65">
          <a:extLst>
            <a:ext uri="{FF2B5EF4-FFF2-40B4-BE49-F238E27FC236}">
              <a16:creationId xmlns:a16="http://schemas.microsoft.com/office/drawing/2014/main" id="{B446EDCA-31FD-6570-9A25-73004700AF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8124" r="14098"/>
        <a:stretch>
          <a:fillRect/>
        </a:stretch>
      </xdr:blipFill>
      <xdr:spPr bwMode="auto">
        <a:xfrm>
          <a:off x="8077200" y="10058400"/>
          <a:ext cx="259080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273050</xdr:colOff>
      <xdr:row>67</xdr:row>
      <xdr:rowOff>15875</xdr:rowOff>
    </xdr:from>
    <xdr:to>
      <xdr:col>15</xdr:col>
      <xdr:colOff>286385</xdr:colOff>
      <xdr:row>75</xdr:row>
      <xdr:rowOff>57785</xdr:rowOff>
    </xdr:to>
    <xdr:pic>
      <xdr:nvPicPr>
        <xdr:cNvPr id="17923" name="Picture 66">
          <a:extLst>
            <a:ext uri="{FF2B5EF4-FFF2-40B4-BE49-F238E27FC236}">
              <a16:creationId xmlns:a16="http://schemas.microsoft.com/office/drawing/2014/main" id="{4D5882D6-C523-2DEA-C542-93EE1E807FC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64450" y="15332075"/>
          <a:ext cx="2984500"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733425</xdr:colOff>
      <xdr:row>5</xdr:row>
      <xdr:rowOff>19050</xdr:rowOff>
    </xdr:from>
    <xdr:to>
      <xdr:col>4</xdr:col>
      <xdr:colOff>1615440</xdr:colOff>
      <xdr:row>8</xdr:row>
      <xdr:rowOff>53340</xdr:rowOff>
    </xdr:to>
    <xdr:pic>
      <xdr:nvPicPr>
        <xdr:cNvPr id="17924" name="Picture 68">
          <a:extLst>
            <a:ext uri="{FF2B5EF4-FFF2-40B4-BE49-F238E27FC236}">
              <a16:creationId xmlns:a16="http://schemas.microsoft.com/office/drawing/2014/main" id="{A2D7D7A5-05DC-A3C7-0507-EADDF62F330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4057"/>
        <a:stretch>
          <a:fillRect/>
        </a:stretch>
      </xdr:blipFill>
      <xdr:spPr bwMode="auto">
        <a:xfrm>
          <a:off x="381000" y="1162050"/>
          <a:ext cx="33909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2</xdr:row>
      <xdr:rowOff>76200</xdr:rowOff>
    </xdr:from>
    <xdr:to>
      <xdr:col>5</xdr:col>
      <xdr:colOff>266700</xdr:colOff>
      <xdr:row>5</xdr:row>
      <xdr:rowOff>114300</xdr:rowOff>
    </xdr:to>
    <xdr:pic>
      <xdr:nvPicPr>
        <xdr:cNvPr id="17925" name="Picture 69" descr="About us | Invacare GB">
          <a:extLst>
            <a:ext uri="{FF2B5EF4-FFF2-40B4-BE49-F238E27FC236}">
              <a16:creationId xmlns:a16="http://schemas.microsoft.com/office/drawing/2014/main" id="{3CDCFC78-B23D-B669-8DD1-2DC974D9FAC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9251" t="28876" b="29697"/>
        <a:stretch>
          <a:fillRect/>
        </a:stretch>
      </xdr:blipFill>
      <xdr:spPr bwMode="auto">
        <a:xfrm>
          <a:off x="428625" y="533400"/>
          <a:ext cx="36099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379039</xdr:colOff>
      <xdr:row>8</xdr:row>
      <xdr:rowOff>57290</xdr:rowOff>
    </xdr:from>
    <xdr:to>
      <xdr:col>10</xdr:col>
      <xdr:colOff>409434</xdr:colOff>
      <xdr:row>10</xdr:row>
      <xdr:rowOff>115217</xdr:rowOff>
    </xdr:to>
    <xdr:sp macro="" textlink="">
      <xdr:nvSpPr>
        <xdr:cNvPr id="71" name="TextBox 70">
          <a:extLst>
            <a:ext uri="{FF2B5EF4-FFF2-40B4-BE49-F238E27FC236}">
              <a16:creationId xmlns:a16="http://schemas.microsoft.com/office/drawing/2014/main" id="{81210864-7B68-7BA7-2406-B793BC51F060}"/>
            </a:ext>
          </a:extLst>
        </xdr:cNvPr>
        <xdr:cNvSpPr txBox="1"/>
      </xdr:nvSpPr>
      <xdr:spPr>
        <a:xfrm>
          <a:off x="302839" y="1879286"/>
          <a:ext cx="7821817" cy="4919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2200">
              <a:solidFill>
                <a:srgbClr val="FF0000"/>
              </a:solidFill>
              <a:effectLst/>
              <a:latin typeface="Titillium Web" panose="00000500000000000000" pitchFamily="2" charset="0"/>
              <a:ea typeface="Calibri" panose="020F0502020204030204" pitchFamily="34" charset="0"/>
              <a:cs typeface="Times New Roman" panose="02020603050405020304" pitchFamily="18" charset="0"/>
            </a:rPr>
            <a:t>HOW TO MEASURE AN EXISTING KSL WHEELCHAIR</a:t>
          </a:r>
        </a:p>
      </xdr:txBody>
    </xdr:sp>
    <xdr:clientData/>
  </xdr:twoCellAnchor>
  <xdr:oneCellAnchor>
    <xdr:from>
      <xdr:col>11</xdr:col>
      <xdr:colOff>542271</xdr:colOff>
      <xdr:row>7</xdr:row>
      <xdr:rowOff>1400</xdr:rowOff>
    </xdr:from>
    <xdr:ext cx="184731" cy="264560"/>
    <xdr:sp macro="" textlink="">
      <xdr:nvSpPr>
        <xdr:cNvPr id="3" name="TextBox 2">
          <a:extLst>
            <a:ext uri="{FF2B5EF4-FFF2-40B4-BE49-F238E27FC236}">
              <a16:creationId xmlns:a16="http://schemas.microsoft.com/office/drawing/2014/main" id="{F566FFEC-B316-4971-E9DC-D802C3AACA0A}"/>
            </a:ext>
          </a:extLst>
        </xdr:cNvPr>
        <xdr:cNvSpPr txBox="1"/>
      </xdr:nvSpPr>
      <xdr:spPr>
        <a:xfrm>
          <a:off x="8530571" y="16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14</xdr:col>
      <xdr:colOff>0</xdr:colOff>
      <xdr:row>0</xdr:row>
      <xdr:rowOff>0</xdr:rowOff>
    </xdr:from>
    <xdr:to>
      <xdr:col>15</xdr:col>
      <xdr:colOff>38100</xdr:colOff>
      <xdr:row>3</xdr:row>
      <xdr:rowOff>0</xdr:rowOff>
    </xdr:to>
    <xdr:pic>
      <xdr:nvPicPr>
        <xdr:cNvPr id="17930" name="Picture 43">
          <a:extLst>
            <a:ext uri="{FF2B5EF4-FFF2-40B4-BE49-F238E27FC236}">
              <a16:creationId xmlns:a16="http://schemas.microsoft.com/office/drawing/2014/main" id="{77C91381-1990-F653-C351-C7E3EB8C0DC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705975" y="0"/>
          <a:ext cx="6286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2</xdr:row>
      <xdr:rowOff>76200</xdr:rowOff>
    </xdr:from>
    <xdr:to>
      <xdr:col>5</xdr:col>
      <xdr:colOff>173355</xdr:colOff>
      <xdr:row>5</xdr:row>
      <xdr:rowOff>0</xdr:rowOff>
    </xdr:to>
    <xdr:pic>
      <xdr:nvPicPr>
        <xdr:cNvPr id="17931" name="Picture 45" descr="About us | Invacare GB">
          <a:extLst>
            <a:ext uri="{FF2B5EF4-FFF2-40B4-BE49-F238E27FC236}">
              <a16:creationId xmlns:a16="http://schemas.microsoft.com/office/drawing/2014/main" id="{CA707623-A7AF-63CF-0247-1135749B989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9251" t="28876" b="29697"/>
        <a:stretch>
          <a:fillRect/>
        </a:stretch>
      </xdr:blipFill>
      <xdr:spPr bwMode="auto">
        <a:xfrm>
          <a:off x="428625" y="533400"/>
          <a:ext cx="35242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355601</xdr:colOff>
      <xdr:row>67</xdr:row>
      <xdr:rowOff>27240</xdr:rowOff>
    </xdr:from>
    <xdr:to>
      <xdr:col>20</xdr:col>
      <xdr:colOff>0</xdr:colOff>
      <xdr:row>75</xdr:row>
      <xdr:rowOff>41711</xdr:rowOff>
    </xdr:to>
    <xdr:pic>
      <xdr:nvPicPr>
        <xdr:cNvPr id="6" name="Picture 5">
          <a:extLst>
            <a:ext uri="{FF2B5EF4-FFF2-40B4-BE49-F238E27FC236}">
              <a16:creationId xmlns:a16="http://schemas.microsoft.com/office/drawing/2014/main" id="{5490D0E3-DBED-9402-34E6-648D35A63C2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731501" y="15343440"/>
          <a:ext cx="2628899" cy="1843271"/>
        </a:xfrm>
        <a:prstGeom prst="rect">
          <a:avLst/>
        </a:prstGeom>
      </xdr:spPr>
    </xdr:pic>
    <xdr:clientData/>
  </xdr:twoCellAnchor>
  <xdr:twoCellAnchor editAs="oneCell">
    <xdr:from>
      <xdr:col>11</xdr:col>
      <xdr:colOff>63500</xdr:colOff>
      <xdr:row>24</xdr:row>
      <xdr:rowOff>114300</xdr:rowOff>
    </xdr:from>
    <xdr:to>
      <xdr:col>15</xdr:col>
      <xdr:colOff>364743</xdr:colOff>
      <xdr:row>31</xdr:row>
      <xdr:rowOff>21173</xdr:rowOff>
    </xdr:to>
    <xdr:pic>
      <xdr:nvPicPr>
        <xdr:cNvPr id="8" name="Picture 7">
          <a:extLst>
            <a:ext uri="{FF2B5EF4-FFF2-40B4-BE49-F238E27FC236}">
              <a16:creationId xmlns:a16="http://schemas.microsoft.com/office/drawing/2014/main" id="{25D494B8-0711-DD2D-165D-4AACC69D5CB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051800" y="5600700"/>
          <a:ext cx="2692653" cy="151469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257175</xdr:colOff>
      <xdr:row>15</xdr:row>
      <xdr:rowOff>228600</xdr:rowOff>
    </xdr:from>
    <xdr:to>
      <xdr:col>23</xdr:col>
      <xdr:colOff>457200</xdr:colOff>
      <xdr:row>42</xdr:row>
      <xdr:rowOff>0</xdr:rowOff>
    </xdr:to>
    <xdr:pic>
      <xdr:nvPicPr>
        <xdr:cNvPr id="11381" name="Picture 1">
          <a:extLst>
            <a:ext uri="{FF2B5EF4-FFF2-40B4-BE49-F238E27FC236}">
              <a16:creationId xmlns:a16="http://schemas.microsoft.com/office/drawing/2014/main" id="{EB1EC9E5-CAB6-430B-41B0-C117D81DE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20475" y="3048000"/>
          <a:ext cx="3743325" cy="495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0</xdr:colOff>
      <xdr:row>47</xdr:row>
      <xdr:rowOff>0</xdr:rowOff>
    </xdr:from>
    <xdr:to>
      <xdr:col>31</xdr:col>
      <xdr:colOff>474345</xdr:colOff>
      <xdr:row>87</xdr:row>
      <xdr:rowOff>76200</xdr:rowOff>
    </xdr:to>
    <xdr:pic>
      <xdr:nvPicPr>
        <xdr:cNvPr id="11382" name="Picture 3">
          <a:extLst>
            <a:ext uri="{FF2B5EF4-FFF2-40B4-BE49-F238E27FC236}">
              <a16:creationId xmlns:a16="http://schemas.microsoft.com/office/drawing/2014/main" id="{9B78C459-EF70-9678-D906-D377D9ECB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163300" y="8953500"/>
          <a:ext cx="8753475" cy="769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390526</xdr:colOff>
      <xdr:row>14</xdr:row>
      <xdr:rowOff>1</xdr:rowOff>
    </xdr:from>
    <xdr:to>
      <xdr:col>10</xdr:col>
      <xdr:colOff>838358</xdr:colOff>
      <xdr:row>16</xdr:row>
      <xdr:rowOff>95286</xdr:rowOff>
    </xdr:to>
    <xdr:sp macro="" textlink="">
      <xdr:nvSpPr>
        <xdr:cNvPr id="2" name="TextBox 1">
          <a:extLst>
            <a:ext uri="{FF2B5EF4-FFF2-40B4-BE49-F238E27FC236}">
              <a16:creationId xmlns:a16="http://schemas.microsoft.com/office/drawing/2014/main" id="{23BCC69D-AED0-47A9-89B2-1267785ECBD1}"/>
            </a:ext>
          </a:extLst>
        </xdr:cNvPr>
        <xdr:cNvSpPr txBox="1"/>
      </xdr:nvSpPr>
      <xdr:spPr>
        <a:xfrm>
          <a:off x="6915151" y="3448051"/>
          <a:ext cx="3457732" cy="18288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lnSpc>
              <a:spcPts val="1900"/>
            </a:lnSpc>
          </a:pPr>
          <a:r>
            <a:rPr lang="en-US" sz="1400">
              <a:solidFill>
                <a:schemeClr val="dk1"/>
              </a:solidFill>
              <a:effectLst/>
              <a:latin typeface="Titillium Web" panose="00000500000000000000" pitchFamily="2" charset="0"/>
              <a:ea typeface="+mn-ea"/>
              <a:cs typeface="+mn-cs"/>
            </a:rPr>
            <a:t>Subtract approx. 4 cm (depending on user’s physique and the legrest angle) to get the wheelchair measurement.</a:t>
          </a:r>
          <a:r>
            <a:rPr lang="en-US" sz="1400" baseline="0">
              <a:solidFill>
                <a:schemeClr val="dk1"/>
              </a:solidFill>
              <a:effectLst/>
              <a:latin typeface="Titillium Web" panose="00000500000000000000" pitchFamily="2" charset="0"/>
              <a:ea typeface="+mn-ea"/>
              <a:cs typeface="+mn-cs"/>
            </a:rPr>
            <a:t> </a:t>
          </a:r>
          <a:r>
            <a:rPr lang="en-US" sz="1400" baseline="0">
              <a:solidFill>
                <a:sysClr val="windowText" lastClr="000000"/>
              </a:solidFill>
              <a:effectLst/>
              <a:latin typeface="Titillium Web" panose="00000500000000000000" pitchFamily="2" charset="0"/>
              <a:ea typeface="+mn-ea"/>
              <a:cs typeface="+mn-cs"/>
            </a:rPr>
            <a:t>As much as possible, the g</a:t>
          </a:r>
          <a:r>
            <a:rPr lang="en-US" sz="1400">
              <a:solidFill>
                <a:sysClr val="windowText" lastClr="000000"/>
              </a:solidFill>
              <a:effectLst/>
              <a:latin typeface="Titillium Web" panose="00000500000000000000" pitchFamily="2" charset="0"/>
              <a:ea typeface="+mn-ea"/>
              <a:cs typeface="+mn-cs"/>
            </a:rPr>
            <a:t>oal</a:t>
          </a:r>
          <a:r>
            <a:rPr lang="en-US" sz="1400" baseline="0">
              <a:solidFill>
                <a:sysClr val="windowText" lastClr="000000"/>
              </a:solidFill>
              <a:effectLst/>
              <a:latin typeface="Titillium Web" panose="00000500000000000000" pitchFamily="2" charset="0"/>
              <a:ea typeface="+mn-ea"/>
              <a:cs typeface="+mn-cs"/>
            </a:rPr>
            <a:t> is to use t</a:t>
          </a:r>
          <a:r>
            <a:rPr lang="en-US" sz="1400" baseline="0">
              <a:solidFill>
                <a:schemeClr val="dk1"/>
              </a:solidFill>
              <a:effectLst/>
              <a:latin typeface="Titillium Web" panose="00000500000000000000" pitchFamily="2" charset="0"/>
              <a:ea typeface="+mn-ea"/>
              <a:cs typeface="+mn-cs"/>
            </a:rPr>
            <a:t>he seat depth for good body weight distribution, but avoid any contact with the hollow of the knee or the calves in the front.</a:t>
          </a:r>
          <a:endParaRPr lang="fr-FR" sz="1400">
            <a:effectLst/>
            <a:latin typeface="Titillium Web" panose="00000500000000000000" pitchFamily="2" charset="0"/>
          </a:endParaRPr>
        </a:p>
        <a:p>
          <a:pPr>
            <a:lnSpc>
              <a:spcPts val="1100"/>
            </a:lnSpc>
          </a:pPr>
          <a:endParaRPr lang="fr-FR" sz="1100"/>
        </a:p>
      </xdr:txBody>
    </xdr:sp>
    <xdr:clientData/>
  </xdr:twoCellAnchor>
  <xdr:twoCellAnchor>
    <xdr:from>
      <xdr:col>0</xdr:col>
      <xdr:colOff>382588</xdr:colOff>
      <xdr:row>5</xdr:row>
      <xdr:rowOff>303213</xdr:rowOff>
    </xdr:from>
    <xdr:to>
      <xdr:col>13</xdr:col>
      <xdr:colOff>566965</xdr:colOff>
      <xdr:row>7</xdr:row>
      <xdr:rowOff>337399</xdr:rowOff>
    </xdr:to>
    <xdr:sp macro="" textlink="">
      <xdr:nvSpPr>
        <xdr:cNvPr id="3" name="TextBox 2">
          <a:extLst>
            <a:ext uri="{FF2B5EF4-FFF2-40B4-BE49-F238E27FC236}">
              <a16:creationId xmlns:a16="http://schemas.microsoft.com/office/drawing/2014/main" id="{D609476E-6496-414B-9F1F-6F632E1F206B}"/>
            </a:ext>
          </a:extLst>
        </xdr:cNvPr>
        <xdr:cNvSpPr txBox="1"/>
      </xdr:nvSpPr>
      <xdr:spPr>
        <a:xfrm>
          <a:off x="382588" y="1408113"/>
          <a:ext cx="12576402" cy="719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lnSpc>
              <a:spcPts val="1500"/>
            </a:lnSpc>
            <a:spcAft>
              <a:spcPts val="800"/>
            </a:spcAft>
          </a:pP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Taking user</a:t>
          </a: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measurements should take every individual parameter into account. There are no universal rules but there are general rules of thumb. This guide aims to help you in the process of measuring but will never replace the knowledge and experience from a therapist or prescriber. The information below is for reference only. Please take every personal need into account.</a:t>
          </a:r>
        </a:p>
      </xdr:txBody>
    </xdr:sp>
    <xdr:clientData/>
  </xdr:twoCellAnchor>
  <xdr:twoCellAnchor>
    <xdr:from>
      <xdr:col>1</xdr:col>
      <xdr:colOff>563750</xdr:colOff>
      <xdr:row>11</xdr:row>
      <xdr:rowOff>104776</xdr:rowOff>
    </xdr:from>
    <xdr:to>
      <xdr:col>4</xdr:col>
      <xdr:colOff>3743</xdr:colOff>
      <xdr:row>13</xdr:row>
      <xdr:rowOff>102054</xdr:rowOff>
    </xdr:to>
    <xdr:sp macro="" textlink="">
      <xdr:nvSpPr>
        <xdr:cNvPr id="4" name="Zone de texte 2">
          <a:extLst>
            <a:ext uri="{FF2B5EF4-FFF2-40B4-BE49-F238E27FC236}">
              <a16:creationId xmlns:a16="http://schemas.microsoft.com/office/drawing/2014/main" id="{B0E5F6F6-337E-480A-8347-C65303C6DC3D}"/>
            </a:ext>
          </a:extLst>
        </xdr:cNvPr>
        <xdr:cNvSpPr txBox="1">
          <a:spLocks noChangeArrowheads="1"/>
        </xdr:cNvSpPr>
      </xdr:nvSpPr>
      <xdr:spPr bwMode="auto">
        <a:xfrm>
          <a:off x="944750" y="2981326"/>
          <a:ext cx="2697543" cy="378278"/>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a:lnSpc>
              <a:spcPct val="107000"/>
            </a:lnSpc>
            <a:spcAft>
              <a:spcPts val="800"/>
            </a:spcAft>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HIP WIDTH</a:t>
          </a:r>
        </a:p>
      </xdr:txBody>
    </xdr:sp>
    <xdr:clientData/>
  </xdr:twoCellAnchor>
  <xdr:twoCellAnchor>
    <xdr:from>
      <xdr:col>7</xdr:col>
      <xdr:colOff>390526</xdr:colOff>
      <xdr:row>11</xdr:row>
      <xdr:rowOff>104776</xdr:rowOff>
    </xdr:from>
    <xdr:to>
      <xdr:col>10</xdr:col>
      <xdr:colOff>1375052</xdr:colOff>
      <xdr:row>13</xdr:row>
      <xdr:rowOff>171118</xdr:rowOff>
    </xdr:to>
    <xdr:sp macro="" textlink="">
      <xdr:nvSpPr>
        <xdr:cNvPr id="5" name="Zone de texte 2">
          <a:extLst>
            <a:ext uri="{FF2B5EF4-FFF2-40B4-BE49-F238E27FC236}">
              <a16:creationId xmlns:a16="http://schemas.microsoft.com/office/drawing/2014/main" id="{4066EA7A-9FE5-475D-88F0-240219CF49EB}"/>
            </a:ext>
          </a:extLst>
        </xdr:cNvPr>
        <xdr:cNvSpPr txBox="1">
          <a:spLocks noChangeArrowheads="1"/>
        </xdr:cNvSpPr>
      </xdr:nvSpPr>
      <xdr:spPr bwMode="auto">
        <a:xfrm>
          <a:off x="6915151" y="2981326"/>
          <a:ext cx="3994426" cy="447342"/>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a:lnSpc>
              <a:spcPct val="107000"/>
            </a:lnSpc>
            <a:spcAft>
              <a:spcPts val="800"/>
            </a:spcAft>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ANATOMICAL SEAT DEPTH</a:t>
          </a:r>
        </a:p>
      </xdr:txBody>
    </xdr:sp>
    <xdr:clientData/>
  </xdr:twoCellAnchor>
  <xdr:twoCellAnchor editAs="oneCell">
    <xdr:from>
      <xdr:col>4</xdr:col>
      <xdr:colOff>419100</xdr:colOff>
      <xdr:row>19</xdr:row>
      <xdr:rowOff>161925</xdr:rowOff>
    </xdr:from>
    <xdr:to>
      <xdr:col>6</xdr:col>
      <xdr:colOff>57150</xdr:colOff>
      <xdr:row>24</xdr:row>
      <xdr:rowOff>76200</xdr:rowOff>
    </xdr:to>
    <xdr:pic>
      <xdr:nvPicPr>
        <xdr:cNvPr id="6" name="Picture 14">
          <a:extLst>
            <a:ext uri="{FF2B5EF4-FFF2-40B4-BE49-F238E27FC236}">
              <a16:creationId xmlns:a16="http://schemas.microsoft.com/office/drawing/2014/main" id="{35799520-DEBE-4D75-9AA9-6DB2862A26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57650" y="5915025"/>
          <a:ext cx="1933575"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342900</xdr:colOff>
      <xdr:row>11</xdr:row>
      <xdr:rowOff>266700</xdr:rowOff>
    </xdr:from>
    <xdr:to>
      <xdr:col>6</xdr:col>
      <xdr:colOff>228600</xdr:colOff>
      <xdr:row>16</xdr:row>
      <xdr:rowOff>0</xdr:rowOff>
    </xdr:to>
    <xdr:pic>
      <xdr:nvPicPr>
        <xdr:cNvPr id="7" name="Picture 16">
          <a:extLst>
            <a:ext uri="{FF2B5EF4-FFF2-40B4-BE49-F238E27FC236}">
              <a16:creationId xmlns:a16="http://schemas.microsoft.com/office/drawing/2014/main" id="{39254819-EDF4-4B57-835B-69739E4870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81450" y="3067050"/>
          <a:ext cx="2181225"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1133475</xdr:colOff>
      <xdr:row>11</xdr:row>
      <xdr:rowOff>266700</xdr:rowOff>
    </xdr:from>
    <xdr:to>
      <xdr:col>13</xdr:col>
      <xdr:colOff>161925</xdr:colOff>
      <xdr:row>16</xdr:row>
      <xdr:rowOff>76200</xdr:rowOff>
    </xdr:to>
    <xdr:pic>
      <xdr:nvPicPr>
        <xdr:cNvPr id="8" name="Picture 18">
          <a:extLst>
            <a:ext uri="{FF2B5EF4-FFF2-40B4-BE49-F238E27FC236}">
              <a16:creationId xmlns:a16="http://schemas.microsoft.com/office/drawing/2014/main" id="{4CC5F76C-12C7-4A87-9454-8BA8C5EF58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68000" y="3067050"/>
          <a:ext cx="18859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1028700</xdr:colOff>
      <xdr:row>19</xdr:row>
      <xdr:rowOff>180975</xdr:rowOff>
    </xdr:from>
    <xdr:to>
      <xdr:col>13</xdr:col>
      <xdr:colOff>7937</xdr:colOff>
      <xdr:row>24</xdr:row>
      <xdr:rowOff>171450</xdr:rowOff>
    </xdr:to>
    <xdr:pic>
      <xdr:nvPicPr>
        <xdr:cNvPr id="9" name="Picture 20">
          <a:extLst>
            <a:ext uri="{FF2B5EF4-FFF2-40B4-BE49-F238E27FC236}">
              <a16:creationId xmlns:a16="http://schemas.microsoft.com/office/drawing/2014/main" id="{5173FFA4-B32C-4C45-A090-1877EBD2E25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63225" y="5934075"/>
          <a:ext cx="1836737" cy="2371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563750</xdr:colOff>
      <xdr:row>19</xdr:row>
      <xdr:rowOff>1</xdr:rowOff>
    </xdr:from>
    <xdr:to>
      <xdr:col>3</xdr:col>
      <xdr:colOff>846496</xdr:colOff>
      <xdr:row>21</xdr:row>
      <xdr:rowOff>1</xdr:rowOff>
    </xdr:to>
    <xdr:sp macro="" textlink="">
      <xdr:nvSpPr>
        <xdr:cNvPr id="10" name="Zone de texte 2">
          <a:extLst>
            <a:ext uri="{FF2B5EF4-FFF2-40B4-BE49-F238E27FC236}">
              <a16:creationId xmlns:a16="http://schemas.microsoft.com/office/drawing/2014/main" id="{3456FD10-9CE2-4E51-B075-A35ADA67E066}"/>
            </a:ext>
          </a:extLst>
        </xdr:cNvPr>
        <xdr:cNvSpPr txBox="1">
          <a:spLocks noChangeArrowheads="1"/>
        </xdr:cNvSpPr>
      </xdr:nvSpPr>
      <xdr:spPr bwMode="auto">
        <a:xfrm>
          <a:off x="944750" y="5753101"/>
          <a:ext cx="2663996" cy="3810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a:lnSpc>
              <a:spcPct val="107000"/>
            </a:lnSpc>
            <a:spcAft>
              <a:spcPts val="800"/>
            </a:spcAft>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ANATOMICAL BACK HEIGHT</a:t>
          </a:r>
        </a:p>
      </xdr:txBody>
    </xdr:sp>
    <xdr:clientData/>
  </xdr:twoCellAnchor>
  <xdr:twoCellAnchor>
    <xdr:from>
      <xdr:col>7</xdr:col>
      <xdr:colOff>390526</xdr:colOff>
      <xdr:row>21</xdr:row>
      <xdr:rowOff>112281</xdr:rowOff>
    </xdr:from>
    <xdr:to>
      <xdr:col>10</xdr:col>
      <xdr:colOff>1000163</xdr:colOff>
      <xdr:row>22</xdr:row>
      <xdr:rowOff>1616335</xdr:rowOff>
    </xdr:to>
    <xdr:sp macro="" textlink="">
      <xdr:nvSpPr>
        <xdr:cNvPr id="11" name="TextBox 10">
          <a:extLst>
            <a:ext uri="{FF2B5EF4-FFF2-40B4-BE49-F238E27FC236}">
              <a16:creationId xmlns:a16="http://schemas.microsoft.com/office/drawing/2014/main" id="{D9180C7F-6B07-479F-ABC9-DAA7D27E0057}"/>
            </a:ext>
          </a:extLst>
        </xdr:cNvPr>
        <xdr:cNvSpPr txBox="1"/>
      </xdr:nvSpPr>
      <xdr:spPr>
        <a:xfrm>
          <a:off x="6915151" y="6246381"/>
          <a:ext cx="3619537" cy="16945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fr-FR" sz="1400">
              <a:solidFill>
                <a:schemeClr val="dk1"/>
              </a:solidFill>
              <a:effectLst/>
              <a:latin typeface="Titillium Web" panose="00000500000000000000" pitchFamily="2" charset="0"/>
              <a:ea typeface="+mn-ea"/>
              <a:cs typeface="+mn-cs"/>
            </a:rPr>
            <a:t>You must</a:t>
          </a:r>
          <a:r>
            <a:rPr lang="fr-FR" sz="1400" baseline="0">
              <a:solidFill>
                <a:schemeClr val="dk1"/>
              </a:solidFill>
              <a:effectLst/>
              <a:latin typeface="Titillium Web" panose="00000500000000000000" pitchFamily="2" charset="0"/>
              <a:ea typeface="+mn-ea"/>
              <a:cs typeface="+mn-cs"/>
            </a:rPr>
            <a:t> add a minimum of </a:t>
          </a:r>
          <a:r>
            <a:rPr lang="fr-FR" sz="1400">
              <a:solidFill>
                <a:schemeClr val="dk1"/>
              </a:solidFill>
              <a:effectLst/>
              <a:latin typeface="Titillium Web" panose="00000500000000000000" pitchFamily="2" charset="0"/>
              <a:ea typeface="+mn-ea"/>
              <a:cs typeface="+mn-cs"/>
            </a:rPr>
            <a:t>4 cm to the anatomical knee-to-heel length of the user</a:t>
          </a:r>
          <a:r>
            <a:rPr lang="fr-FR" sz="1400" baseline="0">
              <a:solidFill>
                <a:schemeClr val="dk1"/>
              </a:solidFill>
              <a:effectLst/>
              <a:latin typeface="Titillium Web" panose="00000500000000000000" pitchFamily="2" charset="0"/>
              <a:ea typeface="+mn-ea"/>
              <a:cs typeface="+mn-cs"/>
            </a:rPr>
            <a:t> to ensure enough space between footplate of the wheelchair and the the floor.</a:t>
          </a:r>
          <a:endParaRPr lang="fr-FR" sz="1400">
            <a:latin typeface="Titillium Web" panose="00000500000000000000" pitchFamily="2" charset="0"/>
          </a:endParaRPr>
        </a:p>
      </xdr:txBody>
    </xdr:sp>
    <xdr:clientData/>
  </xdr:twoCellAnchor>
  <xdr:twoCellAnchor>
    <xdr:from>
      <xdr:col>7</xdr:col>
      <xdr:colOff>390526</xdr:colOff>
      <xdr:row>19</xdr:row>
      <xdr:rowOff>1</xdr:rowOff>
    </xdr:from>
    <xdr:to>
      <xdr:col>10</xdr:col>
      <xdr:colOff>1563821</xdr:colOff>
      <xdr:row>21</xdr:row>
      <xdr:rowOff>1</xdr:rowOff>
    </xdr:to>
    <xdr:sp macro="" textlink="">
      <xdr:nvSpPr>
        <xdr:cNvPr id="12" name="Zone de texte 2">
          <a:extLst>
            <a:ext uri="{FF2B5EF4-FFF2-40B4-BE49-F238E27FC236}">
              <a16:creationId xmlns:a16="http://schemas.microsoft.com/office/drawing/2014/main" id="{94B633AB-5DD4-4F98-9D23-C218B8CF989B}"/>
            </a:ext>
          </a:extLst>
        </xdr:cNvPr>
        <xdr:cNvSpPr txBox="1">
          <a:spLocks noChangeArrowheads="1"/>
        </xdr:cNvSpPr>
      </xdr:nvSpPr>
      <xdr:spPr bwMode="auto">
        <a:xfrm>
          <a:off x="6915151" y="5753101"/>
          <a:ext cx="4183195" cy="38100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a:lnSpc>
              <a:spcPct val="107000"/>
            </a:lnSpc>
            <a:spcAft>
              <a:spcPts val="800"/>
            </a:spcAft>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FLOOR SEAT-TO-FLOOR HEIGHT</a:t>
          </a:r>
        </a:p>
      </xdr:txBody>
    </xdr:sp>
    <xdr:clientData/>
  </xdr:twoCellAnchor>
  <xdr:twoCellAnchor>
    <xdr:from>
      <xdr:col>1</xdr:col>
      <xdr:colOff>558988</xdr:colOff>
      <xdr:row>14</xdr:row>
      <xdr:rowOff>0</xdr:rowOff>
    </xdr:from>
    <xdr:to>
      <xdr:col>4</xdr:col>
      <xdr:colOff>36779</xdr:colOff>
      <xdr:row>16</xdr:row>
      <xdr:rowOff>136070</xdr:rowOff>
    </xdr:to>
    <xdr:sp macro="" textlink="">
      <xdr:nvSpPr>
        <xdr:cNvPr id="13" name="TextBox 12">
          <a:extLst>
            <a:ext uri="{FF2B5EF4-FFF2-40B4-BE49-F238E27FC236}">
              <a16:creationId xmlns:a16="http://schemas.microsoft.com/office/drawing/2014/main" id="{25E0B617-86C4-449D-B027-81F134DE4D55}"/>
            </a:ext>
          </a:extLst>
        </xdr:cNvPr>
        <xdr:cNvSpPr txBox="1"/>
      </xdr:nvSpPr>
      <xdr:spPr>
        <a:xfrm>
          <a:off x="939988" y="3448050"/>
          <a:ext cx="2735341" cy="18696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lnSpc>
              <a:spcPts val="1900"/>
            </a:lnSpc>
          </a:pPr>
          <a:r>
            <a:rPr lang="en-GB" sz="1400">
              <a:solidFill>
                <a:schemeClr val="dk1"/>
              </a:solidFill>
              <a:effectLst/>
              <a:latin typeface="Titillium Web" panose="00000500000000000000" pitchFamily="2" charset="0"/>
              <a:ea typeface="+mn-ea"/>
              <a:cs typeface="+mn-cs"/>
            </a:rPr>
            <a:t>Add</a:t>
          </a:r>
          <a:r>
            <a:rPr lang="en-GB" sz="1400" baseline="0">
              <a:solidFill>
                <a:schemeClr val="dk1"/>
              </a:solidFill>
              <a:effectLst/>
              <a:latin typeface="Titillium Web" panose="00000500000000000000" pitchFamily="2" charset="0"/>
              <a:ea typeface="+mn-ea"/>
              <a:cs typeface="+mn-cs"/>
            </a:rPr>
            <a:t> approx. 2cm for the wheelchair measurement to cater for enough space (e.g: clothing). Take individual needs into account. Avoid pressure points, but support lateral positioning.</a:t>
          </a:r>
          <a:endParaRPr lang="fr-FR" sz="1400">
            <a:effectLst/>
            <a:latin typeface="Titillium Web" panose="00000500000000000000" pitchFamily="2" charset="0"/>
          </a:endParaRPr>
        </a:p>
        <a:p>
          <a:pPr>
            <a:lnSpc>
              <a:spcPts val="1100"/>
            </a:lnSpc>
          </a:pPr>
          <a:endParaRPr lang="fr-FR" sz="1100"/>
        </a:p>
      </xdr:txBody>
    </xdr:sp>
    <xdr:clientData/>
  </xdr:twoCellAnchor>
  <xdr:twoCellAnchor>
    <xdr:from>
      <xdr:col>1</xdr:col>
      <xdr:colOff>563750</xdr:colOff>
      <xdr:row>21</xdr:row>
      <xdr:rowOff>112281</xdr:rowOff>
    </xdr:from>
    <xdr:to>
      <xdr:col>4</xdr:col>
      <xdr:colOff>1267</xdr:colOff>
      <xdr:row>22</xdr:row>
      <xdr:rowOff>1616945</xdr:rowOff>
    </xdr:to>
    <xdr:sp macro="" textlink="">
      <xdr:nvSpPr>
        <xdr:cNvPr id="14" name="TextBox 13">
          <a:extLst>
            <a:ext uri="{FF2B5EF4-FFF2-40B4-BE49-F238E27FC236}">
              <a16:creationId xmlns:a16="http://schemas.microsoft.com/office/drawing/2014/main" id="{45FA5922-8793-412C-BA3B-A75C0BBF5E2D}"/>
            </a:ext>
          </a:extLst>
        </xdr:cNvPr>
        <xdr:cNvSpPr txBox="1"/>
      </xdr:nvSpPr>
      <xdr:spPr>
        <a:xfrm>
          <a:off x="944750" y="6246381"/>
          <a:ext cx="2695067" cy="16951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fr-FR" sz="1400">
              <a:solidFill>
                <a:schemeClr val="dk1"/>
              </a:solidFill>
              <a:effectLst/>
              <a:latin typeface="Titillium Web" panose="00000500000000000000" pitchFamily="2" charset="0"/>
              <a:ea typeface="+mn-ea"/>
              <a:cs typeface="+mn-cs"/>
            </a:rPr>
            <a:t>For propelling</a:t>
          </a:r>
          <a:r>
            <a:rPr lang="fr-FR" sz="1400" baseline="0">
              <a:solidFill>
                <a:schemeClr val="dk1"/>
              </a:solidFill>
              <a:effectLst/>
              <a:latin typeface="Titillium Web" panose="00000500000000000000" pitchFamily="2" charset="0"/>
              <a:ea typeface="+mn-ea"/>
              <a:cs typeface="+mn-cs"/>
            </a:rPr>
            <a:t> an Active wheelchair, a backrest height below scapula level is desirable (as high as needed, but as low as possible, to maintain mobility).</a:t>
          </a:r>
          <a:endParaRPr lang="fr-FR" sz="1400">
            <a:latin typeface="Titillium Web" panose="00000500000000000000" pitchFamily="2" charset="0"/>
          </a:endParaRPr>
        </a:p>
      </xdr:txBody>
    </xdr:sp>
    <xdr:clientData/>
  </xdr:twoCellAnchor>
  <xdr:twoCellAnchor editAs="oneCell">
    <xdr:from>
      <xdr:col>1</xdr:col>
      <xdr:colOff>76200</xdr:colOff>
      <xdr:row>3</xdr:row>
      <xdr:rowOff>0</xdr:rowOff>
    </xdr:from>
    <xdr:to>
      <xdr:col>3</xdr:col>
      <xdr:colOff>266700</xdr:colOff>
      <xdr:row>4</xdr:row>
      <xdr:rowOff>171450</xdr:rowOff>
    </xdr:to>
    <xdr:pic>
      <xdr:nvPicPr>
        <xdr:cNvPr id="15" name="Picture 9">
          <a:extLst>
            <a:ext uri="{FF2B5EF4-FFF2-40B4-BE49-F238E27FC236}">
              <a16:creationId xmlns:a16="http://schemas.microsoft.com/office/drawing/2014/main" id="{974E1A03-2898-484A-91B6-D8EAC4AFEE2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57200" y="571500"/>
          <a:ext cx="25717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28574</xdr:colOff>
      <xdr:row>0</xdr:row>
      <xdr:rowOff>19050</xdr:rowOff>
    </xdr:from>
    <xdr:to>
      <xdr:col>14</xdr:col>
      <xdr:colOff>24422</xdr:colOff>
      <xdr:row>4</xdr:row>
      <xdr:rowOff>168233</xdr:rowOff>
    </xdr:to>
    <xdr:pic>
      <xdr:nvPicPr>
        <xdr:cNvPr id="16" name="Picture 11">
          <a:extLst>
            <a:ext uri="{FF2B5EF4-FFF2-40B4-BE49-F238E27FC236}">
              <a16:creationId xmlns:a16="http://schemas.microsoft.com/office/drawing/2014/main" id="{AF971CD5-234F-45CD-82AE-72308BE155C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420599" y="19050"/>
          <a:ext cx="748323" cy="9111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379412</xdr:colOff>
      <xdr:row>15</xdr:row>
      <xdr:rowOff>190498</xdr:rowOff>
    </xdr:from>
    <xdr:to>
      <xdr:col>7</xdr:col>
      <xdr:colOff>114300</xdr:colOff>
      <xdr:row>22</xdr:row>
      <xdr:rowOff>172086</xdr:rowOff>
    </xdr:to>
    <xdr:sp macro="" textlink="">
      <xdr:nvSpPr>
        <xdr:cNvPr id="2" name="Zone de texte 2">
          <a:extLst>
            <a:ext uri="{FF2B5EF4-FFF2-40B4-BE49-F238E27FC236}">
              <a16:creationId xmlns:a16="http://schemas.microsoft.com/office/drawing/2014/main" id="{233C97E2-04C8-A57D-A18C-2D1359F0AAF7}"/>
            </a:ext>
          </a:extLst>
        </xdr:cNvPr>
        <xdr:cNvSpPr txBox="1">
          <a:spLocks noChangeArrowheads="1"/>
        </xdr:cNvSpPr>
      </xdr:nvSpPr>
      <xdr:spPr bwMode="auto">
        <a:xfrm>
          <a:off x="1017587" y="3200398"/>
          <a:ext cx="6116638" cy="1296038"/>
        </a:xfrm>
        <a:prstGeom prst="rect">
          <a:avLst/>
        </a:prstGeom>
        <a:solidFill>
          <a:schemeClr val="bg1"/>
        </a:solidFill>
        <a:ln w="9525">
          <a:solidFill>
            <a:srgbClr val="000000"/>
          </a:solidFill>
          <a:miter lim="800000"/>
          <a:headEnd/>
          <a:tailEnd/>
        </a:ln>
      </xdr:spPr>
      <xdr:txBody>
        <a:bodyPr rot="0" vert="horz" wrap="square" lIns="91440" tIns="45720" rIns="91440" bIns="45720" anchor="ctr" anchorCtr="0">
          <a:noAutofit/>
        </a:bodyPr>
        <a:lstStyle/>
        <a:p>
          <a:pPr marL="342900" lvl="0" indent="-342900">
            <a:lnSpc>
              <a:spcPts val="1900"/>
            </a:lnSpc>
            <a:buFont typeface="Symbol" panose="05050102010706020507" pitchFamily="18" charset="2"/>
            <a:buChar char=""/>
          </a:pPr>
          <a:r>
            <a:rPr lang="en-US" sz="1400">
              <a:effectLst/>
              <a:latin typeface="Titillium Web" panose="00000500000000000000" pitchFamily="2" charset="0"/>
              <a:ea typeface="Calibri" panose="020F0502020204030204" pitchFamily="34" charset="0"/>
              <a:cs typeface="Times New Roman" panose="02020603050405020304" pitchFamily="18" charset="0"/>
            </a:rPr>
            <a:t>Sit the user on a flat surface (e.g. therapy table)</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1800"/>
            </a:lnSpc>
            <a:buFont typeface="Symbol" panose="05050102010706020507" pitchFamily="18" charset="2"/>
            <a:buChar char=""/>
          </a:pPr>
          <a:r>
            <a:rPr lang="en-US" sz="1400">
              <a:effectLst/>
              <a:latin typeface="Titillium Web" panose="00000500000000000000" pitchFamily="2" charset="0"/>
              <a:ea typeface="Calibri" panose="020F0502020204030204" pitchFamily="34" charset="0"/>
              <a:cs typeface="Times New Roman" panose="02020603050405020304" pitchFamily="18" charset="0"/>
            </a:rPr>
            <a:t>Position vertical blocks directly at both hips (e.g. binders)</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1900"/>
            </a:lnSpc>
            <a:buFont typeface="Symbol" panose="05050102010706020507" pitchFamily="18" charset="2"/>
            <a:buChar char=""/>
          </a:pPr>
          <a:r>
            <a:rPr lang="en-US" sz="1400">
              <a:effectLst/>
              <a:latin typeface="Titillium Web" panose="00000500000000000000" pitchFamily="2" charset="0"/>
              <a:ea typeface="Calibri" panose="020F0502020204030204" pitchFamily="34" charset="0"/>
              <a:cs typeface="Times New Roman" panose="02020603050405020304" pitchFamily="18" charset="0"/>
            </a:rPr>
            <a:t>Help the user to move away from that location.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1800"/>
            </a:lnSpc>
            <a:spcAft>
              <a:spcPts val="800"/>
            </a:spcAft>
            <a:buFont typeface="Symbol" panose="05050102010706020507" pitchFamily="18" charset="2"/>
            <a:buChar char=""/>
          </a:pPr>
          <a:r>
            <a:rPr lang="en-US" sz="1400">
              <a:effectLst/>
              <a:latin typeface="Titillium Web" panose="00000500000000000000" pitchFamily="2" charset="0"/>
              <a:ea typeface="Calibri" panose="020F0502020204030204" pitchFamily="34" charset="0"/>
              <a:cs typeface="Times New Roman" panose="02020603050405020304" pitchFamily="18" charset="0"/>
            </a:rPr>
            <a:t>Now you can measure the true distance between the two blocks / binders.</a:t>
          </a:r>
        </a:p>
      </xdr:txBody>
    </xdr:sp>
    <xdr:clientData/>
  </xdr:twoCellAnchor>
  <xdr:twoCellAnchor>
    <xdr:from>
      <xdr:col>1</xdr:col>
      <xdr:colOff>379412</xdr:colOff>
      <xdr:row>28</xdr:row>
      <xdr:rowOff>17462</xdr:rowOff>
    </xdr:from>
    <xdr:to>
      <xdr:col>7</xdr:col>
      <xdr:colOff>109450</xdr:colOff>
      <xdr:row>34</xdr:row>
      <xdr:rowOff>710</xdr:rowOff>
    </xdr:to>
    <xdr:sp macro="" textlink="">
      <xdr:nvSpPr>
        <xdr:cNvPr id="3" name="Zone de texte 2">
          <a:extLst>
            <a:ext uri="{FF2B5EF4-FFF2-40B4-BE49-F238E27FC236}">
              <a16:creationId xmlns:a16="http://schemas.microsoft.com/office/drawing/2014/main" id="{A587764C-D8AA-E972-839F-4EDFA2B1CE25}"/>
            </a:ext>
          </a:extLst>
        </xdr:cNvPr>
        <xdr:cNvSpPr txBox="1">
          <a:spLocks noChangeArrowheads="1"/>
        </xdr:cNvSpPr>
      </xdr:nvSpPr>
      <xdr:spPr bwMode="auto">
        <a:xfrm>
          <a:off x="407987" y="4999037"/>
          <a:ext cx="6035615" cy="1040348"/>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marL="342900" lvl="0" indent="-342900">
            <a:lnSpc>
              <a:spcPts val="2100"/>
            </a:lnSpc>
            <a:buFont typeface="Symbol" panose="05050102010706020507" pitchFamily="18" charset="2"/>
            <a:buChar char=""/>
          </a:pPr>
          <a:r>
            <a:rPr lang="en-US" sz="1400">
              <a:effectLst/>
              <a:latin typeface="Titillium Web" panose="00000500000000000000" pitchFamily="2" charset="0"/>
              <a:ea typeface="Calibri" panose="020F0502020204030204" pitchFamily="34" charset="0"/>
              <a:cs typeface="Times New Roman" panose="02020603050405020304" pitchFamily="18" charset="0"/>
            </a:rPr>
            <a:t>Sit the user on a flat surface</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2000"/>
            </a:lnSpc>
            <a:buFont typeface="Symbol" panose="05050102010706020507" pitchFamily="18" charset="2"/>
            <a:buChar char=""/>
          </a:pPr>
          <a:r>
            <a:rPr lang="en-US" sz="1400">
              <a:effectLst/>
              <a:latin typeface="Titillium Web" panose="00000500000000000000" pitchFamily="2" charset="0"/>
              <a:ea typeface="Calibri" panose="020F0502020204030204" pitchFamily="34" charset="0"/>
              <a:cs typeface="Times New Roman" panose="02020603050405020304" pitchFamily="18" charset="0"/>
            </a:rPr>
            <a:t>Measure the distance from the rear most point of the buttocks/ lower back to the hollow of the knee.</a:t>
          </a:r>
        </a:p>
      </xdr:txBody>
    </xdr:sp>
    <xdr:clientData/>
  </xdr:twoCellAnchor>
  <xdr:twoCellAnchor>
    <xdr:from>
      <xdr:col>1</xdr:col>
      <xdr:colOff>379412</xdr:colOff>
      <xdr:row>98</xdr:row>
      <xdr:rowOff>17461</xdr:rowOff>
    </xdr:from>
    <xdr:to>
      <xdr:col>7</xdr:col>
      <xdr:colOff>95171</xdr:colOff>
      <xdr:row>108</xdr:row>
      <xdr:rowOff>77903</xdr:rowOff>
    </xdr:to>
    <xdr:sp macro="" textlink="">
      <xdr:nvSpPr>
        <xdr:cNvPr id="4" name="Zone de texte 2">
          <a:extLst>
            <a:ext uri="{FF2B5EF4-FFF2-40B4-BE49-F238E27FC236}">
              <a16:creationId xmlns:a16="http://schemas.microsoft.com/office/drawing/2014/main" id="{35220FC5-0BB7-2589-DC62-30CD39890201}"/>
            </a:ext>
          </a:extLst>
        </xdr:cNvPr>
        <xdr:cNvSpPr txBox="1">
          <a:spLocks noChangeArrowheads="1"/>
        </xdr:cNvSpPr>
      </xdr:nvSpPr>
      <xdr:spPr bwMode="auto">
        <a:xfrm>
          <a:off x="379412" y="18389166"/>
          <a:ext cx="6094623" cy="1936578"/>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marL="342900" lvl="0" indent="-342900">
            <a:lnSpc>
              <a:spcPts val="2000"/>
            </a:lnSpc>
            <a:buFont typeface="Symbol" panose="05050102010706020507" pitchFamily="18" charset="2"/>
            <a:buChar char=""/>
          </a:pPr>
          <a:r>
            <a:rPr lang="en-US" sz="1400">
              <a:effectLst/>
              <a:latin typeface="Titillium Web" panose="00000500000000000000" pitchFamily="2" charset="0"/>
              <a:ea typeface="Calibri" panose="020F0502020204030204" pitchFamily="34" charset="0"/>
              <a:cs typeface="Times New Roman" panose="02020603050405020304" pitchFamily="18" charset="0"/>
            </a:rPr>
            <a:t>Sit the user on a chair.</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2000"/>
            </a:lnSpc>
            <a:buFont typeface="Symbol" panose="05050102010706020507" pitchFamily="18" charset="2"/>
            <a:buChar char=""/>
          </a:pPr>
          <a:r>
            <a:rPr lang="en-US" sz="1400">
              <a:effectLst/>
              <a:latin typeface="Titillium Web" panose="00000500000000000000" pitchFamily="2" charset="0"/>
              <a:ea typeface="Calibri" panose="020F0502020204030204" pitchFamily="34" charset="0"/>
              <a:cs typeface="Times New Roman" panose="02020603050405020304" pitchFamily="18" charset="0"/>
            </a:rPr>
            <a:t>N.B:  Take the height of shoes into account as “part of the body” (as no active wheelchair driver will use the chair without shoes)</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2100"/>
            </a:lnSpc>
            <a:buFont typeface="Symbol" panose="05050102010706020507" pitchFamily="18" charset="2"/>
            <a:buChar char=""/>
          </a:pPr>
          <a:r>
            <a:rPr lang="en-US" sz="1400">
              <a:effectLst/>
              <a:latin typeface="Titillium Web" panose="00000500000000000000" pitchFamily="2" charset="0"/>
              <a:ea typeface="Calibri" panose="020F0502020204030204" pitchFamily="34" charset="0"/>
              <a:cs typeface="Times New Roman" panose="02020603050405020304" pitchFamily="18" charset="0"/>
            </a:rPr>
            <a:t>Measure the distance from the heel of the shoe to the hollow of the knee.</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2000"/>
            </a:lnSpc>
            <a:spcAft>
              <a:spcPts val="800"/>
            </a:spcAft>
            <a:buFont typeface="Symbol" panose="05050102010706020507" pitchFamily="18" charset="2"/>
            <a:buChar char=""/>
          </a:pPr>
          <a:r>
            <a:rPr lang="en-US" sz="1400" b="1">
              <a:effectLst/>
              <a:latin typeface="Titillium Web" panose="00000500000000000000" pitchFamily="2" charset="0"/>
              <a:ea typeface="Calibri" panose="020F0502020204030204" pitchFamily="34" charset="0"/>
              <a:cs typeface="Times New Roman" panose="02020603050405020304" pitchFamily="18" charset="0"/>
            </a:rPr>
            <a:t>Important note: </a:t>
          </a:r>
          <a:r>
            <a:rPr lang="en-US" sz="1400">
              <a:effectLst/>
              <a:latin typeface="Titillium Web" panose="00000500000000000000" pitchFamily="2" charset="0"/>
              <a:ea typeface="Calibri" panose="020F0502020204030204" pitchFamily="34" charset="0"/>
              <a:cs typeface="Times New Roman" panose="02020603050405020304" pitchFamily="18" charset="0"/>
            </a:rPr>
            <a:t>Subtract any existing or planned cushion height to get the correct measurement for ordering the wheelchair.</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379412</xdr:colOff>
      <xdr:row>52</xdr:row>
      <xdr:rowOff>20879</xdr:rowOff>
    </xdr:from>
    <xdr:to>
      <xdr:col>7</xdr:col>
      <xdr:colOff>90409</xdr:colOff>
      <xdr:row>67</xdr:row>
      <xdr:rowOff>28574</xdr:rowOff>
    </xdr:to>
    <xdr:sp macro="" textlink="">
      <xdr:nvSpPr>
        <xdr:cNvPr id="6" name="Zone de texte 2">
          <a:extLst>
            <a:ext uri="{FF2B5EF4-FFF2-40B4-BE49-F238E27FC236}">
              <a16:creationId xmlns:a16="http://schemas.microsoft.com/office/drawing/2014/main" id="{62853B12-1B6E-1B7E-667B-1AC59F8E1A13}"/>
            </a:ext>
          </a:extLst>
        </xdr:cNvPr>
        <xdr:cNvSpPr txBox="1">
          <a:spLocks noChangeArrowheads="1"/>
        </xdr:cNvSpPr>
      </xdr:nvSpPr>
      <xdr:spPr bwMode="auto">
        <a:xfrm>
          <a:off x="379412" y="9336329"/>
          <a:ext cx="5645072" cy="244609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marL="342900" marR="0" lvl="0" indent="-342900" defTabSz="914400" eaLnBrk="1" fontAlgn="auto" latinLnBrk="0" hangingPunct="1">
            <a:lnSpc>
              <a:spcPts val="2100"/>
            </a:lnSpc>
            <a:spcBef>
              <a:spcPts val="0"/>
            </a:spcBef>
            <a:spcAft>
              <a:spcPts val="0"/>
            </a:spcAft>
            <a:buClrTx/>
            <a:buSzTx/>
            <a:buFont typeface="Symbol" panose="05050102010706020507" pitchFamily="18" charset="2"/>
            <a:buChar char=""/>
            <a:tabLst/>
            <a:defRPr/>
          </a:pPr>
          <a:r>
            <a:rPr kumimoji="0" lang="en-US" sz="1400" b="0" i="0" u="none" strike="noStrike" kern="0" cap="none" spc="0" normalizeH="0" baseline="0" noProof="0">
              <a:ln>
                <a:noFill/>
              </a:ln>
              <a:solidFill>
                <a:sysClr val="windowText" lastClr="000000"/>
              </a:solidFill>
              <a:effectLst/>
              <a:uLnTx/>
              <a:uFillTx/>
              <a:latin typeface="Titillium Web" panose="00000500000000000000" pitchFamily="2" charset="0"/>
              <a:ea typeface="Calibri" panose="020F0502020204030204" pitchFamily="34" charset="0"/>
              <a:cs typeface="Times New Roman" panose="02020603050405020304" pitchFamily="18" charset="0"/>
            </a:rPr>
            <a:t>Sit the user on a chair without a cushion</a:t>
          </a:r>
          <a:endParaRPr kumimoji="0" lang="fr-FR" sz="1400" b="0" i="0" u="none" strike="noStrike" kern="0" cap="none" spc="0" normalizeH="0" baseline="0" noProof="0">
            <a:ln>
              <a:noFill/>
            </a:ln>
            <a:solidFill>
              <a:sysClr val="windowText" lastClr="000000"/>
            </a:solidFill>
            <a:effectLst/>
            <a:uLnTx/>
            <a:uFillTx/>
            <a:latin typeface="Titillium Web" panose="00000500000000000000" pitchFamily="2" charset="0"/>
            <a:ea typeface="Calibri" panose="020F0502020204030204" pitchFamily="34" charset="0"/>
            <a:cs typeface="Times New Roman" panose="02020603050405020304" pitchFamily="18" charset="0"/>
          </a:endParaRPr>
        </a:p>
        <a:p>
          <a:pPr marL="342900" marR="0" lvl="0" indent="-342900" defTabSz="914400" eaLnBrk="1" fontAlgn="auto" latinLnBrk="0" hangingPunct="1">
            <a:lnSpc>
              <a:spcPts val="2100"/>
            </a:lnSpc>
            <a:spcBef>
              <a:spcPts val="0"/>
            </a:spcBef>
            <a:spcAft>
              <a:spcPts val="0"/>
            </a:spcAft>
            <a:buClrTx/>
            <a:buSzTx/>
            <a:buFont typeface="Symbol" panose="05050102010706020507" pitchFamily="18" charset="2"/>
            <a:buChar char=""/>
            <a:tabLst/>
            <a:defRPr/>
          </a:pPr>
          <a:r>
            <a:rPr lang="en-US" sz="1400">
              <a:effectLst/>
              <a:latin typeface="Titillium Web" panose="00000500000000000000" pitchFamily="2" charset="0"/>
              <a:ea typeface="+mn-ea"/>
              <a:cs typeface="+mn-cs"/>
            </a:rPr>
            <a:t>N.B:  Take the height of shoes into account as “part of the body” (as no active wheelchair driver will use the chair without shoes)</a:t>
          </a:r>
          <a:endParaRPr lang="fr-FR" sz="1400">
            <a:effectLst/>
            <a:latin typeface="Titillium Web" panose="00000500000000000000" pitchFamily="2" charset="0"/>
            <a:ea typeface="+mn-ea"/>
            <a:cs typeface="+mn-cs"/>
          </a:endParaRPr>
        </a:p>
        <a:p>
          <a:pPr marL="342900" marR="0" lvl="0" indent="-342900" defTabSz="914400" eaLnBrk="1" fontAlgn="auto" latinLnBrk="0" hangingPunct="1">
            <a:lnSpc>
              <a:spcPts val="2100"/>
            </a:lnSpc>
            <a:spcBef>
              <a:spcPts val="0"/>
            </a:spcBef>
            <a:spcAft>
              <a:spcPts val="0"/>
            </a:spcAft>
            <a:buClrTx/>
            <a:buSzTx/>
            <a:buFont typeface="Symbol" panose="05050102010706020507" pitchFamily="18" charset="2"/>
            <a:buChar char=""/>
            <a:tabLst/>
            <a:defRPr/>
          </a:pPr>
          <a:r>
            <a:rPr lang="en-US" sz="1400">
              <a:effectLst/>
              <a:latin typeface="Titillium Web" panose="00000500000000000000" pitchFamily="2" charset="0"/>
              <a:ea typeface="+mn-ea"/>
              <a:cs typeface="+mn-cs"/>
            </a:rPr>
            <a:t>Measure the distance from the heel of the shoe to the hollow of the knee.</a:t>
          </a:r>
          <a:endParaRPr lang="fr-FR" sz="1400">
            <a:effectLst/>
            <a:latin typeface="Titillium Web" panose="00000500000000000000" pitchFamily="2" charset="0"/>
          </a:endParaRPr>
        </a:p>
        <a:p>
          <a:pPr marL="342900" lvl="0" indent="-342900">
            <a:lnSpc>
              <a:spcPts val="2000"/>
            </a:lnSpc>
            <a:buFont typeface="Symbol" panose="05050102010706020507" pitchFamily="18" charset="2"/>
            <a:buChar char=""/>
          </a:pPr>
          <a:r>
            <a:rPr lang="fr-FR" sz="1400" b="1">
              <a:solidFill>
                <a:sysClr val="windowText" lastClr="000000"/>
              </a:solidFill>
              <a:latin typeface="Titillium Web" panose="00000500000000000000" pitchFamily="2" charset="0"/>
            </a:rPr>
            <a:t>Important note: </a:t>
          </a:r>
          <a:r>
            <a:rPr lang="fr-FR" sz="1400">
              <a:solidFill>
                <a:sysClr val="windowText" lastClr="000000"/>
              </a:solidFill>
              <a:latin typeface="Titillium Web" panose="00000500000000000000" pitchFamily="2" charset="0"/>
            </a:rPr>
            <a:t>This measurement does not include the cushion height! The effective front seat-to-floor height will increase by the individual height</a:t>
          </a:r>
          <a:r>
            <a:rPr lang="fr-FR" sz="1400" baseline="0">
              <a:solidFill>
                <a:sysClr val="windowText" lastClr="000000"/>
              </a:solidFill>
              <a:latin typeface="Titillium Web" panose="00000500000000000000" pitchFamily="2" charset="0"/>
            </a:rPr>
            <a:t> of the (loaded) cushion in the front.</a:t>
          </a:r>
          <a:endParaRPr lang="fr-FR" sz="1400">
            <a:solidFill>
              <a:sysClr val="windowText" lastClr="000000"/>
            </a:solidFill>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379412</xdr:colOff>
      <xdr:row>73</xdr:row>
      <xdr:rowOff>16728</xdr:rowOff>
    </xdr:from>
    <xdr:to>
      <xdr:col>7</xdr:col>
      <xdr:colOff>90409</xdr:colOff>
      <xdr:row>91</xdr:row>
      <xdr:rowOff>105008</xdr:rowOff>
    </xdr:to>
    <xdr:sp macro="" textlink="">
      <xdr:nvSpPr>
        <xdr:cNvPr id="7" name="Zone de texte 2">
          <a:extLst>
            <a:ext uri="{FF2B5EF4-FFF2-40B4-BE49-F238E27FC236}">
              <a16:creationId xmlns:a16="http://schemas.microsoft.com/office/drawing/2014/main" id="{1A2EE4AF-4183-DD83-67D7-3F0DE09C1EBA}"/>
            </a:ext>
          </a:extLst>
        </xdr:cNvPr>
        <xdr:cNvSpPr txBox="1">
          <a:spLocks noChangeArrowheads="1"/>
        </xdr:cNvSpPr>
      </xdr:nvSpPr>
      <xdr:spPr bwMode="auto">
        <a:xfrm>
          <a:off x="407987" y="12151578"/>
          <a:ext cx="6026094" cy="329817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marL="342900" lvl="0" indent="-342900">
            <a:lnSpc>
              <a:spcPct val="107000"/>
            </a:lnSpc>
            <a:buFont typeface="Symbol" panose="05050102010706020507" pitchFamily="18" charset="2"/>
            <a:buChar char=""/>
          </a:pPr>
          <a:r>
            <a:rPr lang="fr-FR" sz="1400">
              <a:latin typeface="Titillium Web" panose="00000500000000000000" pitchFamily="2" charset="0"/>
            </a:rPr>
            <a:t>Sit the user in a wheelchair without a cushion</a:t>
          </a:r>
        </a:p>
        <a:p>
          <a:pPr marL="342900" lvl="0" indent="-342900">
            <a:lnSpc>
              <a:spcPct val="107000"/>
            </a:lnSpc>
            <a:buFont typeface="Symbol" panose="05050102010706020507" pitchFamily="18" charset="2"/>
            <a:buChar char=""/>
          </a:pPr>
          <a:r>
            <a:rPr lang="fr-FR" sz="1400">
              <a:latin typeface="Titillium Web" panose="00000500000000000000" pitchFamily="2" charset="0"/>
            </a:rPr>
            <a:t>The user should sit upright and let the arms hang straight down at the side of the wheels (straight but not stretched)</a:t>
          </a:r>
        </a:p>
        <a:p>
          <a:pPr marL="342900" lvl="0" indent="-342900">
            <a:lnSpc>
              <a:spcPct val="107000"/>
            </a:lnSpc>
            <a:buFont typeface="Symbol" panose="05050102010706020507" pitchFamily="18" charset="2"/>
            <a:buChar char=""/>
          </a:pPr>
          <a:r>
            <a:rPr lang="fr-FR" sz="1400">
              <a:latin typeface="Titillium Web" panose="00000500000000000000" pitchFamily="2" charset="0"/>
            </a:rPr>
            <a:t>Check if the tip of the middle fingers are about at the same level as the rear wheel axles</a:t>
          </a:r>
        </a:p>
        <a:p>
          <a:pPr marL="342900" lvl="0" indent="-342900">
            <a:lnSpc>
              <a:spcPct val="107000"/>
            </a:lnSpc>
            <a:buFont typeface="Symbol" panose="05050102010706020507" pitchFamily="18" charset="2"/>
            <a:buChar char=""/>
          </a:pPr>
          <a:r>
            <a:rPr lang="fr-FR" sz="1400">
              <a:latin typeface="Titillium Web" panose="00000500000000000000" pitchFamily="2" charset="0"/>
            </a:rPr>
            <a:t>Note: This is a first step to accomplish the best setting for the user, but it may be necessary to adjust the rear seat height a little higher or lower, due to specific and individual requirements</a:t>
          </a:r>
          <a:r>
            <a:rPr lang="fr-FR" sz="1400"/>
            <a:t>.</a:t>
          </a:r>
        </a:p>
        <a:p>
          <a:pPr marL="342900" marR="0" lvl="0" indent="-342900" defTabSz="914400" eaLnBrk="1" fontAlgn="auto" latinLnBrk="0" hangingPunct="1">
            <a:lnSpc>
              <a:spcPts val="2200"/>
            </a:lnSpc>
            <a:spcBef>
              <a:spcPts val="0"/>
            </a:spcBef>
            <a:spcAft>
              <a:spcPts val="0"/>
            </a:spcAft>
            <a:buClrTx/>
            <a:buSzTx/>
            <a:buFont typeface="Symbol" panose="05050102010706020507" pitchFamily="18" charset="2"/>
            <a:buChar char=""/>
            <a:tabLst/>
            <a:defRPr/>
          </a:pPr>
          <a:r>
            <a:rPr lang="fr-FR" sz="1400" b="1">
              <a:solidFill>
                <a:sysClr val="windowText" lastClr="000000"/>
              </a:solidFill>
              <a:latin typeface="Titillium Web" panose="00000500000000000000" pitchFamily="2" charset="0"/>
              <a:ea typeface="+mn-ea"/>
              <a:cs typeface="+mn-cs"/>
            </a:rPr>
            <a:t>Important note: </a:t>
          </a:r>
          <a:r>
            <a:rPr lang="fr-FR" sz="1400">
              <a:solidFill>
                <a:sysClr val="windowText" lastClr="000000"/>
              </a:solidFill>
              <a:latin typeface="Titillium Web" panose="00000500000000000000" pitchFamily="2" charset="0"/>
              <a:ea typeface="+mn-ea"/>
              <a:cs typeface="+mn-cs"/>
            </a:rPr>
            <a:t>This measurement does not include the rear cushion height! The effective rear seat-to-floor height will increase by the individual height of the (loaded) cushion in the rear.</a:t>
          </a:r>
          <a:r>
            <a:rPr lang="fr-FR" sz="1400">
              <a:solidFill>
                <a:sysClr val="windowText" lastClr="000000"/>
              </a:solidFill>
            </a:rPr>
            <a:t> </a:t>
          </a:r>
          <a:endParaRPr lang="fr-FR" sz="1400">
            <a:solidFill>
              <a:sysClr val="windowText" lastClr="000000"/>
            </a:solidFill>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379412</xdr:colOff>
      <xdr:row>40</xdr:row>
      <xdr:rowOff>20637</xdr:rowOff>
    </xdr:from>
    <xdr:to>
      <xdr:col>7</xdr:col>
      <xdr:colOff>109449</xdr:colOff>
      <xdr:row>44</xdr:row>
      <xdr:rowOff>47625</xdr:rowOff>
    </xdr:to>
    <xdr:sp macro="" textlink="">
      <xdr:nvSpPr>
        <xdr:cNvPr id="8" name="Zone de texte 2">
          <a:extLst>
            <a:ext uri="{FF2B5EF4-FFF2-40B4-BE49-F238E27FC236}">
              <a16:creationId xmlns:a16="http://schemas.microsoft.com/office/drawing/2014/main" id="{CC357A49-8F71-CA64-E47E-80539305F8EF}"/>
            </a:ext>
          </a:extLst>
        </xdr:cNvPr>
        <xdr:cNvSpPr txBox="1">
          <a:spLocks noChangeArrowheads="1"/>
        </xdr:cNvSpPr>
      </xdr:nvSpPr>
      <xdr:spPr bwMode="auto">
        <a:xfrm>
          <a:off x="379412" y="7373937"/>
          <a:ext cx="5664112" cy="788988"/>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marL="342900" lvl="0" indent="-342900">
            <a:lnSpc>
              <a:spcPts val="2000"/>
            </a:lnSpc>
            <a:buFont typeface="Symbol" panose="05050102010706020507" pitchFamily="18" charset="2"/>
            <a:buChar char=""/>
          </a:pPr>
          <a:r>
            <a:rPr lang="fr-FR" sz="1400">
              <a:latin typeface="Titillium Web" panose="00000500000000000000" pitchFamily="2" charset="0"/>
            </a:rPr>
            <a:t>Sit the user on a flat surface</a:t>
          </a:r>
        </a:p>
        <a:p>
          <a:pPr marL="342900" lvl="0" indent="-342900">
            <a:lnSpc>
              <a:spcPts val="1900"/>
            </a:lnSpc>
            <a:buFont typeface="Symbol" panose="05050102010706020507" pitchFamily="18" charset="2"/>
            <a:buChar char=""/>
          </a:pPr>
          <a:r>
            <a:rPr lang="fr-FR" sz="1400">
              <a:latin typeface="Titillium Web" panose="00000500000000000000" pitchFamily="2" charset="0"/>
            </a:rPr>
            <a:t>Measure the vertical distance from the seat platform to the scapula</a:t>
          </a:r>
        </a:p>
      </xdr:txBody>
    </xdr:sp>
    <xdr:clientData/>
  </xdr:twoCellAnchor>
  <xdr:twoCellAnchor>
    <xdr:from>
      <xdr:col>4</xdr:col>
      <xdr:colOff>142875</xdr:colOff>
      <xdr:row>13</xdr:row>
      <xdr:rowOff>181977</xdr:rowOff>
    </xdr:from>
    <xdr:to>
      <xdr:col>7</xdr:col>
      <xdr:colOff>126041</xdr:colOff>
      <xdr:row>15</xdr:row>
      <xdr:rowOff>134979</xdr:rowOff>
    </xdr:to>
    <xdr:sp macro="" textlink="">
      <xdr:nvSpPr>
        <xdr:cNvPr id="27" name="Rectangle: Rounded Corners 26">
          <a:extLst>
            <a:ext uri="{FF2B5EF4-FFF2-40B4-BE49-F238E27FC236}">
              <a16:creationId xmlns:a16="http://schemas.microsoft.com/office/drawing/2014/main" id="{50FFECD6-D991-17AC-9084-793B6BF3ECD6}"/>
            </a:ext>
          </a:extLst>
        </xdr:cNvPr>
        <xdr:cNvSpPr/>
      </xdr:nvSpPr>
      <xdr:spPr>
        <a:xfrm>
          <a:off x="3752850" y="2706102"/>
          <a:ext cx="3393116" cy="438777"/>
        </a:xfrm>
        <a:prstGeom prst="round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lang="fr-FR" sz="1100">
              <a:solidFill>
                <a:sysClr val="windowText" lastClr="000000"/>
              </a:solidFill>
              <a:latin typeface="Titillium Web" panose="00000500000000000000" pitchFamily="2" charset="0"/>
            </a:rPr>
            <a:t>Enter measured value in mm</a:t>
          </a:r>
        </a:p>
        <a:p>
          <a:pPr algn="l">
            <a:lnSpc>
              <a:spcPts val="1500"/>
            </a:lnSpc>
          </a:pPr>
          <a:r>
            <a:rPr lang="fr-FR" sz="1100">
              <a:solidFill>
                <a:sysClr val="windowText" lastClr="000000"/>
              </a:solidFill>
              <a:latin typeface="Titillium Web" panose="00000500000000000000" pitchFamily="2" charset="0"/>
            </a:rPr>
            <a:t>:</a:t>
          </a:r>
          <a:r>
            <a:rPr lang="fr-FR" sz="1100">
              <a:latin typeface="Titillium Web" panose="00000500000000000000" pitchFamily="2" charset="0"/>
            </a:rPr>
            <a:t> </a:t>
          </a:r>
        </a:p>
      </xdr:txBody>
    </xdr:sp>
    <xdr:clientData/>
  </xdr:twoCellAnchor>
  <xdr:twoCellAnchor>
    <xdr:from>
      <xdr:col>4</xdr:col>
      <xdr:colOff>200025</xdr:colOff>
      <xdr:row>25</xdr:row>
      <xdr:rowOff>47625</xdr:rowOff>
    </xdr:from>
    <xdr:to>
      <xdr:col>7</xdr:col>
      <xdr:colOff>126041</xdr:colOff>
      <xdr:row>27</xdr:row>
      <xdr:rowOff>133770</xdr:rowOff>
    </xdr:to>
    <xdr:sp macro="" textlink="">
      <xdr:nvSpPr>
        <xdr:cNvPr id="29" name="Rectangle: Rounded Corners 28">
          <a:extLst>
            <a:ext uri="{FF2B5EF4-FFF2-40B4-BE49-F238E27FC236}">
              <a16:creationId xmlns:a16="http://schemas.microsoft.com/office/drawing/2014/main" id="{9689661F-595E-A556-5B13-94FA2AE8BCA7}"/>
            </a:ext>
          </a:extLst>
        </xdr:cNvPr>
        <xdr:cNvSpPr/>
      </xdr:nvSpPr>
      <xdr:spPr>
        <a:xfrm>
          <a:off x="2962275" y="4705350"/>
          <a:ext cx="3097841" cy="467145"/>
        </a:xfrm>
        <a:prstGeom prst="round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lang="fr-FR" sz="1100">
              <a:solidFill>
                <a:sysClr val="windowText" lastClr="000000"/>
              </a:solidFill>
              <a:latin typeface="Titillium Web" panose="00000500000000000000" pitchFamily="2" charset="0"/>
            </a:rPr>
            <a:t>Enter measured value in mm</a:t>
          </a:r>
        </a:p>
        <a:p>
          <a:pPr algn="l">
            <a:lnSpc>
              <a:spcPts val="1500"/>
            </a:lnSpc>
          </a:pPr>
          <a:r>
            <a:rPr lang="fr-FR" sz="1100">
              <a:latin typeface="Titillium Web" panose="00000500000000000000" pitchFamily="2" charset="0"/>
            </a:rPr>
            <a:t> </a:t>
          </a:r>
        </a:p>
      </xdr:txBody>
    </xdr:sp>
    <xdr:clientData/>
  </xdr:twoCellAnchor>
  <xdr:twoCellAnchor>
    <xdr:from>
      <xdr:col>5</xdr:col>
      <xdr:colOff>9525</xdr:colOff>
      <xdr:row>93</xdr:row>
      <xdr:rowOff>171450</xdr:rowOff>
    </xdr:from>
    <xdr:to>
      <xdr:col>7</xdr:col>
      <xdr:colOff>125928</xdr:colOff>
      <xdr:row>97</xdr:row>
      <xdr:rowOff>171449</xdr:rowOff>
    </xdr:to>
    <xdr:sp macro="" textlink="">
      <xdr:nvSpPr>
        <xdr:cNvPr id="31" name="Rectangle: Rounded Corners 30">
          <a:extLst>
            <a:ext uri="{FF2B5EF4-FFF2-40B4-BE49-F238E27FC236}">
              <a16:creationId xmlns:a16="http://schemas.microsoft.com/office/drawing/2014/main" id="{5A99EA16-4BFB-8814-99E8-B9E2DA4F6B11}"/>
            </a:ext>
          </a:extLst>
        </xdr:cNvPr>
        <xdr:cNvSpPr/>
      </xdr:nvSpPr>
      <xdr:spPr>
        <a:xfrm>
          <a:off x="3920548" y="17605086"/>
          <a:ext cx="2584244" cy="750454"/>
        </a:xfrm>
        <a:prstGeom prst="round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solidFill>
                <a:sysClr val="windowText" lastClr="000000"/>
              </a:solidFill>
              <a:latin typeface="Titillium Web" panose="00000500000000000000" pitchFamily="2" charset="0"/>
            </a:rPr>
            <a:t>Enter measured value in mm</a:t>
          </a:r>
          <a:r>
            <a:rPr lang="fr-FR" sz="1100">
              <a:latin typeface="Titillium Web" panose="00000500000000000000" pitchFamily="2" charset="0"/>
            </a:rPr>
            <a:t> </a:t>
          </a:r>
        </a:p>
      </xdr:txBody>
    </xdr:sp>
    <xdr:clientData/>
  </xdr:twoCellAnchor>
  <xdr:twoCellAnchor>
    <xdr:from>
      <xdr:col>5</xdr:col>
      <xdr:colOff>48359</xdr:colOff>
      <xdr:row>48</xdr:row>
      <xdr:rowOff>29886</xdr:rowOff>
    </xdr:from>
    <xdr:to>
      <xdr:col>7</xdr:col>
      <xdr:colOff>104775</xdr:colOff>
      <xdr:row>51</xdr:row>
      <xdr:rowOff>152400</xdr:rowOff>
    </xdr:to>
    <xdr:sp macro="" textlink="">
      <xdr:nvSpPr>
        <xdr:cNvPr id="33" name="Rectangle: Rounded Corners 32">
          <a:extLst>
            <a:ext uri="{FF2B5EF4-FFF2-40B4-BE49-F238E27FC236}">
              <a16:creationId xmlns:a16="http://schemas.microsoft.com/office/drawing/2014/main" id="{F1081DA8-5AD9-6CC0-BBDB-CB4A453CAEA1}"/>
            </a:ext>
          </a:extLst>
        </xdr:cNvPr>
        <xdr:cNvSpPr/>
      </xdr:nvSpPr>
      <xdr:spPr>
        <a:xfrm>
          <a:off x="3686909" y="8583336"/>
          <a:ext cx="2351941" cy="694014"/>
        </a:xfrm>
        <a:prstGeom prst="round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solidFill>
                <a:sysClr val="windowText" lastClr="000000"/>
              </a:solidFill>
              <a:latin typeface="Titillium Web" panose="00000500000000000000" pitchFamily="2" charset="0"/>
            </a:rPr>
            <a:t>Enter measured value in mm</a:t>
          </a:r>
          <a:r>
            <a:rPr lang="fr-FR" sz="1100">
              <a:latin typeface="Titillium Web" panose="00000500000000000000" pitchFamily="2" charset="0"/>
            </a:rPr>
            <a:t> </a:t>
          </a:r>
        </a:p>
      </xdr:txBody>
    </xdr:sp>
    <xdr:clientData/>
  </xdr:twoCellAnchor>
  <xdr:twoCellAnchor>
    <xdr:from>
      <xdr:col>5</xdr:col>
      <xdr:colOff>190500</xdr:colOff>
      <xdr:row>68</xdr:row>
      <xdr:rowOff>142875</xdr:rowOff>
    </xdr:from>
    <xdr:to>
      <xdr:col>7</xdr:col>
      <xdr:colOff>126041</xdr:colOff>
      <xdr:row>72</xdr:row>
      <xdr:rowOff>133771</xdr:rowOff>
    </xdr:to>
    <xdr:sp macro="" textlink="">
      <xdr:nvSpPr>
        <xdr:cNvPr id="35" name="Rectangle: Rounded Corners 34">
          <a:extLst>
            <a:ext uri="{FF2B5EF4-FFF2-40B4-BE49-F238E27FC236}">
              <a16:creationId xmlns:a16="http://schemas.microsoft.com/office/drawing/2014/main" id="{41A69AF5-05C7-F2F1-93B1-F015BE518417}"/>
            </a:ext>
          </a:extLst>
        </xdr:cNvPr>
        <xdr:cNvSpPr/>
      </xdr:nvSpPr>
      <xdr:spPr>
        <a:xfrm>
          <a:off x="3829050" y="12049125"/>
          <a:ext cx="2231066" cy="714796"/>
        </a:xfrm>
        <a:prstGeom prst="round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solidFill>
                <a:sysClr val="windowText" lastClr="000000"/>
              </a:solidFill>
              <a:latin typeface="Titillium Web" panose="00000500000000000000" pitchFamily="2" charset="0"/>
            </a:rPr>
            <a:t>Enter measured value in mm</a:t>
          </a:r>
          <a:r>
            <a:rPr lang="fr-FR" sz="1100">
              <a:latin typeface="Titillium Web" panose="00000500000000000000" pitchFamily="2" charset="0"/>
            </a:rPr>
            <a:t> </a:t>
          </a:r>
        </a:p>
      </xdr:txBody>
    </xdr:sp>
    <xdr:clientData/>
  </xdr:twoCellAnchor>
  <xdr:twoCellAnchor>
    <xdr:from>
      <xdr:col>4</xdr:col>
      <xdr:colOff>226695</xdr:colOff>
      <xdr:row>36</xdr:row>
      <xdr:rowOff>139065</xdr:rowOff>
    </xdr:from>
    <xdr:to>
      <xdr:col>7</xdr:col>
      <xdr:colOff>139376</xdr:colOff>
      <xdr:row>39</xdr:row>
      <xdr:rowOff>97212</xdr:rowOff>
    </xdr:to>
    <xdr:sp macro="" textlink="">
      <xdr:nvSpPr>
        <xdr:cNvPr id="37" name="Rectangle: Rounded Corners 36">
          <a:extLst>
            <a:ext uri="{FF2B5EF4-FFF2-40B4-BE49-F238E27FC236}">
              <a16:creationId xmlns:a16="http://schemas.microsoft.com/office/drawing/2014/main" id="{00B6DA7E-7FF1-CFBA-F5A3-12E132D76C4A}"/>
            </a:ext>
          </a:extLst>
        </xdr:cNvPr>
        <xdr:cNvSpPr/>
      </xdr:nvSpPr>
      <xdr:spPr>
        <a:xfrm>
          <a:off x="3674745" y="7263765"/>
          <a:ext cx="3160706" cy="548697"/>
        </a:xfrm>
        <a:prstGeom prst="round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solidFill>
                <a:sysClr val="windowText" lastClr="000000"/>
              </a:solidFill>
              <a:latin typeface="Titillium Web" panose="00000500000000000000" pitchFamily="2" charset="0"/>
            </a:rPr>
            <a:t>Enter measured value in mm</a:t>
          </a:r>
          <a:r>
            <a:rPr lang="fr-FR" sz="1100">
              <a:latin typeface="Titillium Web" panose="00000500000000000000" pitchFamily="2" charset="0"/>
            </a:rPr>
            <a:t> </a:t>
          </a:r>
        </a:p>
      </xdr:txBody>
    </xdr:sp>
    <xdr:clientData/>
  </xdr:twoCellAnchor>
  <xdr:twoCellAnchor>
    <xdr:from>
      <xdr:col>0</xdr:col>
      <xdr:colOff>579436</xdr:colOff>
      <xdr:row>6</xdr:row>
      <xdr:rowOff>58737</xdr:rowOff>
    </xdr:from>
    <xdr:to>
      <xdr:col>5</xdr:col>
      <xdr:colOff>445909</xdr:colOff>
      <xdr:row>9</xdr:row>
      <xdr:rowOff>38337</xdr:rowOff>
    </xdr:to>
    <xdr:sp macro="" textlink="">
      <xdr:nvSpPr>
        <xdr:cNvPr id="36" name="TextBox 35">
          <a:extLst>
            <a:ext uri="{FF2B5EF4-FFF2-40B4-BE49-F238E27FC236}">
              <a16:creationId xmlns:a16="http://schemas.microsoft.com/office/drawing/2014/main" id="{0C3A5D25-8CA1-E210-D955-E4879A4DE945}"/>
            </a:ext>
          </a:extLst>
        </xdr:cNvPr>
        <xdr:cNvSpPr txBox="1"/>
      </xdr:nvSpPr>
      <xdr:spPr>
        <a:xfrm>
          <a:off x="579436" y="1144587"/>
          <a:ext cx="4419423" cy="522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22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HOW TO MEASURE THE USER</a:t>
          </a:r>
        </a:p>
      </xdr:txBody>
    </xdr:sp>
    <xdr:clientData/>
  </xdr:twoCellAnchor>
  <xdr:twoCellAnchor>
    <xdr:from>
      <xdr:col>0</xdr:col>
      <xdr:colOff>611185</xdr:colOff>
      <xdr:row>8</xdr:row>
      <xdr:rowOff>179387</xdr:rowOff>
    </xdr:from>
    <xdr:to>
      <xdr:col>5</xdr:col>
      <xdr:colOff>942747</xdr:colOff>
      <xdr:row>10</xdr:row>
      <xdr:rowOff>163512</xdr:rowOff>
    </xdr:to>
    <xdr:sp macro="" textlink="">
      <xdr:nvSpPr>
        <xdr:cNvPr id="38" name="TextBox 37">
          <a:extLst>
            <a:ext uri="{FF2B5EF4-FFF2-40B4-BE49-F238E27FC236}">
              <a16:creationId xmlns:a16="http://schemas.microsoft.com/office/drawing/2014/main" id="{FAB3E086-2068-25DA-03A1-1303D2BB4B4E}"/>
            </a:ext>
          </a:extLst>
        </xdr:cNvPr>
        <xdr:cNvSpPr txBox="1"/>
      </xdr:nvSpPr>
      <xdr:spPr>
        <a:xfrm>
          <a:off x="611185" y="1627187"/>
          <a:ext cx="4884512" cy="346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ts val="1500"/>
            </a:lnSpc>
            <a:spcAft>
              <a:spcPts val="800"/>
            </a:spcAft>
          </a:pPr>
          <a:r>
            <a:rPr lang="en-GB" sz="12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Preferably</a:t>
          </a:r>
          <a:r>
            <a:rPr lang="en-GB" sz="12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use a flexible measure tape or a roller tape measure</a:t>
          </a:r>
          <a:endParaRPr lang="en-GB" sz="12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2</xdr:col>
      <xdr:colOff>325436</xdr:colOff>
      <xdr:row>13</xdr:row>
      <xdr:rowOff>153987</xdr:rowOff>
    </xdr:from>
    <xdr:to>
      <xdr:col>3</xdr:col>
      <xdr:colOff>239712</xdr:colOff>
      <xdr:row>15</xdr:row>
      <xdr:rowOff>57302</xdr:rowOff>
    </xdr:to>
    <xdr:sp macro="" textlink="">
      <xdr:nvSpPr>
        <xdr:cNvPr id="42" name="TextBox 41">
          <a:extLst>
            <a:ext uri="{FF2B5EF4-FFF2-40B4-BE49-F238E27FC236}">
              <a16:creationId xmlns:a16="http://schemas.microsoft.com/office/drawing/2014/main" id="{3B5AA1B1-694F-3833-2678-00A318B60767}"/>
            </a:ext>
          </a:extLst>
        </xdr:cNvPr>
        <xdr:cNvSpPr txBox="1"/>
      </xdr:nvSpPr>
      <xdr:spPr>
        <a:xfrm>
          <a:off x="706436" y="2401887"/>
          <a:ext cx="1295401" cy="4081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HIP WIDTH</a:t>
          </a:r>
        </a:p>
      </xdr:txBody>
    </xdr:sp>
    <xdr:clientData/>
  </xdr:twoCellAnchor>
  <xdr:twoCellAnchor editAs="oneCell">
    <xdr:from>
      <xdr:col>8</xdr:col>
      <xdr:colOff>293536</xdr:colOff>
      <xdr:row>15</xdr:row>
      <xdr:rowOff>38100</xdr:rowOff>
    </xdr:from>
    <xdr:to>
      <xdr:col>9</xdr:col>
      <xdr:colOff>665011</xdr:colOff>
      <xdr:row>23</xdr:row>
      <xdr:rowOff>0</xdr:rowOff>
    </xdr:to>
    <xdr:pic>
      <xdr:nvPicPr>
        <xdr:cNvPr id="17187" name="Picture 43">
          <a:extLst>
            <a:ext uri="{FF2B5EF4-FFF2-40B4-BE49-F238E27FC236}">
              <a16:creationId xmlns:a16="http://schemas.microsoft.com/office/drawing/2014/main" id="{FBC65492-D83B-1FDC-189C-6CD7983FA1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51636" y="3048000"/>
          <a:ext cx="1876425"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8947</xdr:colOff>
      <xdr:row>16</xdr:row>
      <xdr:rowOff>7648</xdr:rowOff>
    </xdr:from>
    <xdr:to>
      <xdr:col>11</xdr:col>
      <xdr:colOff>1906815</xdr:colOff>
      <xdr:row>21</xdr:row>
      <xdr:rowOff>0</xdr:rowOff>
    </xdr:to>
    <xdr:pic>
      <xdr:nvPicPr>
        <xdr:cNvPr id="17188" name="Picture 45">
          <a:extLst>
            <a:ext uri="{FF2B5EF4-FFF2-40B4-BE49-F238E27FC236}">
              <a16:creationId xmlns:a16="http://schemas.microsoft.com/office/drawing/2014/main" id="{68082511-DD82-DDBE-F0C3-26E5D89248B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38797" y="3208048"/>
          <a:ext cx="2564618" cy="925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153836</xdr:colOff>
      <xdr:row>26</xdr:row>
      <xdr:rowOff>7649</xdr:rowOff>
    </xdr:from>
    <xdr:to>
      <xdr:col>9</xdr:col>
      <xdr:colOff>783121</xdr:colOff>
      <xdr:row>34</xdr:row>
      <xdr:rowOff>1</xdr:rowOff>
    </xdr:to>
    <xdr:pic>
      <xdr:nvPicPr>
        <xdr:cNvPr id="17189" name="Picture 47">
          <a:extLst>
            <a:ext uri="{FF2B5EF4-FFF2-40B4-BE49-F238E27FC236}">
              <a16:creationId xmlns:a16="http://schemas.microsoft.com/office/drawing/2014/main" id="{966EFEB0-C5F6-9FA1-0E4B-3878FCBFCC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811936" y="5093999"/>
          <a:ext cx="2139950" cy="15163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39535</xdr:colOff>
      <xdr:row>52</xdr:row>
      <xdr:rowOff>152399</xdr:rowOff>
    </xdr:from>
    <xdr:to>
      <xdr:col>10</xdr:col>
      <xdr:colOff>150661</xdr:colOff>
      <xdr:row>66</xdr:row>
      <xdr:rowOff>55245</xdr:rowOff>
    </xdr:to>
    <xdr:pic>
      <xdr:nvPicPr>
        <xdr:cNvPr id="17190" name="Picture 51">
          <a:extLst>
            <a:ext uri="{FF2B5EF4-FFF2-40B4-BE49-F238E27FC236}">
              <a16:creationId xmlns:a16="http://schemas.microsoft.com/office/drawing/2014/main" id="{59157743-DDFC-7D4D-20BF-0E7917BE954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697635" y="10201274"/>
          <a:ext cx="2682876" cy="2200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115736</xdr:colOff>
      <xdr:row>98</xdr:row>
      <xdr:rowOff>7648</xdr:rowOff>
    </xdr:from>
    <xdr:to>
      <xdr:col>10</xdr:col>
      <xdr:colOff>150661</xdr:colOff>
      <xdr:row>109</xdr:row>
      <xdr:rowOff>1875</xdr:rowOff>
    </xdr:to>
    <xdr:pic>
      <xdr:nvPicPr>
        <xdr:cNvPr id="17191" name="Picture 55">
          <a:extLst>
            <a:ext uri="{FF2B5EF4-FFF2-40B4-BE49-F238E27FC236}">
              <a16:creationId xmlns:a16="http://schemas.microsoft.com/office/drawing/2014/main" id="{583FDDA6-B62C-246D-F70B-C720A0693C2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773836" y="18114673"/>
          <a:ext cx="2606675" cy="1984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373061</xdr:colOff>
      <xdr:row>48</xdr:row>
      <xdr:rowOff>55562</xdr:rowOff>
    </xdr:from>
    <xdr:to>
      <xdr:col>4</xdr:col>
      <xdr:colOff>438150</xdr:colOff>
      <xdr:row>51</xdr:row>
      <xdr:rowOff>152400</xdr:rowOff>
    </xdr:to>
    <xdr:sp macro="" textlink="">
      <xdr:nvSpPr>
        <xdr:cNvPr id="59" name="TextBox 58">
          <a:extLst>
            <a:ext uri="{FF2B5EF4-FFF2-40B4-BE49-F238E27FC236}">
              <a16:creationId xmlns:a16="http://schemas.microsoft.com/office/drawing/2014/main" id="{BB99805B-489E-3717-EF22-5053807C3A83}"/>
            </a:ext>
          </a:extLst>
        </xdr:cNvPr>
        <xdr:cNvSpPr txBox="1"/>
      </xdr:nvSpPr>
      <xdr:spPr>
        <a:xfrm>
          <a:off x="754061" y="8609012"/>
          <a:ext cx="2446339" cy="668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lnSpc>
              <a:spcPts val="1820"/>
            </a:lnSpc>
            <a:spcAft>
              <a:spcPts val="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FRONT</a:t>
          </a:r>
        </a:p>
        <a:p>
          <a:pPr marL="0" indent="0" algn="l">
            <a:lnSpc>
              <a:spcPts val="1820"/>
            </a:lnSpc>
            <a:spcAft>
              <a:spcPts val="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SEAT-TO-FLOOR</a:t>
          </a:r>
          <a:r>
            <a:rPr lang="en-GB" sz="16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HEIGHT</a:t>
          </a:r>
          <a:endPar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2</xdr:col>
      <xdr:colOff>306386</xdr:colOff>
      <xdr:row>69</xdr:row>
      <xdr:rowOff>84137</xdr:rowOff>
    </xdr:from>
    <xdr:to>
      <xdr:col>4</xdr:col>
      <xdr:colOff>714375</xdr:colOff>
      <xdr:row>74</xdr:row>
      <xdr:rowOff>66655</xdr:rowOff>
    </xdr:to>
    <xdr:sp macro="" textlink="">
      <xdr:nvSpPr>
        <xdr:cNvPr id="60" name="TextBox 59">
          <a:extLst>
            <a:ext uri="{FF2B5EF4-FFF2-40B4-BE49-F238E27FC236}">
              <a16:creationId xmlns:a16="http://schemas.microsoft.com/office/drawing/2014/main" id="{D29C57F2-5A8D-B91D-B0E9-2C1571916CA1}"/>
            </a:ext>
          </a:extLst>
        </xdr:cNvPr>
        <xdr:cNvSpPr txBox="1"/>
      </xdr:nvSpPr>
      <xdr:spPr>
        <a:xfrm>
          <a:off x="687386" y="12142787"/>
          <a:ext cx="2789239" cy="935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lnSpc>
              <a:spcPts val="1820"/>
            </a:lnSpc>
            <a:spcAft>
              <a:spcPts val="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REAR</a:t>
          </a:r>
        </a:p>
        <a:p>
          <a:pPr marL="0" indent="0" algn="l">
            <a:lnSpc>
              <a:spcPts val="1820"/>
            </a:lnSpc>
            <a:spcAft>
              <a:spcPts val="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SEAT-TO-FLOOR</a:t>
          </a:r>
          <a:r>
            <a:rPr lang="en-GB" sz="16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HEIGHT</a:t>
          </a:r>
          <a:endPar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2</xdr:col>
      <xdr:colOff>87311</xdr:colOff>
      <xdr:row>94</xdr:row>
      <xdr:rowOff>57150</xdr:rowOff>
    </xdr:from>
    <xdr:to>
      <xdr:col>3</xdr:col>
      <xdr:colOff>921902</xdr:colOff>
      <xdr:row>98</xdr:row>
      <xdr:rowOff>77787</xdr:rowOff>
    </xdr:to>
    <xdr:sp macro="" textlink="">
      <xdr:nvSpPr>
        <xdr:cNvPr id="61" name="TextBox 60">
          <a:extLst>
            <a:ext uri="{FF2B5EF4-FFF2-40B4-BE49-F238E27FC236}">
              <a16:creationId xmlns:a16="http://schemas.microsoft.com/office/drawing/2014/main" id="{7205A038-999B-C18D-4C3B-3F0DB3F41CCE}"/>
            </a:ext>
          </a:extLst>
        </xdr:cNvPr>
        <xdr:cNvSpPr txBox="1"/>
      </xdr:nvSpPr>
      <xdr:spPr>
        <a:xfrm>
          <a:off x="458786" y="15973425"/>
          <a:ext cx="1930601" cy="5730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lnSpc>
              <a:spcPts val="1820"/>
            </a:lnSpc>
            <a:spcAft>
              <a:spcPts val="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KNEE-TO-HEEL</a:t>
          </a:r>
          <a:r>
            <a:rPr lang="en-GB" sz="16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LENGTH OF USER</a:t>
          </a:r>
          <a:endPar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editAs="oneCell">
    <xdr:from>
      <xdr:col>8</xdr:col>
      <xdr:colOff>134786</xdr:colOff>
      <xdr:row>35</xdr:row>
      <xdr:rowOff>7648</xdr:rowOff>
    </xdr:from>
    <xdr:to>
      <xdr:col>9</xdr:col>
      <xdr:colOff>821221</xdr:colOff>
      <xdr:row>46</xdr:row>
      <xdr:rowOff>59054</xdr:rowOff>
    </xdr:to>
    <xdr:pic>
      <xdr:nvPicPr>
        <xdr:cNvPr id="17195" name="Picture 15">
          <a:extLst>
            <a:ext uri="{FF2B5EF4-FFF2-40B4-BE49-F238E27FC236}">
              <a16:creationId xmlns:a16="http://schemas.microsoft.com/office/drawing/2014/main" id="{8BC1F758-3A16-98F1-577F-DC75209C357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792886" y="6808498"/>
          <a:ext cx="2197100" cy="2097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344486</xdr:colOff>
      <xdr:row>37</xdr:row>
      <xdr:rowOff>38100</xdr:rowOff>
    </xdr:from>
    <xdr:to>
      <xdr:col>3</xdr:col>
      <xdr:colOff>485702</xdr:colOff>
      <xdr:row>40</xdr:row>
      <xdr:rowOff>172978</xdr:rowOff>
    </xdr:to>
    <xdr:sp macro="" textlink="">
      <xdr:nvSpPr>
        <xdr:cNvPr id="18" name="TextBox 17">
          <a:extLst>
            <a:ext uri="{FF2B5EF4-FFF2-40B4-BE49-F238E27FC236}">
              <a16:creationId xmlns:a16="http://schemas.microsoft.com/office/drawing/2014/main" id="{34F09021-F412-A8B3-14CD-1B425B0B97DF}"/>
            </a:ext>
          </a:extLst>
        </xdr:cNvPr>
        <xdr:cNvSpPr txBox="1"/>
      </xdr:nvSpPr>
      <xdr:spPr>
        <a:xfrm>
          <a:off x="725486" y="6791325"/>
          <a:ext cx="1522341" cy="734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lnSpc>
              <a:spcPts val="1820"/>
            </a:lnSpc>
            <a:spcAft>
              <a:spcPts val="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ANATOMICAL</a:t>
          </a:r>
        </a:p>
        <a:p>
          <a:pPr marL="0" indent="0" algn="l">
            <a:lnSpc>
              <a:spcPts val="1820"/>
            </a:lnSpc>
            <a:spcAft>
              <a:spcPts val="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BACK</a:t>
          </a:r>
          <a:r>
            <a:rPr lang="en-GB" sz="16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HEIGHT</a:t>
          </a:r>
          <a:endPar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2</xdr:col>
      <xdr:colOff>315911</xdr:colOff>
      <xdr:row>25</xdr:row>
      <xdr:rowOff>38100</xdr:rowOff>
    </xdr:from>
    <xdr:to>
      <xdr:col>3</xdr:col>
      <xdr:colOff>457127</xdr:colOff>
      <xdr:row>29</xdr:row>
      <xdr:rowOff>1547</xdr:rowOff>
    </xdr:to>
    <xdr:sp macro="" textlink="">
      <xdr:nvSpPr>
        <xdr:cNvPr id="20" name="TextBox 19">
          <a:extLst>
            <a:ext uri="{FF2B5EF4-FFF2-40B4-BE49-F238E27FC236}">
              <a16:creationId xmlns:a16="http://schemas.microsoft.com/office/drawing/2014/main" id="{2600293E-4DC9-FFCD-4B87-EDB4FCBA5A42}"/>
            </a:ext>
          </a:extLst>
        </xdr:cNvPr>
        <xdr:cNvSpPr txBox="1"/>
      </xdr:nvSpPr>
      <xdr:spPr>
        <a:xfrm>
          <a:off x="696911" y="4695825"/>
          <a:ext cx="1522341" cy="7254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lnSpc>
              <a:spcPts val="1820"/>
            </a:lnSpc>
            <a:spcAft>
              <a:spcPts val="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ANATOMICAL</a:t>
          </a:r>
        </a:p>
        <a:p>
          <a:pPr marL="0" indent="0" algn="l">
            <a:lnSpc>
              <a:spcPts val="1820"/>
            </a:lnSpc>
            <a:spcAft>
              <a:spcPts val="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SEAT DEPTH</a:t>
          </a:r>
        </a:p>
      </xdr:txBody>
    </xdr:sp>
    <xdr:clientData/>
  </xdr:twoCellAnchor>
  <xdr:twoCellAnchor editAs="oneCell">
    <xdr:from>
      <xdr:col>8</xdr:col>
      <xdr:colOff>153836</xdr:colOff>
      <xdr:row>70</xdr:row>
      <xdr:rowOff>152400</xdr:rowOff>
    </xdr:from>
    <xdr:to>
      <xdr:col>9</xdr:col>
      <xdr:colOff>878171</xdr:colOff>
      <xdr:row>90</xdr:row>
      <xdr:rowOff>131446</xdr:rowOff>
    </xdr:to>
    <xdr:pic>
      <xdr:nvPicPr>
        <xdr:cNvPr id="17199" name="Picture 12">
          <a:extLst>
            <a:ext uri="{FF2B5EF4-FFF2-40B4-BE49-F238E27FC236}">
              <a16:creationId xmlns:a16="http://schemas.microsoft.com/office/drawing/2014/main" id="{259C78F1-2297-22B7-9BC8-B352A7CA3042}"/>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811936" y="13134975"/>
          <a:ext cx="2229285" cy="3638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58447</xdr:colOff>
      <xdr:row>3</xdr:row>
      <xdr:rowOff>104484</xdr:rowOff>
    </xdr:from>
    <xdr:to>
      <xdr:col>3</xdr:col>
      <xdr:colOff>932842</xdr:colOff>
      <xdr:row>5</xdr:row>
      <xdr:rowOff>94959</xdr:rowOff>
    </xdr:to>
    <xdr:pic>
      <xdr:nvPicPr>
        <xdr:cNvPr id="13" name="Picture 9">
          <a:extLst>
            <a:ext uri="{FF2B5EF4-FFF2-40B4-BE49-F238E27FC236}">
              <a16:creationId xmlns:a16="http://schemas.microsoft.com/office/drawing/2014/main" id="{60FEFCAE-FD4E-4F24-BF4E-45F83BFBAC2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96622" y="647409"/>
          <a:ext cx="27813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1495425</xdr:colOff>
      <xdr:row>0</xdr:row>
      <xdr:rowOff>9525</xdr:rowOff>
    </xdr:from>
    <xdr:to>
      <xdr:col>12</xdr:col>
      <xdr:colOff>9525</xdr:colOff>
      <xdr:row>4</xdr:row>
      <xdr:rowOff>9525</xdr:rowOff>
    </xdr:to>
    <xdr:pic>
      <xdr:nvPicPr>
        <xdr:cNvPr id="5" name="Picture 11">
          <a:extLst>
            <a:ext uri="{FF2B5EF4-FFF2-40B4-BE49-F238E27FC236}">
              <a16:creationId xmlns:a16="http://schemas.microsoft.com/office/drawing/2014/main" id="{7EC1AEB2-3DCB-486E-AF13-A34EF48B7EA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620500" y="9525"/>
          <a:ext cx="6096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390526</xdr:colOff>
      <xdr:row>14</xdr:row>
      <xdr:rowOff>1</xdr:rowOff>
    </xdr:from>
    <xdr:to>
      <xdr:col>10</xdr:col>
      <xdr:colOff>838358</xdr:colOff>
      <xdr:row>16</xdr:row>
      <xdr:rowOff>95286</xdr:rowOff>
    </xdr:to>
    <xdr:sp macro="" textlink="">
      <xdr:nvSpPr>
        <xdr:cNvPr id="37" name="TextBox 36">
          <a:extLst>
            <a:ext uri="{FF2B5EF4-FFF2-40B4-BE49-F238E27FC236}">
              <a16:creationId xmlns:a16="http://schemas.microsoft.com/office/drawing/2014/main" id="{92C155DD-78D0-D9A9-8A21-EDD72446A0EE}"/>
            </a:ext>
          </a:extLst>
        </xdr:cNvPr>
        <xdr:cNvSpPr txBox="1"/>
      </xdr:nvSpPr>
      <xdr:spPr>
        <a:xfrm>
          <a:off x="7232220" y="3430615"/>
          <a:ext cx="3474883" cy="17831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lnSpc>
              <a:spcPts val="1900"/>
            </a:lnSpc>
          </a:pPr>
          <a:r>
            <a:rPr lang="en-US" sz="1400">
              <a:solidFill>
                <a:schemeClr val="dk1"/>
              </a:solidFill>
              <a:effectLst/>
              <a:latin typeface="Titillium Web" panose="00000500000000000000" pitchFamily="2" charset="0"/>
              <a:ea typeface="+mn-ea"/>
              <a:cs typeface="+mn-cs"/>
            </a:rPr>
            <a:t>Subtract approx. 4 cm (depending on user’s physique and the legrest angle) to get the wheelchair measurement.</a:t>
          </a:r>
          <a:r>
            <a:rPr lang="en-US" sz="1400" baseline="0">
              <a:solidFill>
                <a:schemeClr val="dk1"/>
              </a:solidFill>
              <a:effectLst/>
              <a:latin typeface="Titillium Web" panose="00000500000000000000" pitchFamily="2" charset="0"/>
              <a:ea typeface="+mn-ea"/>
              <a:cs typeface="+mn-cs"/>
            </a:rPr>
            <a:t> </a:t>
          </a:r>
          <a:r>
            <a:rPr lang="en-US" sz="1400" baseline="0">
              <a:solidFill>
                <a:sysClr val="windowText" lastClr="000000"/>
              </a:solidFill>
              <a:effectLst/>
              <a:latin typeface="Titillium Web" panose="00000500000000000000" pitchFamily="2" charset="0"/>
              <a:ea typeface="+mn-ea"/>
              <a:cs typeface="+mn-cs"/>
            </a:rPr>
            <a:t>As much as possible, the g</a:t>
          </a:r>
          <a:r>
            <a:rPr lang="en-US" sz="1400">
              <a:solidFill>
                <a:sysClr val="windowText" lastClr="000000"/>
              </a:solidFill>
              <a:effectLst/>
              <a:latin typeface="Titillium Web" panose="00000500000000000000" pitchFamily="2" charset="0"/>
              <a:ea typeface="+mn-ea"/>
              <a:cs typeface="+mn-cs"/>
            </a:rPr>
            <a:t>oal</a:t>
          </a:r>
          <a:r>
            <a:rPr lang="en-US" sz="1400" baseline="0">
              <a:solidFill>
                <a:sysClr val="windowText" lastClr="000000"/>
              </a:solidFill>
              <a:effectLst/>
              <a:latin typeface="Titillium Web" panose="00000500000000000000" pitchFamily="2" charset="0"/>
              <a:ea typeface="+mn-ea"/>
              <a:cs typeface="+mn-cs"/>
            </a:rPr>
            <a:t> is to use t</a:t>
          </a:r>
          <a:r>
            <a:rPr lang="en-US" sz="1400" baseline="0">
              <a:solidFill>
                <a:schemeClr val="dk1"/>
              </a:solidFill>
              <a:effectLst/>
              <a:latin typeface="Titillium Web" panose="00000500000000000000" pitchFamily="2" charset="0"/>
              <a:ea typeface="+mn-ea"/>
              <a:cs typeface="+mn-cs"/>
            </a:rPr>
            <a:t>he seat depth for good body weight distribution, but avoid any contact with the hollow of the knee or the calves in the front.</a:t>
          </a:r>
          <a:endParaRPr lang="fr-FR" sz="1400">
            <a:effectLst/>
            <a:latin typeface="Titillium Web" panose="00000500000000000000" pitchFamily="2" charset="0"/>
          </a:endParaRPr>
        </a:p>
        <a:p>
          <a:pPr>
            <a:lnSpc>
              <a:spcPts val="1100"/>
            </a:lnSpc>
          </a:pPr>
          <a:endParaRPr lang="fr-FR" sz="1100"/>
        </a:p>
      </xdr:txBody>
    </xdr:sp>
    <xdr:clientData/>
  </xdr:twoCellAnchor>
  <xdr:twoCellAnchor>
    <xdr:from>
      <xdr:col>0</xdr:col>
      <xdr:colOff>382588</xdr:colOff>
      <xdr:row>5</xdr:row>
      <xdr:rowOff>303213</xdr:rowOff>
    </xdr:from>
    <xdr:to>
      <xdr:col>13</xdr:col>
      <xdr:colOff>566965</xdr:colOff>
      <xdr:row>7</xdr:row>
      <xdr:rowOff>337399</xdr:rowOff>
    </xdr:to>
    <xdr:sp macro="" textlink="">
      <xdr:nvSpPr>
        <xdr:cNvPr id="2" name="TextBox 1">
          <a:extLst>
            <a:ext uri="{FF2B5EF4-FFF2-40B4-BE49-F238E27FC236}">
              <a16:creationId xmlns:a16="http://schemas.microsoft.com/office/drawing/2014/main" id="{531DEC73-0803-0625-5060-8D69BEBA8B84}"/>
            </a:ext>
          </a:extLst>
        </xdr:cNvPr>
        <xdr:cNvSpPr txBox="1"/>
      </xdr:nvSpPr>
      <xdr:spPr>
        <a:xfrm>
          <a:off x="382588" y="1414463"/>
          <a:ext cx="12578216" cy="7145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a:lnSpc>
              <a:spcPts val="1500"/>
            </a:lnSpc>
            <a:spcAft>
              <a:spcPts val="800"/>
            </a:spcAft>
          </a:pPr>
          <a:r>
            <a:rPr lang="en-GB" sz="14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Taking user</a:t>
          </a:r>
          <a:r>
            <a:rPr lang="en-GB" sz="1400" baseline="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 measurements should take every individual parameter into account. There are no universal rules but there are general rules of thumb. This guide aims to help you in the process of measuring but will never replace the knowledge and experience from a therapist or prescriber. The information below is for reference only. Please take every personal need into account.</a:t>
          </a:r>
        </a:p>
      </xdr:txBody>
    </xdr:sp>
    <xdr:clientData/>
  </xdr:twoCellAnchor>
  <xdr:twoCellAnchor>
    <xdr:from>
      <xdr:col>1</xdr:col>
      <xdr:colOff>563750</xdr:colOff>
      <xdr:row>11</xdr:row>
      <xdr:rowOff>104776</xdr:rowOff>
    </xdr:from>
    <xdr:to>
      <xdr:col>4</xdr:col>
      <xdr:colOff>3743</xdr:colOff>
      <xdr:row>13</xdr:row>
      <xdr:rowOff>102054</xdr:rowOff>
    </xdr:to>
    <xdr:sp macro="" textlink="">
      <xdr:nvSpPr>
        <xdr:cNvPr id="10" name="Zone de texte 2">
          <a:extLst>
            <a:ext uri="{FF2B5EF4-FFF2-40B4-BE49-F238E27FC236}">
              <a16:creationId xmlns:a16="http://schemas.microsoft.com/office/drawing/2014/main" id="{4ED77B85-9325-A66F-D4AC-EB86BD8B109E}"/>
            </a:ext>
          </a:extLst>
        </xdr:cNvPr>
        <xdr:cNvSpPr txBox="1">
          <a:spLocks noChangeArrowheads="1"/>
        </xdr:cNvSpPr>
      </xdr:nvSpPr>
      <xdr:spPr bwMode="auto">
        <a:xfrm>
          <a:off x="949286" y="2984955"/>
          <a:ext cx="2694368" cy="382813"/>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a:lnSpc>
              <a:spcPct val="107000"/>
            </a:lnSpc>
            <a:spcAft>
              <a:spcPts val="800"/>
            </a:spcAft>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HIP WIDTH</a:t>
          </a:r>
        </a:p>
      </xdr:txBody>
    </xdr:sp>
    <xdr:clientData/>
  </xdr:twoCellAnchor>
  <xdr:twoCellAnchor>
    <xdr:from>
      <xdr:col>7</xdr:col>
      <xdr:colOff>390526</xdr:colOff>
      <xdr:row>11</xdr:row>
      <xdr:rowOff>104776</xdr:rowOff>
    </xdr:from>
    <xdr:to>
      <xdr:col>10</xdr:col>
      <xdr:colOff>1375052</xdr:colOff>
      <xdr:row>13</xdr:row>
      <xdr:rowOff>171118</xdr:rowOff>
    </xdr:to>
    <xdr:sp macro="" textlink="">
      <xdr:nvSpPr>
        <xdr:cNvPr id="13" name="Zone de texte 2">
          <a:extLst>
            <a:ext uri="{FF2B5EF4-FFF2-40B4-BE49-F238E27FC236}">
              <a16:creationId xmlns:a16="http://schemas.microsoft.com/office/drawing/2014/main" id="{DE66BA8C-FDDB-6B25-65C6-C8ED9FBB3823}"/>
            </a:ext>
          </a:extLst>
        </xdr:cNvPr>
        <xdr:cNvSpPr txBox="1">
          <a:spLocks noChangeArrowheads="1"/>
        </xdr:cNvSpPr>
      </xdr:nvSpPr>
      <xdr:spPr bwMode="auto">
        <a:xfrm>
          <a:off x="7228569" y="2927805"/>
          <a:ext cx="3770538" cy="400957"/>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a:lnSpc>
              <a:spcPct val="107000"/>
            </a:lnSpc>
            <a:spcAft>
              <a:spcPts val="800"/>
            </a:spcAft>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ANATOMICAL SEAT DEPTH</a:t>
          </a:r>
        </a:p>
      </xdr:txBody>
    </xdr:sp>
    <xdr:clientData/>
  </xdr:twoCellAnchor>
  <xdr:twoCellAnchor editAs="oneCell">
    <xdr:from>
      <xdr:col>4</xdr:col>
      <xdr:colOff>419100</xdr:colOff>
      <xdr:row>19</xdr:row>
      <xdr:rowOff>161925</xdr:rowOff>
    </xdr:from>
    <xdr:to>
      <xdr:col>6</xdr:col>
      <xdr:colOff>57150</xdr:colOff>
      <xdr:row>24</xdr:row>
      <xdr:rowOff>76200</xdr:rowOff>
    </xdr:to>
    <xdr:pic>
      <xdr:nvPicPr>
        <xdr:cNvPr id="4045" name="Picture 14">
          <a:extLst>
            <a:ext uri="{FF2B5EF4-FFF2-40B4-BE49-F238E27FC236}">
              <a16:creationId xmlns:a16="http://schemas.microsoft.com/office/drawing/2014/main" id="{E559B4DD-A7A5-4EEC-1D05-2B46475CEF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57650" y="5915025"/>
          <a:ext cx="1933575"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342900</xdr:colOff>
      <xdr:row>11</xdr:row>
      <xdr:rowOff>266700</xdr:rowOff>
    </xdr:from>
    <xdr:to>
      <xdr:col>6</xdr:col>
      <xdr:colOff>228600</xdr:colOff>
      <xdr:row>16</xdr:row>
      <xdr:rowOff>0</xdr:rowOff>
    </xdr:to>
    <xdr:pic>
      <xdr:nvPicPr>
        <xdr:cNvPr id="4046" name="Picture 16">
          <a:extLst>
            <a:ext uri="{FF2B5EF4-FFF2-40B4-BE49-F238E27FC236}">
              <a16:creationId xmlns:a16="http://schemas.microsoft.com/office/drawing/2014/main" id="{FB1A106C-F623-A1FD-DB65-CBE131FB2D0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81450" y="3067050"/>
          <a:ext cx="2181225"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1133475</xdr:colOff>
      <xdr:row>11</xdr:row>
      <xdr:rowOff>266700</xdr:rowOff>
    </xdr:from>
    <xdr:to>
      <xdr:col>13</xdr:col>
      <xdr:colOff>161925</xdr:colOff>
      <xdr:row>16</xdr:row>
      <xdr:rowOff>76200</xdr:rowOff>
    </xdr:to>
    <xdr:pic>
      <xdr:nvPicPr>
        <xdr:cNvPr id="4047" name="Picture 18">
          <a:extLst>
            <a:ext uri="{FF2B5EF4-FFF2-40B4-BE49-F238E27FC236}">
              <a16:creationId xmlns:a16="http://schemas.microsoft.com/office/drawing/2014/main" id="{822BBC25-9969-8ED5-EACA-6E0EBAF945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68000" y="3067050"/>
          <a:ext cx="18859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1028700</xdr:colOff>
      <xdr:row>19</xdr:row>
      <xdr:rowOff>180975</xdr:rowOff>
    </xdr:from>
    <xdr:to>
      <xdr:col>13</xdr:col>
      <xdr:colOff>7937</xdr:colOff>
      <xdr:row>24</xdr:row>
      <xdr:rowOff>171450</xdr:rowOff>
    </xdr:to>
    <xdr:pic>
      <xdr:nvPicPr>
        <xdr:cNvPr id="4048" name="Picture 20">
          <a:extLst>
            <a:ext uri="{FF2B5EF4-FFF2-40B4-BE49-F238E27FC236}">
              <a16:creationId xmlns:a16="http://schemas.microsoft.com/office/drawing/2014/main" id="{0AD9ADB4-6F01-F2C2-6A58-CDFA75C7999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63225" y="5934075"/>
          <a:ext cx="1828800" cy="2371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563750</xdr:colOff>
      <xdr:row>19</xdr:row>
      <xdr:rowOff>1</xdr:rowOff>
    </xdr:from>
    <xdr:to>
      <xdr:col>3</xdr:col>
      <xdr:colOff>846496</xdr:colOff>
      <xdr:row>21</xdr:row>
      <xdr:rowOff>1</xdr:rowOff>
    </xdr:to>
    <xdr:sp macro="" textlink="">
      <xdr:nvSpPr>
        <xdr:cNvPr id="22" name="Zone de texte 2">
          <a:extLst>
            <a:ext uri="{FF2B5EF4-FFF2-40B4-BE49-F238E27FC236}">
              <a16:creationId xmlns:a16="http://schemas.microsoft.com/office/drawing/2014/main" id="{882C05DC-B3E7-6ADC-7DE3-A304CA668B2C}"/>
            </a:ext>
          </a:extLst>
        </xdr:cNvPr>
        <xdr:cNvSpPr txBox="1">
          <a:spLocks noChangeArrowheads="1"/>
        </xdr:cNvSpPr>
      </xdr:nvSpPr>
      <xdr:spPr bwMode="auto">
        <a:xfrm>
          <a:off x="718249" y="5747289"/>
          <a:ext cx="2708380" cy="387458"/>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a:lnSpc>
              <a:spcPct val="107000"/>
            </a:lnSpc>
            <a:spcAft>
              <a:spcPts val="800"/>
            </a:spcAft>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ANATOMICAL BACK HEIGHT</a:t>
          </a:r>
        </a:p>
      </xdr:txBody>
    </xdr:sp>
    <xdr:clientData/>
  </xdr:twoCellAnchor>
  <xdr:twoCellAnchor>
    <xdr:from>
      <xdr:col>7</xdr:col>
      <xdr:colOff>390526</xdr:colOff>
      <xdr:row>21</xdr:row>
      <xdr:rowOff>112281</xdr:rowOff>
    </xdr:from>
    <xdr:to>
      <xdr:col>10</xdr:col>
      <xdr:colOff>1000163</xdr:colOff>
      <xdr:row>22</xdr:row>
      <xdr:rowOff>1616335</xdr:rowOff>
    </xdr:to>
    <xdr:sp macro="" textlink="">
      <xdr:nvSpPr>
        <xdr:cNvPr id="23" name="TextBox 22">
          <a:extLst>
            <a:ext uri="{FF2B5EF4-FFF2-40B4-BE49-F238E27FC236}">
              <a16:creationId xmlns:a16="http://schemas.microsoft.com/office/drawing/2014/main" id="{FF667D10-E186-1985-D37E-19CC0E64F96E}"/>
            </a:ext>
          </a:extLst>
        </xdr:cNvPr>
        <xdr:cNvSpPr txBox="1"/>
      </xdr:nvSpPr>
      <xdr:spPr>
        <a:xfrm>
          <a:off x="7232220" y="6189877"/>
          <a:ext cx="3560411" cy="10910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fr-FR" sz="1400">
              <a:solidFill>
                <a:schemeClr val="dk1"/>
              </a:solidFill>
              <a:effectLst/>
              <a:latin typeface="Titillium Web" panose="00000500000000000000" pitchFamily="2" charset="0"/>
              <a:ea typeface="+mn-ea"/>
              <a:cs typeface="+mn-cs"/>
            </a:rPr>
            <a:t>You must</a:t>
          </a:r>
          <a:r>
            <a:rPr lang="fr-FR" sz="1400" baseline="0">
              <a:solidFill>
                <a:schemeClr val="dk1"/>
              </a:solidFill>
              <a:effectLst/>
              <a:latin typeface="Titillium Web" panose="00000500000000000000" pitchFamily="2" charset="0"/>
              <a:ea typeface="+mn-ea"/>
              <a:cs typeface="+mn-cs"/>
            </a:rPr>
            <a:t> add a minimum of </a:t>
          </a:r>
          <a:r>
            <a:rPr lang="fr-FR" sz="1400">
              <a:solidFill>
                <a:schemeClr val="dk1"/>
              </a:solidFill>
              <a:effectLst/>
              <a:latin typeface="Titillium Web" panose="00000500000000000000" pitchFamily="2" charset="0"/>
              <a:ea typeface="+mn-ea"/>
              <a:cs typeface="+mn-cs"/>
            </a:rPr>
            <a:t>4 cm to the anatomical knee-to-heel length of the user</a:t>
          </a:r>
          <a:r>
            <a:rPr lang="fr-FR" sz="1400" baseline="0">
              <a:solidFill>
                <a:schemeClr val="dk1"/>
              </a:solidFill>
              <a:effectLst/>
              <a:latin typeface="Titillium Web" panose="00000500000000000000" pitchFamily="2" charset="0"/>
              <a:ea typeface="+mn-ea"/>
              <a:cs typeface="+mn-cs"/>
            </a:rPr>
            <a:t> to ensure enough space between footplate of the wheelchair and the the floor.</a:t>
          </a:r>
          <a:endParaRPr lang="fr-FR" sz="1400">
            <a:latin typeface="Titillium Web" panose="00000500000000000000" pitchFamily="2" charset="0"/>
          </a:endParaRPr>
        </a:p>
      </xdr:txBody>
    </xdr:sp>
    <xdr:clientData/>
  </xdr:twoCellAnchor>
  <xdr:twoCellAnchor>
    <xdr:from>
      <xdr:col>7</xdr:col>
      <xdr:colOff>390526</xdr:colOff>
      <xdr:row>19</xdr:row>
      <xdr:rowOff>1</xdr:rowOff>
    </xdr:from>
    <xdr:to>
      <xdr:col>10</xdr:col>
      <xdr:colOff>1563821</xdr:colOff>
      <xdr:row>21</xdr:row>
      <xdr:rowOff>1</xdr:rowOff>
    </xdr:to>
    <xdr:sp macro="" textlink="">
      <xdr:nvSpPr>
        <xdr:cNvPr id="24" name="Zone de texte 2">
          <a:extLst>
            <a:ext uri="{FF2B5EF4-FFF2-40B4-BE49-F238E27FC236}">
              <a16:creationId xmlns:a16="http://schemas.microsoft.com/office/drawing/2014/main" id="{F5C224FD-B362-7D9B-1B13-2C5D0B343B8C}"/>
            </a:ext>
          </a:extLst>
        </xdr:cNvPr>
        <xdr:cNvSpPr txBox="1">
          <a:spLocks noChangeArrowheads="1"/>
        </xdr:cNvSpPr>
      </xdr:nvSpPr>
      <xdr:spPr bwMode="auto">
        <a:xfrm>
          <a:off x="7228569" y="5749019"/>
          <a:ext cx="3872592" cy="385536"/>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l">
            <a:lnSpc>
              <a:spcPct val="107000"/>
            </a:lnSpc>
            <a:spcAft>
              <a:spcPts val="800"/>
            </a:spcAft>
          </a:pPr>
          <a:r>
            <a:rPr lang="en-US" sz="1600">
              <a:solidFill>
                <a:srgbClr val="262626"/>
              </a:solidFill>
              <a:effectLst/>
              <a:latin typeface="Titillium Web" panose="00000500000000000000" pitchFamily="2" charset="0"/>
              <a:ea typeface="Calibri" panose="020F0502020204030204" pitchFamily="34" charset="0"/>
              <a:cs typeface="Times New Roman" panose="02020603050405020304" pitchFamily="18" charset="0"/>
            </a:rPr>
            <a:t>FLOOR SEAT-TO-FLOOR HEIGHT</a:t>
          </a:r>
        </a:p>
      </xdr:txBody>
    </xdr:sp>
    <xdr:clientData/>
  </xdr:twoCellAnchor>
  <xdr:twoCellAnchor>
    <xdr:from>
      <xdr:col>1</xdr:col>
      <xdr:colOff>558988</xdr:colOff>
      <xdr:row>14</xdr:row>
      <xdr:rowOff>0</xdr:rowOff>
    </xdr:from>
    <xdr:to>
      <xdr:col>4</xdr:col>
      <xdr:colOff>36779</xdr:colOff>
      <xdr:row>16</xdr:row>
      <xdr:rowOff>136070</xdr:rowOff>
    </xdr:to>
    <xdr:sp macro="" textlink="">
      <xdr:nvSpPr>
        <xdr:cNvPr id="5" name="TextBox 4">
          <a:extLst>
            <a:ext uri="{FF2B5EF4-FFF2-40B4-BE49-F238E27FC236}">
              <a16:creationId xmlns:a16="http://schemas.microsoft.com/office/drawing/2014/main" id="{F511FD19-9020-CBEB-95ED-69D118F462F5}"/>
            </a:ext>
          </a:extLst>
        </xdr:cNvPr>
        <xdr:cNvSpPr txBox="1"/>
      </xdr:nvSpPr>
      <xdr:spPr>
        <a:xfrm>
          <a:off x="944524" y="3458482"/>
          <a:ext cx="2732166" cy="18709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eaLnBrk="1" fontAlgn="auto" latinLnBrk="0" hangingPunct="1">
            <a:lnSpc>
              <a:spcPts val="1900"/>
            </a:lnSpc>
          </a:pPr>
          <a:r>
            <a:rPr lang="en-GB" sz="1400">
              <a:solidFill>
                <a:schemeClr val="dk1"/>
              </a:solidFill>
              <a:effectLst/>
              <a:latin typeface="Titillium Web" panose="00000500000000000000" pitchFamily="2" charset="0"/>
              <a:ea typeface="+mn-ea"/>
              <a:cs typeface="+mn-cs"/>
            </a:rPr>
            <a:t>Add</a:t>
          </a:r>
          <a:r>
            <a:rPr lang="en-GB" sz="1400" baseline="0">
              <a:solidFill>
                <a:schemeClr val="dk1"/>
              </a:solidFill>
              <a:effectLst/>
              <a:latin typeface="Titillium Web" panose="00000500000000000000" pitchFamily="2" charset="0"/>
              <a:ea typeface="+mn-ea"/>
              <a:cs typeface="+mn-cs"/>
            </a:rPr>
            <a:t> approx. 2cm for the wheelchair measurement to cater for enough space (e.g: clothing). Take individual needs into account. Avoid pressure points, but support lateral positioning.</a:t>
          </a:r>
          <a:endParaRPr lang="fr-FR" sz="1400">
            <a:effectLst/>
            <a:latin typeface="Titillium Web" panose="00000500000000000000" pitchFamily="2" charset="0"/>
          </a:endParaRPr>
        </a:p>
        <a:p>
          <a:pPr>
            <a:lnSpc>
              <a:spcPts val="1100"/>
            </a:lnSpc>
          </a:pPr>
          <a:endParaRPr lang="fr-FR" sz="1100"/>
        </a:p>
      </xdr:txBody>
    </xdr:sp>
    <xdr:clientData/>
  </xdr:twoCellAnchor>
  <xdr:twoCellAnchor>
    <xdr:from>
      <xdr:col>1</xdr:col>
      <xdr:colOff>563750</xdr:colOff>
      <xdr:row>21</xdr:row>
      <xdr:rowOff>112281</xdr:rowOff>
    </xdr:from>
    <xdr:to>
      <xdr:col>4</xdr:col>
      <xdr:colOff>1267</xdr:colOff>
      <xdr:row>22</xdr:row>
      <xdr:rowOff>1616945</xdr:rowOff>
    </xdr:to>
    <xdr:sp macro="" textlink="">
      <xdr:nvSpPr>
        <xdr:cNvPr id="6" name="TextBox 5">
          <a:extLst>
            <a:ext uri="{FF2B5EF4-FFF2-40B4-BE49-F238E27FC236}">
              <a16:creationId xmlns:a16="http://schemas.microsoft.com/office/drawing/2014/main" id="{8106F026-D490-AA41-4543-B370B591ACAA}"/>
            </a:ext>
          </a:extLst>
        </xdr:cNvPr>
        <xdr:cNvSpPr txBox="1"/>
      </xdr:nvSpPr>
      <xdr:spPr>
        <a:xfrm>
          <a:off x="718249" y="6189877"/>
          <a:ext cx="3164400" cy="1034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lang="fr-FR" sz="1400">
              <a:solidFill>
                <a:schemeClr val="dk1"/>
              </a:solidFill>
              <a:effectLst/>
              <a:latin typeface="Titillium Web" panose="00000500000000000000" pitchFamily="2" charset="0"/>
              <a:ea typeface="+mn-ea"/>
              <a:cs typeface="+mn-cs"/>
            </a:rPr>
            <a:t>For propelling</a:t>
          </a:r>
          <a:r>
            <a:rPr lang="fr-FR" sz="1400" baseline="0">
              <a:solidFill>
                <a:schemeClr val="dk1"/>
              </a:solidFill>
              <a:effectLst/>
              <a:latin typeface="Titillium Web" panose="00000500000000000000" pitchFamily="2" charset="0"/>
              <a:ea typeface="+mn-ea"/>
              <a:cs typeface="+mn-cs"/>
            </a:rPr>
            <a:t> an Active wheelchair, a backrest height below scapula level is desirable (as high as needed, but as low as possible, to maintain mobility).</a:t>
          </a:r>
          <a:endParaRPr lang="fr-FR" sz="1400">
            <a:latin typeface="Titillium Web" panose="00000500000000000000" pitchFamily="2" charset="0"/>
          </a:endParaRPr>
        </a:p>
      </xdr:txBody>
    </xdr:sp>
    <xdr:clientData/>
  </xdr:twoCellAnchor>
  <xdr:twoCellAnchor editAs="oneCell">
    <xdr:from>
      <xdr:col>1</xdr:col>
      <xdr:colOff>76200</xdr:colOff>
      <xdr:row>3</xdr:row>
      <xdr:rowOff>0</xdr:rowOff>
    </xdr:from>
    <xdr:to>
      <xdr:col>3</xdr:col>
      <xdr:colOff>266700</xdr:colOff>
      <xdr:row>4</xdr:row>
      <xdr:rowOff>171450</xdr:rowOff>
    </xdr:to>
    <xdr:pic>
      <xdr:nvPicPr>
        <xdr:cNvPr id="4056" name="Picture 9">
          <a:extLst>
            <a:ext uri="{FF2B5EF4-FFF2-40B4-BE49-F238E27FC236}">
              <a16:creationId xmlns:a16="http://schemas.microsoft.com/office/drawing/2014/main" id="{999A33EB-EBCC-092A-BDA4-43E1637EE61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85775" y="542925"/>
          <a:ext cx="2752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28574</xdr:colOff>
      <xdr:row>0</xdr:row>
      <xdr:rowOff>19050</xdr:rowOff>
    </xdr:from>
    <xdr:to>
      <xdr:col>14</xdr:col>
      <xdr:colOff>24422</xdr:colOff>
      <xdr:row>4</xdr:row>
      <xdr:rowOff>168233</xdr:rowOff>
    </xdr:to>
    <xdr:pic>
      <xdr:nvPicPr>
        <xdr:cNvPr id="4057" name="Picture 11">
          <a:extLst>
            <a:ext uri="{FF2B5EF4-FFF2-40B4-BE49-F238E27FC236}">
              <a16:creationId xmlns:a16="http://schemas.microsoft.com/office/drawing/2014/main" id="{617AF13E-A0C0-F9D3-CCD5-13DCAC9C6AE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411074" y="19050"/>
          <a:ext cx="752963" cy="930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466725</xdr:colOff>
      <xdr:row>181</xdr:row>
      <xdr:rowOff>171450</xdr:rowOff>
    </xdr:from>
    <xdr:to>
      <xdr:col>25</xdr:col>
      <xdr:colOff>15912</xdr:colOff>
      <xdr:row>203</xdr:row>
      <xdr:rowOff>171450</xdr:rowOff>
    </xdr:to>
    <xdr:pic>
      <xdr:nvPicPr>
        <xdr:cNvPr id="4445" name="Picture 2">
          <a:extLst>
            <a:ext uri="{FF2B5EF4-FFF2-40B4-BE49-F238E27FC236}">
              <a16:creationId xmlns:a16="http://schemas.microsoft.com/office/drawing/2014/main" id="{23C38263-B635-91BE-90CA-C71FCB57B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39325" y="34651950"/>
          <a:ext cx="5438775" cy="419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276225</xdr:colOff>
      <xdr:row>50</xdr:row>
      <xdr:rowOff>76200</xdr:rowOff>
    </xdr:from>
    <xdr:to>
      <xdr:col>33</xdr:col>
      <xdr:colOff>15912</xdr:colOff>
      <xdr:row>77</xdr:row>
      <xdr:rowOff>1681</xdr:rowOff>
    </xdr:to>
    <xdr:pic>
      <xdr:nvPicPr>
        <xdr:cNvPr id="4446" name="Picture 3">
          <a:extLst>
            <a:ext uri="{FF2B5EF4-FFF2-40B4-BE49-F238E27FC236}">
              <a16:creationId xmlns:a16="http://schemas.microsoft.com/office/drawing/2014/main" id="{853C7656-A9EB-B2D9-4A48-FA1B556C0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554325" y="9601200"/>
          <a:ext cx="4448175" cy="506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390525</xdr:colOff>
      <xdr:row>120</xdr:row>
      <xdr:rowOff>219075</xdr:rowOff>
    </xdr:from>
    <xdr:to>
      <xdr:col>19</xdr:col>
      <xdr:colOff>472440</xdr:colOff>
      <xdr:row>147</xdr:row>
      <xdr:rowOff>93345</xdr:rowOff>
    </xdr:to>
    <xdr:pic>
      <xdr:nvPicPr>
        <xdr:cNvPr id="4447" name="Picture 4">
          <a:extLst>
            <a:ext uri="{FF2B5EF4-FFF2-40B4-BE49-F238E27FC236}">
              <a16:creationId xmlns:a16="http://schemas.microsoft.com/office/drawing/2014/main" id="{0CF8EAC7-3DA4-91C1-759A-8F234968CC7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72575" y="23040975"/>
          <a:ext cx="3028950" cy="505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228600</xdr:colOff>
      <xdr:row>21</xdr:row>
      <xdr:rowOff>38100</xdr:rowOff>
    </xdr:from>
    <xdr:to>
      <xdr:col>16</xdr:col>
      <xdr:colOff>321945</xdr:colOff>
      <xdr:row>31</xdr:row>
      <xdr:rowOff>173355</xdr:rowOff>
    </xdr:to>
    <xdr:pic>
      <xdr:nvPicPr>
        <xdr:cNvPr id="4448" name="Picture 5">
          <a:extLst>
            <a:ext uri="{FF2B5EF4-FFF2-40B4-BE49-F238E27FC236}">
              <a16:creationId xmlns:a16="http://schemas.microsoft.com/office/drawing/2014/main" id="{39DB850C-66FD-7F87-9BCD-ABF1AFEB16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648450" y="4038600"/>
          <a:ext cx="364807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228600</xdr:colOff>
      <xdr:row>32</xdr:row>
      <xdr:rowOff>180975</xdr:rowOff>
    </xdr:from>
    <xdr:to>
      <xdr:col>22</xdr:col>
      <xdr:colOff>361950</xdr:colOff>
      <xdr:row>56</xdr:row>
      <xdr:rowOff>173355</xdr:rowOff>
    </xdr:to>
    <xdr:pic>
      <xdr:nvPicPr>
        <xdr:cNvPr id="4449" name="Picture 6">
          <a:extLst>
            <a:ext uri="{FF2B5EF4-FFF2-40B4-BE49-F238E27FC236}">
              <a16:creationId xmlns:a16="http://schemas.microsoft.com/office/drawing/2014/main" id="{2BF56F96-73AA-4833-78C5-ECEACA85DD1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648450" y="6276975"/>
          <a:ext cx="7219950" cy="458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185</xdr:row>
      <xdr:rowOff>0</xdr:rowOff>
    </xdr:from>
    <xdr:to>
      <xdr:col>9</xdr:col>
      <xdr:colOff>207645</xdr:colOff>
      <xdr:row>209</xdr:row>
      <xdr:rowOff>57150</xdr:rowOff>
    </xdr:to>
    <xdr:pic>
      <xdr:nvPicPr>
        <xdr:cNvPr id="4450" name="Picture 7">
          <a:extLst>
            <a:ext uri="{FF2B5EF4-FFF2-40B4-BE49-F238E27FC236}">
              <a16:creationId xmlns:a16="http://schemas.microsoft.com/office/drawing/2014/main" id="{F6319515-E546-99C6-BA7C-E4CAECD425F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35242500"/>
          <a:ext cx="7229475" cy="462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114300</xdr:colOff>
      <xdr:row>4</xdr:row>
      <xdr:rowOff>304800</xdr:rowOff>
    </xdr:from>
    <xdr:to>
      <xdr:col>4</xdr:col>
      <xdr:colOff>1485900</xdr:colOff>
      <xdr:row>8</xdr:row>
      <xdr:rowOff>0</xdr:rowOff>
    </xdr:to>
    <xdr:pic>
      <xdr:nvPicPr>
        <xdr:cNvPr id="18885" name="Picture 44">
          <a:extLst>
            <a:ext uri="{FF2B5EF4-FFF2-40B4-BE49-F238E27FC236}">
              <a16:creationId xmlns:a16="http://schemas.microsoft.com/office/drawing/2014/main" id="{76AC8537-F909-B1AB-AA5A-034E859CD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824" b="-1804"/>
        <a:stretch>
          <a:fillRect/>
        </a:stretch>
      </xdr:blipFill>
      <xdr:spPr bwMode="auto">
        <a:xfrm>
          <a:off x="495300" y="1143000"/>
          <a:ext cx="31432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161925</xdr:colOff>
      <xdr:row>2</xdr:row>
      <xdr:rowOff>0</xdr:rowOff>
    </xdr:from>
    <xdr:to>
      <xdr:col>5</xdr:col>
      <xdr:colOff>434340</xdr:colOff>
      <xdr:row>5</xdr:row>
      <xdr:rowOff>0</xdr:rowOff>
    </xdr:to>
    <xdr:pic>
      <xdr:nvPicPr>
        <xdr:cNvPr id="18886" name="Picture 45" descr="About us | Invacare GB">
          <a:extLst>
            <a:ext uri="{FF2B5EF4-FFF2-40B4-BE49-F238E27FC236}">
              <a16:creationId xmlns:a16="http://schemas.microsoft.com/office/drawing/2014/main" id="{CF86D13C-D393-B06D-DB18-E2BBFE456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9251" t="28876" b="29697"/>
        <a:stretch>
          <a:fillRect/>
        </a:stretch>
      </xdr:blipFill>
      <xdr:spPr bwMode="auto">
        <a:xfrm>
          <a:off x="542925" y="457200"/>
          <a:ext cx="35718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377825</xdr:colOff>
      <xdr:row>8</xdr:row>
      <xdr:rowOff>116473</xdr:rowOff>
    </xdr:from>
    <xdr:to>
      <xdr:col>14</xdr:col>
      <xdr:colOff>228840</xdr:colOff>
      <xdr:row>10</xdr:row>
      <xdr:rowOff>189063</xdr:rowOff>
    </xdr:to>
    <xdr:sp macro="" textlink="">
      <xdr:nvSpPr>
        <xdr:cNvPr id="47" name="TextBox 46">
          <a:extLst>
            <a:ext uri="{FF2B5EF4-FFF2-40B4-BE49-F238E27FC236}">
              <a16:creationId xmlns:a16="http://schemas.microsoft.com/office/drawing/2014/main" id="{A7F103B5-D063-520F-F5F0-4AEB430FAFC9}"/>
            </a:ext>
          </a:extLst>
        </xdr:cNvPr>
        <xdr:cNvSpPr txBox="1"/>
      </xdr:nvSpPr>
      <xdr:spPr>
        <a:xfrm>
          <a:off x="330200" y="1888123"/>
          <a:ext cx="10677764" cy="4919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2200">
              <a:solidFill>
                <a:srgbClr val="FF0000"/>
              </a:solidFill>
              <a:effectLst/>
              <a:latin typeface="Titillium Web" panose="00000500000000000000" pitchFamily="2" charset="0"/>
              <a:ea typeface="Calibri" panose="020F0502020204030204" pitchFamily="34" charset="0"/>
              <a:cs typeface="Times New Roman" panose="02020603050405020304" pitchFamily="18" charset="0"/>
            </a:rPr>
            <a:t>HOW TO MEASURE AN EXISTING COMPACT WHEELCHAIR</a:t>
          </a:r>
        </a:p>
      </xdr:txBody>
    </xdr:sp>
    <xdr:clientData/>
  </xdr:twoCellAnchor>
  <xdr:twoCellAnchor>
    <xdr:from>
      <xdr:col>1</xdr:col>
      <xdr:colOff>1984</xdr:colOff>
      <xdr:row>15</xdr:row>
      <xdr:rowOff>1358</xdr:rowOff>
    </xdr:from>
    <xdr:to>
      <xdr:col>10</xdr:col>
      <xdr:colOff>1</xdr:colOff>
      <xdr:row>22</xdr:row>
      <xdr:rowOff>101599</xdr:rowOff>
    </xdr:to>
    <xdr:sp macro="" textlink="">
      <xdr:nvSpPr>
        <xdr:cNvPr id="48" name="Zone de texte 2">
          <a:extLst>
            <a:ext uri="{FF2B5EF4-FFF2-40B4-BE49-F238E27FC236}">
              <a16:creationId xmlns:a16="http://schemas.microsoft.com/office/drawing/2014/main" id="{5F99C1AF-C84F-8B49-C363-7CD6FC88EE83}"/>
            </a:ext>
          </a:extLst>
        </xdr:cNvPr>
        <xdr:cNvSpPr txBox="1">
          <a:spLocks noChangeArrowheads="1"/>
        </xdr:cNvSpPr>
      </xdr:nvSpPr>
      <xdr:spPr bwMode="auto">
        <a:xfrm>
          <a:off x="382984" y="3430358"/>
          <a:ext cx="7427517" cy="1700441"/>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19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19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inner distance between the clothes guards</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 mud guards / armrests in the rear of the seat (at the probable hip location of the user)</a:t>
          </a:r>
          <a:br>
            <a:rPr lang="en-GB" sz="1400" baseline="0">
              <a:effectLst/>
              <a:latin typeface="Titillium Web" panose="00000500000000000000" pitchFamily="2" charset="0"/>
              <a:ea typeface="Calibri" panose="020F0502020204030204" pitchFamily="34" charset="0"/>
              <a:cs typeface="Times New Roman" panose="02020603050405020304" pitchFamily="18" charset="0"/>
            </a:rPr>
          </a:br>
          <a:r>
            <a:rPr lang="en-US" sz="1400">
              <a:effectLst/>
              <a:latin typeface="Titillium Web" panose="00000500000000000000" pitchFamily="2" charset="0"/>
              <a:ea typeface="+mn-ea"/>
              <a:cs typeface="+mn-cs"/>
            </a:rPr>
            <a:t>N.B: The actual seat width of a Küschall wheelchair depends on its configuration of side parts. </a:t>
          </a:r>
          <a:br>
            <a:rPr lang="en-US" sz="1400">
              <a:effectLst/>
              <a:latin typeface="Titillium Web" panose="00000500000000000000" pitchFamily="2" charset="0"/>
              <a:ea typeface="+mn-ea"/>
              <a:cs typeface="+mn-cs"/>
            </a:rPr>
          </a:br>
          <a:r>
            <a:rPr lang="en-US" sz="1400">
              <a:effectLst/>
              <a:latin typeface="Titillium Web" panose="00000500000000000000" pitchFamily="2" charset="0"/>
              <a:ea typeface="+mn-ea"/>
              <a:cs typeface="+mn-cs"/>
            </a:rPr>
            <a:t>Please refer to the Küschall calculator tool, provided on the table to the right.</a:t>
          </a:r>
          <a:endParaRPr lang="en-GB" sz="1400">
            <a:effectLst/>
            <a:latin typeface="Titillium Web" panose="00000500000000000000" pitchFamily="2" charset="0"/>
          </a:endParaRPr>
        </a:p>
      </xdr:txBody>
    </xdr:sp>
    <xdr:clientData/>
  </xdr:twoCellAnchor>
  <xdr:twoCellAnchor>
    <xdr:from>
      <xdr:col>1</xdr:col>
      <xdr:colOff>314324</xdr:colOff>
      <xdr:row>12</xdr:row>
      <xdr:rowOff>87762</xdr:rowOff>
    </xdr:from>
    <xdr:to>
      <xdr:col>3</xdr:col>
      <xdr:colOff>474440</xdr:colOff>
      <xdr:row>14</xdr:row>
      <xdr:rowOff>89791</xdr:rowOff>
    </xdr:to>
    <xdr:sp macro="" textlink="">
      <xdr:nvSpPr>
        <xdr:cNvPr id="49" name="TextBox 48">
          <a:extLst>
            <a:ext uri="{FF2B5EF4-FFF2-40B4-BE49-F238E27FC236}">
              <a16:creationId xmlns:a16="http://schemas.microsoft.com/office/drawing/2014/main" id="{631D3109-84E4-D4C1-1489-B8D1AB045462}"/>
            </a:ext>
          </a:extLst>
        </xdr:cNvPr>
        <xdr:cNvSpPr txBox="1"/>
      </xdr:nvSpPr>
      <xdr:spPr>
        <a:xfrm>
          <a:off x="695324" y="2830962"/>
          <a:ext cx="1353916" cy="459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SEAT WIDTH</a:t>
          </a:r>
        </a:p>
      </xdr:txBody>
    </xdr:sp>
    <xdr:clientData/>
  </xdr:twoCellAnchor>
  <xdr:twoCellAnchor>
    <xdr:from>
      <xdr:col>1</xdr:col>
      <xdr:colOff>1983</xdr:colOff>
      <xdr:row>27</xdr:row>
      <xdr:rowOff>20356</xdr:rowOff>
    </xdr:from>
    <xdr:to>
      <xdr:col>10</xdr:col>
      <xdr:colOff>5709</xdr:colOff>
      <xdr:row>31</xdr:row>
      <xdr:rowOff>152400</xdr:rowOff>
    </xdr:to>
    <xdr:sp macro="" textlink="">
      <xdr:nvSpPr>
        <xdr:cNvPr id="50" name="Zone de texte 2">
          <a:extLst>
            <a:ext uri="{FF2B5EF4-FFF2-40B4-BE49-F238E27FC236}">
              <a16:creationId xmlns:a16="http://schemas.microsoft.com/office/drawing/2014/main" id="{73184747-45FE-DA1A-C3C1-EB586CBAF452}"/>
            </a:ext>
          </a:extLst>
        </xdr:cNvPr>
        <xdr:cNvSpPr txBox="1">
          <a:spLocks noChangeArrowheads="1"/>
        </xdr:cNvSpPr>
      </xdr:nvSpPr>
      <xdr:spPr bwMode="auto">
        <a:xfrm>
          <a:off x="382983" y="6192556"/>
          <a:ext cx="7433226" cy="1046444"/>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21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a:t>
          </a:r>
          <a:r>
            <a:rPr lang="en-US" sz="1400">
              <a:effectLst/>
              <a:latin typeface="Titillium Web" panose="00000500000000000000" pitchFamily="2" charset="0"/>
              <a:ea typeface="+mn-ea"/>
              <a:cs typeface="+mn-cs"/>
            </a:rPr>
            <a:t>distance from the front edge of the backrest tube (without upholstery) to the front edge of the seat cover</a:t>
          </a:r>
          <a:endParaRPr lang="en-GB" sz="1400">
            <a:effectLst/>
            <a:latin typeface="Titillium Web" panose="00000500000000000000" pitchFamily="2" charset="0"/>
          </a:endParaRPr>
        </a:p>
      </xdr:txBody>
    </xdr:sp>
    <xdr:clientData/>
  </xdr:twoCellAnchor>
  <xdr:twoCellAnchor>
    <xdr:from>
      <xdr:col>1</xdr:col>
      <xdr:colOff>352424</xdr:colOff>
      <xdr:row>24</xdr:row>
      <xdr:rowOff>116337</xdr:rowOff>
    </xdr:from>
    <xdr:to>
      <xdr:col>3</xdr:col>
      <xdr:colOff>512540</xdr:colOff>
      <xdr:row>27</xdr:row>
      <xdr:rowOff>59500</xdr:rowOff>
    </xdr:to>
    <xdr:sp macro="" textlink="">
      <xdr:nvSpPr>
        <xdr:cNvPr id="51" name="TextBox 50">
          <a:extLst>
            <a:ext uri="{FF2B5EF4-FFF2-40B4-BE49-F238E27FC236}">
              <a16:creationId xmlns:a16="http://schemas.microsoft.com/office/drawing/2014/main" id="{4EADA39C-9CC2-41ED-FFA2-19992D691DA9}"/>
            </a:ext>
          </a:extLst>
        </xdr:cNvPr>
        <xdr:cNvSpPr txBox="1"/>
      </xdr:nvSpPr>
      <xdr:spPr>
        <a:xfrm>
          <a:off x="733424" y="5602737"/>
          <a:ext cx="1353916" cy="628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SEAT DEPTH</a:t>
          </a:r>
        </a:p>
      </xdr:txBody>
    </xdr:sp>
    <xdr:clientData/>
  </xdr:twoCellAnchor>
  <xdr:twoCellAnchor>
    <xdr:from>
      <xdr:col>1</xdr:col>
      <xdr:colOff>1983</xdr:colOff>
      <xdr:row>37</xdr:row>
      <xdr:rowOff>18770</xdr:rowOff>
    </xdr:from>
    <xdr:to>
      <xdr:col>10</xdr:col>
      <xdr:colOff>17561</xdr:colOff>
      <xdr:row>41</xdr:row>
      <xdr:rowOff>1474</xdr:rowOff>
    </xdr:to>
    <xdr:sp macro="" textlink="">
      <xdr:nvSpPr>
        <xdr:cNvPr id="52" name="Zone de texte 2">
          <a:extLst>
            <a:ext uri="{FF2B5EF4-FFF2-40B4-BE49-F238E27FC236}">
              <a16:creationId xmlns:a16="http://schemas.microsoft.com/office/drawing/2014/main" id="{5BF7CE69-3FAE-966F-F786-93B873D157B4}"/>
            </a:ext>
          </a:extLst>
        </xdr:cNvPr>
        <xdr:cNvSpPr txBox="1">
          <a:spLocks noChangeArrowheads="1"/>
        </xdr:cNvSpPr>
      </xdr:nvSpPr>
      <xdr:spPr bwMode="auto">
        <a:xfrm>
          <a:off x="402033" y="8568138"/>
          <a:ext cx="7974400" cy="848006"/>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18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18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a:t>
          </a:r>
          <a:r>
            <a:rPr lang="en-US" sz="1400">
              <a:effectLst/>
              <a:latin typeface="Titillium Web" panose="00000500000000000000" pitchFamily="2" charset="0"/>
              <a:ea typeface="+mn-ea"/>
              <a:cs typeface="+mn-cs"/>
            </a:rPr>
            <a:t>distance from the rear edge of the footplate to the front edge of the seat cover</a:t>
          </a:r>
          <a:endParaRPr lang="en-US" sz="1100">
            <a:effectLst/>
            <a:latin typeface="Titillium Web" panose="00000500000000000000" pitchFamily="2" charset="0"/>
            <a:ea typeface="+mn-ea"/>
            <a:cs typeface="+mn-cs"/>
          </a:endParaRPr>
        </a:p>
        <a:p>
          <a:pPr marL="342900" lvl="0" indent="-342900">
            <a:lnSpc>
              <a:spcPts val="1900"/>
            </a:lnSpc>
            <a:buFont typeface="Symbol" panose="05050102010706020507" pitchFamily="18" charset="2"/>
            <a:buChar char=""/>
          </a:pPr>
          <a:r>
            <a:rPr lang="en-US" sz="1400">
              <a:effectLst/>
              <a:latin typeface="Titillium Web" panose="00000500000000000000" pitchFamily="2" charset="0"/>
              <a:ea typeface="+mn-ea"/>
              <a:cs typeface="+mn-cs"/>
            </a:rPr>
            <a:t>Measure at the side to avoid incorrect results due to sagging of seat sling</a:t>
          </a:r>
          <a:endParaRPr lang="en-GB" sz="1400">
            <a:effectLst/>
            <a:latin typeface="Titillium Web" panose="00000500000000000000" pitchFamily="2" charset="0"/>
          </a:endParaRPr>
        </a:p>
        <a:p>
          <a:pPr marL="342900" lvl="0" indent="-342900">
            <a:lnSpc>
              <a:spcPts val="1800"/>
            </a:lnSpc>
            <a:buFont typeface="Symbol" panose="05050102010706020507" pitchFamily="18" charset="2"/>
            <a:buChar char=""/>
          </a:pPr>
          <a:endParaRPr lang="en-GB" sz="1400">
            <a:effectLst/>
            <a:latin typeface="Titillium Web" panose="00000500000000000000" pitchFamily="2" charset="0"/>
          </a:endParaRPr>
        </a:p>
      </xdr:txBody>
    </xdr:sp>
    <xdr:clientData/>
  </xdr:twoCellAnchor>
  <xdr:twoCellAnchor>
    <xdr:from>
      <xdr:col>1</xdr:col>
      <xdr:colOff>352424</xdr:colOff>
      <xdr:row>34</xdr:row>
      <xdr:rowOff>226783</xdr:rowOff>
    </xdr:from>
    <xdr:to>
      <xdr:col>5</xdr:col>
      <xdr:colOff>1401337</xdr:colOff>
      <xdr:row>36</xdr:row>
      <xdr:rowOff>172131</xdr:rowOff>
    </xdr:to>
    <xdr:sp macro="" textlink="">
      <xdr:nvSpPr>
        <xdr:cNvPr id="53" name="TextBox 52">
          <a:extLst>
            <a:ext uri="{FF2B5EF4-FFF2-40B4-BE49-F238E27FC236}">
              <a16:creationId xmlns:a16="http://schemas.microsoft.com/office/drawing/2014/main" id="{84C93D0D-A8E0-85A8-55C8-6AAAA19B63BF}"/>
            </a:ext>
          </a:extLst>
        </xdr:cNvPr>
        <xdr:cNvSpPr txBox="1"/>
      </xdr:nvSpPr>
      <xdr:spPr>
        <a:xfrm>
          <a:off x="598713" y="8005987"/>
          <a:ext cx="4127728" cy="407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LOWER LEG LENGTH / FOOTPLATE HEIGHT</a:t>
          </a:r>
        </a:p>
      </xdr:txBody>
    </xdr:sp>
    <xdr:clientData/>
  </xdr:twoCellAnchor>
  <xdr:twoCellAnchor>
    <xdr:from>
      <xdr:col>1</xdr:col>
      <xdr:colOff>1983</xdr:colOff>
      <xdr:row>47</xdr:row>
      <xdr:rowOff>0</xdr:rowOff>
    </xdr:from>
    <xdr:to>
      <xdr:col>10</xdr:col>
      <xdr:colOff>17561</xdr:colOff>
      <xdr:row>51</xdr:row>
      <xdr:rowOff>165100</xdr:rowOff>
    </xdr:to>
    <xdr:sp macro="" textlink="">
      <xdr:nvSpPr>
        <xdr:cNvPr id="54" name="Zone de texte 2">
          <a:extLst>
            <a:ext uri="{FF2B5EF4-FFF2-40B4-BE49-F238E27FC236}">
              <a16:creationId xmlns:a16="http://schemas.microsoft.com/office/drawing/2014/main" id="{0C2F70DE-563A-F425-4E0A-FE3606528C5B}"/>
            </a:ext>
          </a:extLst>
        </xdr:cNvPr>
        <xdr:cNvSpPr txBox="1">
          <a:spLocks noChangeArrowheads="1"/>
        </xdr:cNvSpPr>
      </xdr:nvSpPr>
      <xdr:spPr bwMode="auto">
        <a:xfrm>
          <a:off x="382983" y="10744200"/>
          <a:ext cx="7445078" cy="1079500"/>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1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ts val="21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floor to the top of the front edge of the seat cover</a:t>
          </a:r>
        </a:p>
        <a:p>
          <a:pPr marL="342900" lvl="0" indent="-342900">
            <a:lnSpc>
              <a:spcPts val="21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Measure at the side to avoid incorrect results due to sagging of seat sling</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352424</xdr:colOff>
      <xdr:row>44</xdr:row>
      <xdr:rowOff>134256</xdr:rowOff>
    </xdr:from>
    <xdr:to>
      <xdr:col>4</xdr:col>
      <xdr:colOff>1532862</xdr:colOff>
      <xdr:row>46</xdr:row>
      <xdr:rowOff>226981</xdr:rowOff>
    </xdr:to>
    <xdr:sp macro="" textlink="">
      <xdr:nvSpPr>
        <xdr:cNvPr id="55" name="TextBox 54">
          <a:extLst>
            <a:ext uri="{FF2B5EF4-FFF2-40B4-BE49-F238E27FC236}">
              <a16:creationId xmlns:a16="http://schemas.microsoft.com/office/drawing/2014/main" id="{13803A31-D467-0036-E1F5-CEA0B4053E13}"/>
            </a:ext>
          </a:extLst>
        </xdr:cNvPr>
        <xdr:cNvSpPr txBox="1"/>
      </xdr:nvSpPr>
      <xdr:spPr>
        <a:xfrm>
          <a:off x="598713" y="10245724"/>
          <a:ext cx="3175228" cy="5364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FRONT SEAT TO FLOOR HEIGHT</a:t>
          </a:r>
        </a:p>
      </xdr:txBody>
    </xdr:sp>
    <xdr:clientData/>
  </xdr:twoCellAnchor>
  <xdr:twoCellAnchor>
    <xdr:from>
      <xdr:col>1</xdr:col>
      <xdr:colOff>1983</xdr:colOff>
      <xdr:row>57</xdr:row>
      <xdr:rowOff>20356</xdr:rowOff>
    </xdr:from>
    <xdr:to>
      <xdr:col>10</xdr:col>
      <xdr:colOff>3278</xdr:colOff>
      <xdr:row>61</xdr:row>
      <xdr:rowOff>188814</xdr:rowOff>
    </xdr:to>
    <xdr:sp macro="" textlink="">
      <xdr:nvSpPr>
        <xdr:cNvPr id="56" name="Zone de texte 2">
          <a:extLst>
            <a:ext uri="{FF2B5EF4-FFF2-40B4-BE49-F238E27FC236}">
              <a16:creationId xmlns:a16="http://schemas.microsoft.com/office/drawing/2014/main" id="{115E1DCB-D17C-F179-D892-5256511E79F0}"/>
            </a:ext>
          </a:extLst>
        </xdr:cNvPr>
        <xdr:cNvSpPr txBox="1">
          <a:spLocks noChangeArrowheads="1"/>
        </xdr:cNvSpPr>
      </xdr:nvSpPr>
      <xdr:spPr bwMode="auto">
        <a:xfrm>
          <a:off x="402033" y="13196152"/>
          <a:ext cx="7969638" cy="1008255"/>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ts val="21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floor to the top of the rear edge of the seat cover</a:t>
          </a:r>
        </a:p>
        <a:p>
          <a:pPr marL="342900" lvl="0" indent="-342900">
            <a:lnSpc>
              <a:spcPts val="21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Measure at the side to avoid incorrect results due to the sagging of seat sling</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377824</xdr:colOff>
      <xdr:row>54</xdr:row>
      <xdr:rowOff>129038</xdr:rowOff>
    </xdr:from>
    <xdr:to>
      <xdr:col>5</xdr:col>
      <xdr:colOff>20123</xdr:colOff>
      <xdr:row>57</xdr:row>
      <xdr:rowOff>67883</xdr:rowOff>
    </xdr:to>
    <xdr:sp macro="" textlink="">
      <xdr:nvSpPr>
        <xdr:cNvPr id="57" name="TextBox 56">
          <a:extLst>
            <a:ext uri="{FF2B5EF4-FFF2-40B4-BE49-F238E27FC236}">
              <a16:creationId xmlns:a16="http://schemas.microsoft.com/office/drawing/2014/main" id="{36CACC62-E9FE-97A6-8974-7D9B25AA6584}"/>
            </a:ext>
          </a:extLst>
        </xdr:cNvPr>
        <xdr:cNvSpPr txBox="1"/>
      </xdr:nvSpPr>
      <xdr:spPr>
        <a:xfrm>
          <a:off x="758824" y="12473438"/>
          <a:ext cx="2969699" cy="624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REAR SEAT TO FLOOR HEIGHT</a:t>
          </a:r>
        </a:p>
      </xdr:txBody>
    </xdr:sp>
    <xdr:clientData/>
  </xdr:twoCellAnchor>
  <xdr:twoCellAnchor editAs="oneCell">
    <xdr:from>
      <xdr:col>11</xdr:col>
      <xdr:colOff>19050</xdr:colOff>
      <xdr:row>13</xdr:row>
      <xdr:rowOff>352425</xdr:rowOff>
    </xdr:from>
    <xdr:to>
      <xdr:col>16</xdr:col>
      <xdr:colOff>18234</xdr:colOff>
      <xdr:row>22</xdr:row>
      <xdr:rowOff>38100</xdr:rowOff>
    </xdr:to>
    <xdr:pic>
      <xdr:nvPicPr>
        <xdr:cNvPr id="18898" name="Picture 59">
          <a:extLst>
            <a:ext uri="{FF2B5EF4-FFF2-40B4-BE49-F238E27FC236}">
              <a16:creationId xmlns:a16="http://schemas.microsoft.com/office/drawing/2014/main" id="{416D8999-F512-6FCB-C649-94C8E3802F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72475" y="3200400"/>
          <a:ext cx="3095625"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123825</xdr:colOff>
      <xdr:row>23</xdr:row>
      <xdr:rowOff>333375</xdr:rowOff>
    </xdr:from>
    <xdr:to>
      <xdr:col>15</xdr:col>
      <xdr:colOff>534761</xdr:colOff>
      <xdr:row>32</xdr:row>
      <xdr:rowOff>0</xdr:rowOff>
    </xdr:to>
    <xdr:pic>
      <xdr:nvPicPr>
        <xdr:cNvPr id="18899" name="Picture 60">
          <a:extLst>
            <a:ext uri="{FF2B5EF4-FFF2-40B4-BE49-F238E27FC236}">
              <a16:creationId xmlns:a16="http://schemas.microsoft.com/office/drawing/2014/main" id="{245FB33C-1442-8183-CA13-F797ED527F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77250" y="5486400"/>
          <a:ext cx="291465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5443</xdr:colOff>
      <xdr:row>44</xdr:row>
      <xdr:rowOff>228600</xdr:rowOff>
    </xdr:from>
    <xdr:to>
      <xdr:col>17</xdr:col>
      <xdr:colOff>321557</xdr:colOff>
      <xdr:row>55</xdr:row>
      <xdr:rowOff>95250</xdr:rowOff>
    </xdr:to>
    <xdr:pic>
      <xdr:nvPicPr>
        <xdr:cNvPr id="18900" name="Picture 61">
          <a:extLst>
            <a:ext uri="{FF2B5EF4-FFF2-40B4-BE49-F238E27FC236}">
              <a16:creationId xmlns:a16="http://schemas.microsoft.com/office/drawing/2014/main" id="{5D9E146F-816B-6065-DFB5-0A74324B44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319407" y="10406743"/>
          <a:ext cx="3953304" cy="24111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800100</xdr:colOff>
      <xdr:row>32</xdr:row>
      <xdr:rowOff>419100</xdr:rowOff>
    </xdr:from>
    <xdr:to>
      <xdr:col>15</xdr:col>
      <xdr:colOff>454479</xdr:colOff>
      <xdr:row>44</xdr:row>
      <xdr:rowOff>0</xdr:rowOff>
    </xdr:to>
    <xdr:pic>
      <xdr:nvPicPr>
        <xdr:cNvPr id="18901" name="Picture 64">
          <a:extLst>
            <a:ext uri="{FF2B5EF4-FFF2-40B4-BE49-F238E27FC236}">
              <a16:creationId xmlns:a16="http://schemas.microsoft.com/office/drawing/2014/main" id="{CD60BDEA-FB42-382E-0DEC-B79569687EF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21333" r="16602"/>
        <a:stretch>
          <a:fillRect/>
        </a:stretch>
      </xdr:blipFill>
      <xdr:spPr bwMode="auto">
        <a:xfrm>
          <a:off x="8943975" y="7543800"/>
          <a:ext cx="2362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136072</xdr:colOff>
      <xdr:row>55</xdr:row>
      <xdr:rowOff>231320</xdr:rowOff>
    </xdr:from>
    <xdr:to>
      <xdr:col>13</xdr:col>
      <xdr:colOff>514663</xdr:colOff>
      <xdr:row>68</xdr:row>
      <xdr:rowOff>135231</xdr:rowOff>
    </xdr:to>
    <xdr:pic>
      <xdr:nvPicPr>
        <xdr:cNvPr id="18902" name="Picture 6">
          <a:extLst>
            <a:ext uri="{FF2B5EF4-FFF2-40B4-BE49-F238E27FC236}">
              <a16:creationId xmlns:a16="http://schemas.microsoft.com/office/drawing/2014/main" id="{E0BE5822-C355-0ADF-98A9-049CFDD7A8EC}"/>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23027" r="30573"/>
        <a:stretch>
          <a:fillRect/>
        </a:stretch>
      </xdr:blipFill>
      <xdr:spPr bwMode="auto">
        <a:xfrm>
          <a:off x="7864929" y="12953999"/>
          <a:ext cx="2122483" cy="290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378174</xdr:colOff>
      <xdr:row>56</xdr:row>
      <xdr:rowOff>171449</xdr:rowOff>
    </xdr:from>
    <xdr:to>
      <xdr:col>18</xdr:col>
      <xdr:colOff>1401</xdr:colOff>
      <xdr:row>67</xdr:row>
      <xdr:rowOff>21226</xdr:rowOff>
    </xdr:to>
    <xdr:pic>
      <xdr:nvPicPr>
        <xdr:cNvPr id="18903" name="Picture 8">
          <a:extLst>
            <a:ext uri="{FF2B5EF4-FFF2-40B4-BE49-F238E27FC236}">
              <a16:creationId xmlns:a16="http://schemas.microsoft.com/office/drawing/2014/main" id="{82D869A3-E24A-2483-A8FE-67883291A0E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21989" r="8498"/>
        <a:stretch>
          <a:fillRect/>
        </a:stretch>
      </xdr:blipFill>
      <xdr:spPr bwMode="auto">
        <a:xfrm>
          <a:off x="9862353" y="13125449"/>
          <a:ext cx="2675037" cy="23866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381000</xdr:colOff>
      <xdr:row>68</xdr:row>
      <xdr:rowOff>54428</xdr:rowOff>
    </xdr:from>
    <xdr:to>
      <xdr:col>15</xdr:col>
      <xdr:colOff>439783</xdr:colOff>
      <xdr:row>82</xdr:row>
      <xdr:rowOff>91479</xdr:rowOff>
    </xdr:to>
    <xdr:pic>
      <xdr:nvPicPr>
        <xdr:cNvPr id="18904" name="Picture 10">
          <a:extLst>
            <a:ext uri="{FF2B5EF4-FFF2-40B4-BE49-F238E27FC236}">
              <a16:creationId xmlns:a16="http://schemas.microsoft.com/office/drawing/2014/main" id="{E70F63A8-C014-6F05-59CD-FFC9B060F72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26382" t="5389" r="31094"/>
        <a:stretch>
          <a:fillRect/>
        </a:stretch>
      </xdr:blipFill>
      <xdr:spPr bwMode="auto">
        <a:xfrm>
          <a:off x="8694964" y="15784285"/>
          <a:ext cx="2520043" cy="3266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1983</xdr:colOff>
      <xdr:row>69</xdr:row>
      <xdr:rowOff>18769</xdr:rowOff>
    </xdr:from>
    <xdr:to>
      <xdr:col>10</xdr:col>
      <xdr:colOff>3278</xdr:colOff>
      <xdr:row>79</xdr:row>
      <xdr:rowOff>172496</xdr:rowOff>
    </xdr:to>
    <xdr:sp macro="" textlink="">
      <xdr:nvSpPr>
        <xdr:cNvPr id="12" name="Zone de texte 2">
          <a:extLst>
            <a:ext uri="{FF2B5EF4-FFF2-40B4-BE49-F238E27FC236}">
              <a16:creationId xmlns:a16="http://schemas.microsoft.com/office/drawing/2014/main" id="{439E749B-DDB7-1755-0664-8C98470C6E5F}"/>
            </a:ext>
          </a:extLst>
        </xdr:cNvPr>
        <xdr:cNvSpPr txBox="1">
          <a:spLocks noChangeArrowheads="1"/>
        </xdr:cNvSpPr>
      </xdr:nvSpPr>
      <xdr:spPr bwMode="auto">
        <a:xfrm>
          <a:off x="402033" y="15970423"/>
          <a:ext cx="7969638" cy="2390700"/>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ct val="1070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back upholstery in case of a tension adjustable backrest</a:t>
          </a:r>
          <a:endParaRPr lang="en-GB"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ct val="1070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top of the seat frame in the rear to the top of the highest backrest strap to get the backrest height</a:t>
          </a:r>
        </a:p>
        <a:p>
          <a:pPr marL="342900" lvl="0" indent="-342900">
            <a:lnSpc>
              <a:spcPts val="2200"/>
            </a:lnSpc>
            <a:buFont typeface="Symbol" panose="05050102010706020507" pitchFamily="18" charset="2"/>
            <a:buChar char=""/>
          </a:pPr>
          <a:r>
            <a:rPr lang="en-GB" sz="1400" baseline="0">
              <a:solidFill>
                <a:srgbClr val="FF0000"/>
              </a:solidFill>
              <a:effectLst/>
              <a:latin typeface="Titillium Web" panose="00000500000000000000" pitchFamily="2" charset="0"/>
              <a:ea typeface="Calibri" panose="020F0502020204030204" pitchFamily="34" charset="0"/>
              <a:cs typeface="Times New Roman" panose="02020603050405020304" pitchFamily="18" charset="0"/>
            </a:rPr>
            <a:t>Important note: For getting the correct backrest height: use the anatomical back height </a:t>
          </a:r>
          <a:br>
            <a:rPr lang="en-GB" sz="1400" baseline="0">
              <a:solidFill>
                <a:srgbClr val="FF0000"/>
              </a:solidFill>
              <a:effectLst/>
              <a:latin typeface="Titillium Web" panose="00000500000000000000" pitchFamily="2" charset="0"/>
              <a:ea typeface="Calibri" panose="020F0502020204030204" pitchFamily="34" charset="0"/>
              <a:cs typeface="Times New Roman" panose="02020603050405020304" pitchFamily="18" charset="0"/>
            </a:rPr>
          </a:br>
          <a:r>
            <a:rPr lang="en-GB" sz="1400" baseline="0">
              <a:solidFill>
                <a:srgbClr val="FF0000"/>
              </a:solidFill>
              <a:effectLst/>
              <a:latin typeface="Titillium Web" panose="00000500000000000000" pitchFamily="2" charset="0"/>
              <a:ea typeface="Calibri" panose="020F0502020204030204" pitchFamily="34" charset="0"/>
              <a:cs typeface="Times New Roman" panose="02020603050405020304" pitchFamily="18" charset="0"/>
            </a:rPr>
            <a:t>and add the effective rear cushion height</a:t>
          </a:r>
        </a:p>
        <a:p>
          <a:pPr marL="342900" lvl="0" indent="-342900">
            <a:lnSpc>
              <a:spcPct val="1070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Apply an analog or digital protractor between the seat frame and the backrest tube to get </a:t>
          </a:r>
          <a:br>
            <a:rPr lang="en-GB" sz="1400" baseline="0">
              <a:effectLst/>
              <a:latin typeface="Titillium Web" panose="00000500000000000000" pitchFamily="2" charset="0"/>
              <a:ea typeface="Calibri" panose="020F0502020204030204" pitchFamily="34" charset="0"/>
              <a:cs typeface="Times New Roman" panose="02020603050405020304" pitchFamily="18" charset="0"/>
            </a:rPr>
          </a:b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the backrest-to-seat angle</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339724</xdr:colOff>
      <xdr:row>66</xdr:row>
      <xdr:rowOff>175982</xdr:rowOff>
    </xdr:from>
    <xdr:to>
      <xdr:col>4</xdr:col>
      <xdr:colOff>1520825</xdr:colOff>
      <xdr:row>69</xdr:row>
      <xdr:rowOff>140889</xdr:rowOff>
    </xdr:to>
    <xdr:sp macro="" textlink="">
      <xdr:nvSpPr>
        <xdr:cNvPr id="13" name="TextBox 12">
          <a:extLst>
            <a:ext uri="{FF2B5EF4-FFF2-40B4-BE49-F238E27FC236}">
              <a16:creationId xmlns:a16="http://schemas.microsoft.com/office/drawing/2014/main" id="{E218FC83-7539-E002-3E67-AA9D9DFFC5DF}"/>
            </a:ext>
          </a:extLst>
        </xdr:cNvPr>
        <xdr:cNvSpPr txBox="1"/>
      </xdr:nvSpPr>
      <xdr:spPr>
        <a:xfrm>
          <a:off x="720724" y="15263582"/>
          <a:ext cx="2971801" cy="650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BACKREST HEIGHT AND ANGLE</a:t>
          </a:r>
        </a:p>
      </xdr:txBody>
    </xdr:sp>
    <xdr:clientData/>
  </xdr:twoCellAnchor>
  <xdr:twoCellAnchor editAs="oneCell">
    <xdr:from>
      <xdr:col>16</xdr:col>
      <xdr:colOff>0</xdr:colOff>
      <xdr:row>0</xdr:row>
      <xdr:rowOff>13606</xdr:rowOff>
    </xdr:from>
    <xdr:to>
      <xdr:col>17</xdr:col>
      <xdr:colOff>169000</xdr:colOff>
      <xdr:row>3</xdr:row>
      <xdr:rowOff>168292</xdr:rowOff>
    </xdr:to>
    <xdr:pic>
      <xdr:nvPicPr>
        <xdr:cNvPr id="2" name="Picture 43">
          <a:extLst>
            <a:ext uri="{FF2B5EF4-FFF2-40B4-BE49-F238E27FC236}">
              <a16:creationId xmlns:a16="http://schemas.microsoft.com/office/drawing/2014/main" id="{E69601F7-6AFC-41C7-88B5-4CFC8CD3B65D}"/>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1375571" y="13606"/>
          <a:ext cx="748393" cy="856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4</xdr:row>
      <xdr:rowOff>323850</xdr:rowOff>
    </xdr:from>
    <xdr:to>
      <xdr:col>4</xdr:col>
      <xdr:colOff>1310640</xdr:colOff>
      <xdr:row>7</xdr:row>
      <xdr:rowOff>190500</xdr:rowOff>
    </xdr:to>
    <xdr:pic>
      <xdr:nvPicPr>
        <xdr:cNvPr id="19883" name="Picture 5">
          <a:extLst>
            <a:ext uri="{FF2B5EF4-FFF2-40B4-BE49-F238E27FC236}">
              <a16:creationId xmlns:a16="http://schemas.microsoft.com/office/drawing/2014/main" id="{0D10CADF-2F8D-D10B-D7F1-90829E4A4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603"/>
        <a:stretch>
          <a:fillRect/>
        </a:stretch>
      </xdr:blipFill>
      <xdr:spPr bwMode="auto">
        <a:xfrm>
          <a:off x="400050" y="1143000"/>
          <a:ext cx="30670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2</xdr:row>
      <xdr:rowOff>57150</xdr:rowOff>
    </xdr:from>
    <xdr:to>
      <xdr:col>5</xdr:col>
      <xdr:colOff>173355</xdr:colOff>
      <xdr:row>5</xdr:row>
      <xdr:rowOff>15240</xdr:rowOff>
    </xdr:to>
    <xdr:pic>
      <xdr:nvPicPr>
        <xdr:cNvPr id="19884" name="Picture 2" descr="About us | Invacare GB">
          <a:extLst>
            <a:ext uri="{FF2B5EF4-FFF2-40B4-BE49-F238E27FC236}">
              <a16:creationId xmlns:a16="http://schemas.microsoft.com/office/drawing/2014/main" id="{CCA16C6B-94FC-7A99-E75D-62F3F95F5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9251" t="28876" b="29697"/>
        <a:stretch>
          <a:fillRect/>
        </a:stretch>
      </xdr:blipFill>
      <xdr:spPr bwMode="auto">
        <a:xfrm>
          <a:off x="419100" y="514350"/>
          <a:ext cx="35433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377580</xdr:colOff>
      <xdr:row>8</xdr:row>
      <xdr:rowOff>136597</xdr:rowOff>
    </xdr:from>
    <xdr:to>
      <xdr:col>14</xdr:col>
      <xdr:colOff>615439</xdr:colOff>
      <xdr:row>10</xdr:row>
      <xdr:rowOff>192272</xdr:rowOff>
    </xdr:to>
    <xdr:sp macro="" textlink="">
      <xdr:nvSpPr>
        <xdr:cNvPr id="4" name="TextBox 3">
          <a:extLst>
            <a:ext uri="{FF2B5EF4-FFF2-40B4-BE49-F238E27FC236}">
              <a16:creationId xmlns:a16="http://schemas.microsoft.com/office/drawing/2014/main" id="{5CA8250A-BCC7-8752-8527-65B620607EE9}"/>
            </a:ext>
          </a:extLst>
        </xdr:cNvPr>
        <xdr:cNvSpPr txBox="1"/>
      </xdr:nvSpPr>
      <xdr:spPr>
        <a:xfrm>
          <a:off x="310905" y="1898722"/>
          <a:ext cx="10699487" cy="48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2200">
              <a:solidFill>
                <a:srgbClr val="FF0000"/>
              </a:solidFill>
              <a:effectLst/>
              <a:latin typeface="Titillium Web" panose="00000500000000000000" pitchFamily="2" charset="0"/>
              <a:ea typeface="Calibri" panose="020F0502020204030204" pitchFamily="34" charset="0"/>
              <a:cs typeface="Times New Roman" panose="02020603050405020304" pitchFamily="18" charset="0"/>
            </a:rPr>
            <a:t>HOW TO MEASURE AN EXISTING CHAMPION</a:t>
          </a:r>
          <a:r>
            <a:rPr lang="en-GB" sz="2200" baseline="0">
              <a:solidFill>
                <a:srgbClr val="FF0000"/>
              </a:solidFill>
              <a:effectLst/>
              <a:latin typeface="Titillium Web" panose="00000500000000000000" pitchFamily="2" charset="0"/>
              <a:ea typeface="Calibri" panose="020F0502020204030204" pitchFamily="34" charset="0"/>
              <a:cs typeface="Times New Roman" panose="02020603050405020304" pitchFamily="18" charset="0"/>
            </a:rPr>
            <a:t> </a:t>
          </a:r>
          <a:r>
            <a:rPr lang="en-GB" sz="2200">
              <a:solidFill>
                <a:srgbClr val="FF0000"/>
              </a:solidFill>
              <a:effectLst/>
              <a:latin typeface="Titillium Web" panose="00000500000000000000" pitchFamily="2" charset="0"/>
              <a:ea typeface="Calibri" panose="020F0502020204030204" pitchFamily="34" charset="0"/>
              <a:cs typeface="Times New Roman" panose="02020603050405020304" pitchFamily="18" charset="0"/>
            </a:rPr>
            <a:t>WHEELCHAIR</a:t>
          </a:r>
        </a:p>
      </xdr:txBody>
    </xdr:sp>
    <xdr:clientData/>
  </xdr:twoCellAnchor>
  <xdr:twoCellAnchor>
    <xdr:from>
      <xdr:col>1</xdr:col>
      <xdr:colOff>0</xdr:colOff>
      <xdr:row>14</xdr:row>
      <xdr:rowOff>228598</xdr:rowOff>
    </xdr:from>
    <xdr:to>
      <xdr:col>10</xdr:col>
      <xdr:colOff>204</xdr:colOff>
      <xdr:row>22</xdr:row>
      <xdr:rowOff>76200</xdr:rowOff>
    </xdr:to>
    <xdr:sp macro="" textlink="">
      <xdr:nvSpPr>
        <xdr:cNvPr id="47" name="Zone de texte 2">
          <a:extLst>
            <a:ext uri="{FF2B5EF4-FFF2-40B4-BE49-F238E27FC236}">
              <a16:creationId xmlns:a16="http://schemas.microsoft.com/office/drawing/2014/main" id="{04FE0031-45B5-3B8A-8F92-205FBF094A9E}"/>
            </a:ext>
          </a:extLst>
        </xdr:cNvPr>
        <xdr:cNvSpPr txBox="1">
          <a:spLocks noChangeArrowheads="1"/>
        </xdr:cNvSpPr>
      </xdr:nvSpPr>
      <xdr:spPr bwMode="auto">
        <a:xfrm>
          <a:off x="381000" y="3428998"/>
          <a:ext cx="7137604" cy="1676402"/>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0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19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inner distance between the clothes guards</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 mud guards / armrests in the rear of the seat (at the probable hip location of the user)</a:t>
          </a:r>
          <a:br>
            <a:rPr lang="en-GB" sz="1400" baseline="0">
              <a:effectLst/>
              <a:latin typeface="Titillium Web" panose="00000500000000000000" pitchFamily="2" charset="0"/>
              <a:ea typeface="Calibri" panose="020F0502020204030204" pitchFamily="34" charset="0"/>
              <a:cs typeface="Times New Roman" panose="02020603050405020304" pitchFamily="18" charset="0"/>
            </a:rPr>
          </a:br>
          <a:r>
            <a:rPr lang="en-US" sz="1400">
              <a:effectLst/>
              <a:latin typeface="Titillium Web" panose="00000500000000000000" pitchFamily="2" charset="0"/>
              <a:ea typeface="+mn-ea"/>
              <a:cs typeface="+mn-cs"/>
            </a:rPr>
            <a:t>N.B: The actual seat width of a Küschall wheelchair depends on its configuration of side parts. </a:t>
          </a:r>
          <a:br>
            <a:rPr lang="en-US" sz="1400">
              <a:effectLst/>
              <a:latin typeface="Titillium Web" panose="00000500000000000000" pitchFamily="2" charset="0"/>
              <a:ea typeface="+mn-ea"/>
              <a:cs typeface="+mn-cs"/>
            </a:rPr>
          </a:br>
          <a:r>
            <a:rPr lang="en-US" sz="1400">
              <a:effectLst/>
              <a:latin typeface="Titillium Web" panose="00000500000000000000" pitchFamily="2" charset="0"/>
              <a:ea typeface="+mn-ea"/>
              <a:cs typeface="+mn-cs"/>
            </a:rPr>
            <a:t>Please refer to the Küschall calculator tool, provided on the table to the right.</a:t>
          </a:r>
          <a:endParaRPr lang="en-GB" sz="1400">
            <a:effectLst/>
            <a:latin typeface="Titillium Web" panose="00000500000000000000" pitchFamily="2" charset="0"/>
          </a:endParaRPr>
        </a:p>
      </xdr:txBody>
    </xdr:sp>
    <xdr:clientData/>
  </xdr:twoCellAnchor>
  <xdr:twoCellAnchor>
    <xdr:from>
      <xdr:col>1</xdr:col>
      <xdr:colOff>350836</xdr:colOff>
      <xdr:row>12</xdr:row>
      <xdr:rowOff>119969</xdr:rowOff>
    </xdr:from>
    <xdr:to>
      <xdr:col>3</xdr:col>
      <xdr:colOff>512784</xdr:colOff>
      <xdr:row>14</xdr:row>
      <xdr:rowOff>222048</xdr:rowOff>
    </xdr:to>
    <xdr:sp macro="" textlink="">
      <xdr:nvSpPr>
        <xdr:cNvPr id="49" name="TextBox 48">
          <a:extLst>
            <a:ext uri="{FF2B5EF4-FFF2-40B4-BE49-F238E27FC236}">
              <a16:creationId xmlns:a16="http://schemas.microsoft.com/office/drawing/2014/main" id="{EA6A868F-37B8-146E-4C2B-4737FB5D4249}"/>
            </a:ext>
          </a:extLst>
        </xdr:cNvPr>
        <xdr:cNvSpPr txBox="1"/>
      </xdr:nvSpPr>
      <xdr:spPr>
        <a:xfrm>
          <a:off x="597125" y="2838676"/>
          <a:ext cx="1364640" cy="536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SEAT WIDTH</a:t>
          </a:r>
        </a:p>
      </xdr:txBody>
    </xdr:sp>
    <xdr:clientData/>
  </xdr:twoCellAnchor>
  <xdr:twoCellAnchor>
    <xdr:from>
      <xdr:col>1</xdr:col>
      <xdr:colOff>0</xdr:colOff>
      <xdr:row>27</xdr:row>
      <xdr:rowOff>20863</xdr:rowOff>
    </xdr:from>
    <xdr:to>
      <xdr:col>10</xdr:col>
      <xdr:colOff>20194</xdr:colOff>
      <xdr:row>31</xdr:row>
      <xdr:rowOff>57930</xdr:rowOff>
    </xdr:to>
    <xdr:sp macro="" textlink="">
      <xdr:nvSpPr>
        <xdr:cNvPr id="50" name="Zone de texte 2">
          <a:extLst>
            <a:ext uri="{FF2B5EF4-FFF2-40B4-BE49-F238E27FC236}">
              <a16:creationId xmlns:a16="http://schemas.microsoft.com/office/drawing/2014/main" id="{4B3A6162-544A-AE3D-4C49-5E37C62989E9}"/>
            </a:ext>
          </a:extLst>
        </xdr:cNvPr>
        <xdr:cNvSpPr txBox="1">
          <a:spLocks noChangeArrowheads="1"/>
        </xdr:cNvSpPr>
      </xdr:nvSpPr>
      <xdr:spPr bwMode="auto">
        <a:xfrm>
          <a:off x="406685" y="6025988"/>
          <a:ext cx="7512978" cy="962579"/>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21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a:t>
          </a:r>
          <a:r>
            <a:rPr lang="en-US" sz="1400">
              <a:effectLst/>
              <a:latin typeface="Titillium Web" panose="00000500000000000000" pitchFamily="2" charset="0"/>
              <a:ea typeface="+mn-ea"/>
              <a:cs typeface="+mn-cs"/>
            </a:rPr>
            <a:t>distance from the front edge of the backrest tube (without upholstery) to the front edge of the seat cover</a:t>
          </a:r>
          <a:endParaRPr lang="en-GB" sz="1400">
            <a:effectLst/>
            <a:latin typeface="Titillium Web" panose="00000500000000000000" pitchFamily="2" charset="0"/>
          </a:endParaRPr>
        </a:p>
      </xdr:txBody>
    </xdr:sp>
    <xdr:clientData/>
  </xdr:twoCellAnchor>
  <xdr:twoCellAnchor>
    <xdr:from>
      <xdr:col>1</xdr:col>
      <xdr:colOff>363536</xdr:colOff>
      <xdr:row>24</xdr:row>
      <xdr:rowOff>123595</xdr:rowOff>
    </xdr:from>
    <xdr:to>
      <xdr:col>3</xdr:col>
      <xdr:colOff>525484</xdr:colOff>
      <xdr:row>27</xdr:row>
      <xdr:rowOff>91654</xdr:rowOff>
    </xdr:to>
    <xdr:sp macro="" textlink="">
      <xdr:nvSpPr>
        <xdr:cNvPr id="51" name="TextBox 50">
          <a:extLst>
            <a:ext uri="{FF2B5EF4-FFF2-40B4-BE49-F238E27FC236}">
              <a16:creationId xmlns:a16="http://schemas.microsoft.com/office/drawing/2014/main" id="{D1404DA6-D7F1-C2B8-4148-C13A4D0C7D1C}"/>
            </a:ext>
          </a:extLst>
        </xdr:cNvPr>
        <xdr:cNvSpPr txBox="1"/>
      </xdr:nvSpPr>
      <xdr:spPr>
        <a:xfrm>
          <a:off x="744536" y="5609995"/>
          <a:ext cx="1355748" cy="6538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SEAT DEPTH</a:t>
          </a:r>
        </a:p>
      </xdr:txBody>
    </xdr:sp>
    <xdr:clientData/>
  </xdr:twoCellAnchor>
  <xdr:twoCellAnchor>
    <xdr:from>
      <xdr:col>1</xdr:col>
      <xdr:colOff>0</xdr:colOff>
      <xdr:row>37</xdr:row>
      <xdr:rowOff>17688</xdr:rowOff>
    </xdr:from>
    <xdr:to>
      <xdr:col>10</xdr:col>
      <xdr:colOff>159</xdr:colOff>
      <xdr:row>42</xdr:row>
      <xdr:rowOff>76200</xdr:rowOff>
    </xdr:to>
    <xdr:sp macro="" textlink="">
      <xdr:nvSpPr>
        <xdr:cNvPr id="52" name="Zone de texte 2">
          <a:extLst>
            <a:ext uri="{FF2B5EF4-FFF2-40B4-BE49-F238E27FC236}">
              <a16:creationId xmlns:a16="http://schemas.microsoft.com/office/drawing/2014/main" id="{9388E9ED-6B27-F474-2DFF-AC7292708C14}"/>
            </a:ext>
          </a:extLst>
        </xdr:cNvPr>
        <xdr:cNvSpPr txBox="1">
          <a:spLocks noChangeArrowheads="1"/>
        </xdr:cNvSpPr>
      </xdr:nvSpPr>
      <xdr:spPr bwMode="auto">
        <a:xfrm>
          <a:off x="381000" y="8475888"/>
          <a:ext cx="7137559" cy="1201512"/>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19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19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a:t>
          </a:r>
          <a:r>
            <a:rPr lang="en-US" sz="1400">
              <a:effectLst/>
              <a:latin typeface="Titillium Web" panose="00000500000000000000" pitchFamily="2" charset="0"/>
              <a:ea typeface="+mn-ea"/>
              <a:cs typeface="+mn-cs"/>
            </a:rPr>
            <a:t>distance from the rear edge of the footplate to the front edge of the seat cover</a:t>
          </a:r>
          <a:endParaRPr lang="en-US" sz="1100">
            <a:effectLst/>
            <a:latin typeface="Titillium Web" panose="00000500000000000000" pitchFamily="2" charset="0"/>
            <a:ea typeface="+mn-ea"/>
            <a:cs typeface="+mn-cs"/>
          </a:endParaRPr>
        </a:p>
        <a:p>
          <a:pPr marL="342900" lvl="0" indent="-342900">
            <a:lnSpc>
              <a:spcPts val="1900"/>
            </a:lnSpc>
            <a:buFont typeface="Symbol" panose="05050102010706020507" pitchFamily="18" charset="2"/>
            <a:buChar char=""/>
          </a:pPr>
          <a:r>
            <a:rPr lang="en-US" sz="1400">
              <a:effectLst/>
              <a:latin typeface="Titillium Web" panose="00000500000000000000" pitchFamily="2" charset="0"/>
              <a:ea typeface="+mn-ea"/>
              <a:cs typeface="+mn-cs"/>
            </a:rPr>
            <a:t>Measure at the side to avoid incorrect results due to sagging of seat sling</a:t>
          </a:r>
          <a:endParaRPr lang="en-GB" sz="1400">
            <a:effectLst/>
            <a:latin typeface="Titillium Web" panose="00000500000000000000" pitchFamily="2" charset="0"/>
          </a:endParaRPr>
        </a:p>
        <a:p>
          <a:pPr marL="342900" lvl="0" indent="-342900">
            <a:lnSpc>
              <a:spcPts val="1700"/>
            </a:lnSpc>
            <a:buFont typeface="Symbol" panose="05050102010706020507" pitchFamily="18" charset="2"/>
            <a:buChar char=""/>
          </a:pPr>
          <a:endParaRPr lang="en-GB" sz="1400">
            <a:effectLst/>
            <a:latin typeface="Titillium Web" panose="00000500000000000000" pitchFamily="2" charset="0"/>
          </a:endParaRPr>
        </a:p>
      </xdr:txBody>
    </xdr:sp>
    <xdr:clientData/>
  </xdr:twoCellAnchor>
  <xdr:twoCellAnchor>
    <xdr:from>
      <xdr:col>1</xdr:col>
      <xdr:colOff>350836</xdr:colOff>
      <xdr:row>34</xdr:row>
      <xdr:rowOff>125182</xdr:rowOff>
    </xdr:from>
    <xdr:to>
      <xdr:col>6</xdr:col>
      <xdr:colOff>20918</xdr:colOff>
      <xdr:row>37</xdr:row>
      <xdr:rowOff>94310</xdr:rowOff>
    </xdr:to>
    <xdr:sp macro="" textlink="">
      <xdr:nvSpPr>
        <xdr:cNvPr id="53" name="TextBox 52">
          <a:extLst>
            <a:ext uri="{FF2B5EF4-FFF2-40B4-BE49-F238E27FC236}">
              <a16:creationId xmlns:a16="http://schemas.microsoft.com/office/drawing/2014/main" id="{23F977CE-2272-A813-CD31-A5A9B8296279}"/>
            </a:ext>
          </a:extLst>
        </xdr:cNvPr>
        <xdr:cNvSpPr txBox="1"/>
      </xdr:nvSpPr>
      <xdr:spPr>
        <a:xfrm>
          <a:off x="731836" y="7897582"/>
          <a:ext cx="4419882" cy="65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LOWER LEG LENGTH / FOOTPLATE HEIGHT</a:t>
          </a:r>
        </a:p>
      </xdr:txBody>
    </xdr:sp>
    <xdr:clientData/>
  </xdr:twoCellAnchor>
  <xdr:twoCellAnchor>
    <xdr:from>
      <xdr:col>1</xdr:col>
      <xdr:colOff>0</xdr:colOff>
      <xdr:row>46</xdr:row>
      <xdr:rowOff>228599</xdr:rowOff>
    </xdr:from>
    <xdr:to>
      <xdr:col>10</xdr:col>
      <xdr:colOff>159</xdr:colOff>
      <xdr:row>51</xdr:row>
      <xdr:rowOff>165100</xdr:rowOff>
    </xdr:to>
    <xdr:sp macro="" textlink="">
      <xdr:nvSpPr>
        <xdr:cNvPr id="54" name="Zone de texte 2">
          <a:extLst>
            <a:ext uri="{FF2B5EF4-FFF2-40B4-BE49-F238E27FC236}">
              <a16:creationId xmlns:a16="http://schemas.microsoft.com/office/drawing/2014/main" id="{E98C7605-F585-23EF-B38F-7F7A390EEFF2}"/>
            </a:ext>
          </a:extLst>
        </xdr:cNvPr>
        <xdr:cNvSpPr txBox="1">
          <a:spLocks noChangeArrowheads="1"/>
        </xdr:cNvSpPr>
      </xdr:nvSpPr>
      <xdr:spPr bwMode="auto">
        <a:xfrm>
          <a:off x="381000" y="10744199"/>
          <a:ext cx="7137559" cy="1079501"/>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18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ts val="17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floor to the top of the front edge of the seat cover</a:t>
          </a:r>
        </a:p>
        <a:p>
          <a:pPr marL="342900" lvl="0" indent="-342900">
            <a:lnSpc>
              <a:spcPts val="16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Measure at the side to avoid incorrect results due to sagging of seat sling</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350836</xdr:colOff>
      <xdr:row>44</xdr:row>
      <xdr:rowOff>133349</xdr:rowOff>
    </xdr:from>
    <xdr:to>
      <xdr:col>6</xdr:col>
      <xdr:colOff>20918</xdr:colOff>
      <xdr:row>46</xdr:row>
      <xdr:rowOff>228453</xdr:rowOff>
    </xdr:to>
    <xdr:sp macro="" textlink="">
      <xdr:nvSpPr>
        <xdr:cNvPr id="55" name="TextBox 54">
          <a:extLst>
            <a:ext uri="{FF2B5EF4-FFF2-40B4-BE49-F238E27FC236}">
              <a16:creationId xmlns:a16="http://schemas.microsoft.com/office/drawing/2014/main" id="{46C0EBC7-03BD-79EA-A35C-D837A461FF72}"/>
            </a:ext>
          </a:extLst>
        </xdr:cNvPr>
        <xdr:cNvSpPr txBox="1"/>
      </xdr:nvSpPr>
      <xdr:spPr>
        <a:xfrm>
          <a:off x="597125" y="10244817"/>
          <a:ext cx="4911564" cy="519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FRONT SEAT TO FLOOR HEIGHT</a:t>
          </a:r>
        </a:p>
      </xdr:txBody>
    </xdr:sp>
    <xdr:clientData/>
  </xdr:twoCellAnchor>
  <xdr:twoCellAnchor>
    <xdr:from>
      <xdr:col>1</xdr:col>
      <xdr:colOff>0</xdr:colOff>
      <xdr:row>59</xdr:row>
      <xdr:rowOff>17688</xdr:rowOff>
    </xdr:from>
    <xdr:to>
      <xdr:col>10</xdr:col>
      <xdr:colOff>159</xdr:colOff>
      <xdr:row>63</xdr:row>
      <xdr:rowOff>189138</xdr:rowOff>
    </xdr:to>
    <xdr:sp macro="" textlink="">
      <xdr:nvSpPr>
        <xdr:cNvPr id="56" name="Zone de texte 2">
          <a:extLst>
            <a:ext uri="{FF2B5EF4-FFF2-40B4-BE49-F238E27FC236}">
              <a16:creationId xmlns:a16="http://schemas.microsoft.com/office/drawing/2014/main" id="{691C22D6-80DB-1976-DC4C-6C3617BB35B3}"/>
            </a:ext>
          </a:extLst>
        </xdr:cNvPr>
        <xdr:cNvSpPr txBox="1">
          <a:spLocks noChangeArrowheads="1"/>
        </xdr:cNvSpPr>
      </xdr:nvSpPr>
      <xdr:spPr bwMode="auto">
        <a:xfrm>
          <a:off x="406685" y="10520933"/>
          <a:ext cx="7539144" cy="1063662"/>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floor to the top of the rear edge of the seat cover</a:t>
          </a:r>
        </a:p>
        <a:p>
          <a:pPr marL="342900" lvl="0" indent="-342900">
            <a:lnSpc>
              <a:spcPts val="20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Measure at the side to avoid incorrect results due to the sagging of seat sling</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350836</xdr:colOff>
      <xdr:row>56</xdr:row>
      <xdr:rowOff>226783</xdr:rowOff>
    </xdr:from>
    <xdr:to>
      <xdr:col>6</xdr:col>
      <xdr:colOff>20918</xdr:colOff>
      <xdr:row>59</xdr:row>
      <xdr:rowOff>1235</xdr:rowOff>
    </xdr:to>
    <xdr:sp macro="" textlink="">
      <xdr:nvSpPr>
        <xdr:cNvPr id="57" name="TextBox 56">
          <a:extLst>
            <a:ext uri="{FF2B5EF4-FFF2-40B4-BE49-F238E27FC236}">
              <a16:creationId xmlns:a16="http://schemas.microsoft.com/office/drawing/2014/main" id="{F5A3A3A9-CD1B-DB21-0110-8EBC9AE2C0EF}"/>
            </a:ext>
          </a:extLst>
        </xdr:cNvPr>
        <xdr:cNvSpPr txBox="1"/>
      </xdr:nvSpPr>
      <xdr:spPr>
        <a:xfrm>
          <a:off x="597125" y="12632415"/>
          <a:ext cx="4911564" cy="484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REAR SEAT TO FLOOR HEIGHT</a:t>
          </a:r>
        </a:p>
      </xdr:txBody>
    </xdr:sp>
    <xdr:clientData/>
  </xdr:twoCellAnchor>
  <xdr:twoCellAnchor>
    <xdr:from>
      <xdr:col>1</xdr:col>
      <xdr:colOff>0</xdr:colOff>
      <xdr:row>71</xdr:row>
      <xdr:rowOff>228598</xdr:rowOff>
    </xdr:from>
    <xdr:to>
      <xdr:col>10</xdr:col>
      <xdr:colOff>159</xdr:colOff>
      <xdr:row>80</xdr:row>
      <xdr:rowOff>139699</xdr:rowOff>
    </xdr:to>
    <xdr:sp macro="" textlink="">
      <xdr:nvSpPr>
        <xdr:cNvPr id="58" name="Zone de texte 2">
          <a:extLst>
            <a:ext uri="{FF2B5EF4-FFF2-40B4-BE49-F238E27FC236}">
              <a16:creationId xmlns:a16="http://schemas.microsoft.com/office/drawing/2014/main" id="{D59315CD-8641-2BBA-4D1B-631F7BBEECE8}"/>
            </a:ext>
          </a:extLst>
        </xdr:cNvPr>
        <xdr:cNvSpPr txBox="1">
          <a:spLocks noChangeArrowheads="1"/>
        </xdr:cNvSpPr>
      </xdr:nvSpPr>
      <xdr:spPr bwMode="auto">
        <a:xfrm>
          <a:off x="381000" y="15316198"/>
          <a:ext cx="7137559" cy="1968501"/>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ct val="1070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back upholstery in case of a tension adjustable backrest</a:t>
          </a:r>
          <a:endParaRPr lang="en-GB"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ct val="1070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top of the seat frame in the rear to the top of the highest backrest strap to get the backrest height</a:t>
          </a:r>
        </a:p>
        <a:p>
          <a:pPr marL="342900" lvl="0" indent="-342900">
            <a:lnSpc>
              <a:spcPts val="22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Apply an analog or digital protractor between the seat frame and the backrest tube to get the backrest-to-seat angle</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350836</xdr:colOff>
      <xdr:row>69</xdr:row>
      <xdr:rowOff>133349</xdr:rowOff>
    </xdr:from>
    <xdr:to>
      <xdr:col>6</xdr:col>
      <xdr:colOff>20918</xdr:colOff>
      <xdr:row>71</xdr:row>
      <xdr:rowOff>228453</xdr:rowOff>
    </xdr:to>
    <xdr:sp macro="" textlink="">
      <xdr:nvSpPr>
        <xdr:cNvPr id="59" name="TextBox 58">
          <a:extLst>
            <a:ext uri="{FF2B5EF4-FFF2-40B4-BE49-F238E27FC236}">
              <a16:creationId xmlns:a16="http://schemas.microsoft.com/office/drawing/2014/main" id="{9A27405B-A210-E7ED-FA07-EA8AB64CD11D}"/>
            </a:ext>
          </a:extLst>
        </xdr:cNvPr>
        <xdr:cNvSpPr txBox="1"/>
      </xdr:nvSpPr>
      <xdr:spPr>
        <a:xfrm>
          <a:off x="597125" y="14871245"/>
          <a:ext cx="4911564" cy="5196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BACKREST HEIGHT AND ANGLE</a:t>
          </a:r>
        </a:p>
      </xdr:txBody>
    </xdr:sp>
    <xdr:clientData/>
  </xdr:twoCellAnchor>
  <xdr:twoCellAnchor editAs="oneCell">
    <xdr:from>
      <xdr:col>10</xdr:col>
      <xdr:colOff>619125</xdr:colOff>
      <xdr:row>14</xdr:row>
      <xdr:rowOff>180975</xdr:rowOff>
    </xdr:from>
    <xdr:to>
      <xdr:col>15</xdr:col>
      <xdr:colOff>400050</xdr:colOff>
      <xdr:row>21</xdr:row>
      <xdr:rowOff>53340</xdr:rowOff>
    </xdr:to>
    <xdr:pic>
      <xdr:nvPicPr>
        <xdr:cNvPr id="19898" name="Picture 60">
          <a:extLst>
            <a:ext uri="{FF2B5EF4-FFF2-40B4-BE49-F238E27FC236}">
              <a16:creationId xmlns:a16="http://schemas.microsoft.com/office/drawing/2014/main" id="{20C2BEA5-05DE-4E05-3B0F-A80C3416D4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67675" y="3381375"/>
          <a:ext cx="2781300"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723900</xdr:colOff>
      <xdr:row>25</xdr:row>
      <xdr:rowOff>57150</xdr:rowOff>
    </xdr:from>
    <xdr:to>
      <xdr:col>15</xdr:col>
      <xdr:colOff>287655</xdr:colOff>
      <xdr:row>32</xdr:row>
      <xdr:rowOff>0</xdr:rowOff>
    </xdr:to>
    <xdr:pic>
      <xdr:nvPicPr>
        <xdr:cNvPr id="19899" name="Picture 62">
          <a:extLst>
            <a:ext uri="{FF2B5EF4-FFF2-40B4-BE49-F238E27FC236}">
              <a16:creationId xmlns:a16="http://schemas.microsoft.com/office/drawing/2014/main" id="{CD26BEFB-3A4D-D64A-880D-78B6EADF6C7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067675" y="5772150"/>
          <a:ext cx="2686050"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123825</xdr:colOff>
      <xdr:row>33</xdr:row>
      <xdr:rowOff>457200</xdr:rowOff>
    </xdr:from>
    <xdr:to>
      <xdr:col>16</xdr:col>
      <xdr:colOff>0</xdr:colOff>
      <xdr:row>43</xdr:row>
      <xdr:rowOff>38100</xdr:rowOff>
    </xdr:to>
    <xdr:pic>
      <xdr:nvPicPr>
        <xdr:cNvPr id="19900" name="Picture 64">
          <a:extLst>
            <a:ext uri="{FF2B5EF4-FFF2-40B4-BE49-F238E27FC236}">
              <a16:creationId xmlns:a16="http://schemas.microsoft.com/office/drawing/2014/main" id="{B4E047CD-4490-CCFE-D4DD-D0DEDB890EE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r="24590"/>
        <a:stretch>
          <a:fillRect/>
        </a:stretch>
      </xdr:blipFill>
      <xdr:spPr bwMode="auto">
        <a:xfrm>
          <a:off x="8191500" y="7772400"/>
          <a:ext cx="2857500"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92075</xdr:colOff>
      <xdr:row>55</xdr:row>
      <xdr:rowOff>76200</xdr:rowOff>
    </xdr:from>
    <xdr:to>
      <xdr:col>15</xdr:col>
      <xdr:colOff>225425</xdr:colOff>
      <xdr:row>67</xdr:row>
      <xdr:rowOff>167640</xdr:rowOff>
    </xdr:to>
    <xdr:pic>
      <xdr:nvPicPr>
        <xdr:cNvPr id="19901" name="Picture 68">
          <a:extLst>
            <a:ext uri="{FF2B5EF4-FFF2-40B4-BE49-F238E27FC236}">
              <a16:creationId xmlns:a16="http://schemas.microsoft.com/office/drawing/2014/main" id="{8BA7A69B-1431-8FC0-EC3D-7760ED6AA3F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19273" r="16960"/>
        <a:stretch>
          <a:fillRect/>
        </a:stretch>
      </xdr:blipFill>
      <xdr:spPr bwMode="auto">
        <a:xfrm>
          <a:off x="7610475" y="12649200"/>
          <a:ext cx="3143250" cy="283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71</xdr:row>
      <xdr:rowOff>215900</xdr:rowOff>
    </xdr:from>
    <xdr:to>
      <xdr:col>15</xdr:col>
      <xdr:colOff>56621</xdr:colOff>
      <xdr:row>80</xdr:row>
      <xdr:rowOff>135890</xdr:rowOff>
    </xdr:to>
    <xdr:pic>
      <xdr:nvPicPr>
        <xdr:cNvPr id="19902" name="Picture 70">
          <a:extLst>
            <a:ext uri="{FF2B5EF4-FFF2-40B4-BE49-F238E27FC236}">
              <a16:creationId xmlns:a16="http://schemas.microsoft.com/office/drawing/2014/main" id="{06272152-442D-D698-00DA-E7D79820BC1B}"/>
            </a:ext>
          </a:extLst>
        </xdr:cNvPr>
        <xdr:cNvPicPr>
          <a:picLocks noChangeAspect="1" noChangeArrowheads="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10338"/>
        <a:stretch/>
      </xdr:blipFill>
      <xdr:spPr bwMode="auto">
        <a:xfrm>
          <a:off x="7670800" y="15303500"/>
          <a:ext cx="2923646"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441325</xdr:colOff>
      <xdr:row>43</xdr:row>
      <xdr:rowOff>139700</xdr:rowOff>
    </xdr:from>
    <xdr:to>
      <xdr:col>19</xdr:col>
      <xdr:colOff>180975</xdr:colOff>
      <xdr:row>56</xdr:row>
      <xdr:rowOff>16510</xdr:rowOff>
    </xdr:to>
    <xdr:pic>
      <xdr:nvPicPr>
        <xdr:cNvPr id="19903" name="Picture 72">
          <a:extLst>
            <a:ext uri="{FF2B5EF4-FFF2-40B4-BE49-F238E27FC236}">
              <a16:creationId xmlns:a16="http://schemas.microsoft.com/office/drawing/2014/main" id="{B28070C1-01C8-4D92-9A4E-7A6C5ABBA07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918450" y="9969500"/>
          <a:ext cx="5083175" cy="284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578644</xdr:colOff>
      <xdr:row>0</xdr:row>
      <xdr:rowOff>0</xdr:rowOff>
    </xdr:from>
    <xdr:to>
      <xdr:col>18</xdr:col>
      <xdr:colOff>136117</xdr:colOff>
      <xdr:row>3</xdr:row>
      <xdr:rowOff>134778</xdr:rowOff>
    </xdr:to>
    <xdr:pic>
      <xdr:nvPicPr>
        <xdr:cNvPr id="19907" name="Picture 43">
          <a:extLst>
            <a:ext uri="{FF2B5EF4-FFF2-40B4-BE49-F238E27FC236}">
              <a16:creationId xmlns:a16="http://schemas.microsoft.com/office/drawing/2014/main" id="{D908C678-29F3-3A18-07B9-BFCCEEAC9BE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687175" y="0"/>
          <a:ext cx="744288" cy="809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2</xdr:row>
      <xdr:rowOff>57150</xdr:rowOff>
    </xdr:from>
    <xdr:to>
      <xdr:col>5</xdr:col>
      <xdr:colOff>133350</xdr:colOff>
      <xdr:row>5</xdr:row>
      <xdr:rowOff>0</xdr:rowOff>
    </xdr:to>
    <xdr:pic>
      <xdr:nvPicPr>
        <xdr:cNvPr id="19908" name="Picture 45" descr="About us | Invacare GB">
          <a:extLst>
            <a:ext uri="{FF2B5EF4-FFF2-40B4-BE49-F238E27FC236}">
              <a16:creationId xmlns:a16="http://schemas.microsoft.com/office/drawing/2014/main" id="{D40AC416-224E-718C-1377-A5138CB7CA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9251" t="28876" b="29697"/>
        <a:stretch>
          <a:fillRect/>
        </a:stretch>
      </xdr:blipFill>
      <xdr:spPr bwMode="auto">
        <a:xfrm>
          <a:off x="419100" y="514350"/>
          <a:ext cx="34861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114299</xdr:colOff>
      <xdr:row>72</xdr:row>
      <xdr:rowOff>127000</xdr:rowOff>
    </xdr:from>
    <xdr:to>
      <xdr:col>20</xdr:col>
      <xdr:colOff>246768</xdr:colOff>
      <xdr:row>80</xdr:row>
      <xdr:rowOff>135890</xdr:rowOff>
    </xdr:to>
    <xdr:pic>
      <xdr:nvPicPr>
        <xdr:cNvPr id="3" name="Picture 61">
          <a:extLst>
            <a:ext uri="{FF2B5EF4-FFF2-40B4-BE49-F238E27FC236}">
              <a16:creationId xmlns:a16="http://schemas.microsoft.com/office/drawing/2014/main" id="{1CC0FD3D-3CC1-4D31-8F87-87D915FCD3F9}"/>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642599" y="15443200"/>
          <a:ext cx="3113159" cy="184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257175</xdr:colOff>
      <xdr:row>15</xdr:row>
      <xdr:rowOff>228600</xdr:rowOff>
    </xdr:from>
    <xdr:to>
      <xdr:col>15</xdr:col>
      <xdr:colOff>457200</xdr:colOff>
      <xdr:row>42</xdr:row>
      <xdr:rowOff>1681</xdr:rowOff>
    </xdr:to>
    <xdr:pic>
      <xdr:nvPicPr>
        <xdr:cNvPr id="7343" name="Picture 1">
          <a:extLst>
            <a:ext uri="{FF2B5EF4-FFF2-40B4-BE49-F238E27FC236}">
              <a16:creationId xmlns:a16="http://schemas.microsoft.com/office/drawing/2014/main" id="{AAC173B3-0320-3B94-EADA-9BE460D9F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96200" y="3038475"/>
          <a:ext cx="3743325" cy="495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523875</xdr:colOff>
      <xdr:row>20</xdr:row>
      <xdr:rowOff>104775</xdr:rowOff>
    </xdr:from>
    <xdr:to>
      <xdr:col>21</xdr:col>
      <xdr:colOff>15912</xdr:colOff>
      <xdr:row>36</xdr:row>
      <xdr:rowOff>173355</xdr:rowOff>
    </xdr:to>
    <xdr:pic>
      <xdr:nvPicPr>
        <xdr:cNvPr id="7344" name="Picture 2">
          <a:extLst>
            <a:ext uri="{FF2B5EF4-FFF2-40B4-BE49-F238E27FC236}">
              <a16:creationId xmlns:a16="http://schemas.microsoft.com/office/drawing/2014/main" id="{335D32C3-ABF9-B066-CA27-5C6C35D3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96750" y="3905250"/>
          <a:ext cx="2428875" cy="313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0</xdr:colOff>
      <xdr:row>45</xdr:row>
      <xdr:rowOff>0</xdr:rowOff>
    </xdr:from>
    <xdr:to>
      <xdr:col>27</xdr:col>
      <xdr:colOff>19722</xdr:colOff>
      <xdr:row>79</xdr:row>
      <xdr:rowOff>55245</xdr:rowOff>
    </xdr:to>
    <xdr:pic>
      <xdr:nvPicPr>
        <xdr:cNvPr id="7345" name="Picture 3">
          <a:extLst>
            <a:ext uri="{FF2B5EF4-FFF2-40B4-BE49-F238E27FC236}">
              <a16:creationId xmlns:a16="http://schemas.microsoft.com/office/drawing/2014/main" id="{8B32AC44-1BE0-69EC-A880-D4B6723F74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439025" y="8562975"/>
          <a:ext cx="10629900" cy="705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161925</xdr:colOff>
      <xdr:row>2</xdr:row>
      <xdr:rowOff>0</xdr:rowOff>
    </xdr:from>
    <xdr:to>
      <xdr:col>5</xdr:col>
      <xdr:colOff>0</xdr:colOff>
      <xdr:row>5</xdr:row>
      <xdr:rowOff>0</xdr:rowOff>
    </xdr:to>
    <xdr:pic>
      <xdr:nvPicPr>
        <xdr:cNvPr id="20897" name="Picture 45" descr="About us | Invacare GB">
          <a:extLst>
            <a:ext uri="{FF2B5EF4-FFF2-40B4-BE49-F238E27FC236}">
              <a16:creationId xmlns:a16="http://schemas.microsoft.com/office/drawing/2014/main" id="{0D460FC5-3370-C2E4-1F96-409B16A1A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251" t="28876" b="29697"/>
        <a:stretch>
          <a:fillRect/>
        </a:stretch>
      </xdr:blipFill>
      <xdr:spPr bwMode="auto">
        <a:xfrm>
          <a:off x="542925" y="457200"/>
          <a:ext cx="35242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374650</xdr:colOff>
      <xdr:row>8</xdr:row>
      <xdr:rowOff>80848</xdr:rowOff>
    </xdr:from>
    <xdr:to>
      <xdr:col>18</xdr:col>
      <xdr:colOff>593864</xdr:colOff>
      <xdr:row>10</xdr:row>
      <xdr:rowOff>137237</xdr:rowOff>
    </xdr:to>
    <xdr:sp macro="" textlink="">
      <xdr:nvSpPr>
        <xdr:cNvPr id="47" name="TextBox 46">
          <a:extLst>
            <a:ext uri="{FF2B5EF4-FFF2-40B4-BE49-F238E27FC236}">
              <a16:creationId xmlns:a16="http://schemas.microsoft.com/office/drawing/2014/main" id="{A93F75AF-779F-31E0-B21A-C5389BFD3E18}"/>
            </a:ext>
          </a:extLst>
        </xdr:cNvPr>
        <xdr:cNvSpPr txBox="1"/>
      </xdr:nvSpPr>
      <xdr:spPr>
        <a:xfrm>
          <a:off x="317500" y="1871548"/>
          <a:ext cx="12087375" cy="485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2200">
              <a:solidFill>
                <a:srgbClr val="FF0000"/>
              </a:solidFill>
              <a:effectLst/>
              <a:latin typeface="Titillium Web" panose="00000500000000000000" pitchFamily="2" charset="0"/>
              <a:ea typeface="Calibri" panose="020F0502020204030204" pitchFamily="34" charset="0"/>
              <a:cs typeface="Times New Roman" panose="02020603050405020304" pitchFamily="18" charset="0"/>
            </a:rPr>
            <a:t>HOW TO MEASURE AN EXISTING K-SERIES WHEELCHAIR</a:t>
          </a:r>
        </a:p>
      </xdr:txBody>
    </xdr:sp>
    <xdr:clientData/>
  </xdr:twoCellAnchor>
  <xdr:twoCellAnchor editAs="oneCell">
    <xdr:from>
      <xdr:col>1</xdr:col>
      <xdr:colOff>28575</xdr:colOff>
      <xdr:row>4</xdr:row>
      <xdr:rowOff>352425</xdr:rowOff>
    </xdr:from>
    <xdr:to>
      <xdr:col>4</xdr:col>
      <xdr:colOff>1143000</xdr:colOff>
      <xdr:row>7</xdr:row>
      <xdr:rowOff>211455</xdr:rowOff>
    </xdr:to>
    <xdr:pic>
      <xdr:nvPicPr>
        <xdr:cNvPr id="20899" name="Picture 47">
          <a:extLst>
            <a:ext uri="{FF2B5EF4-FFF2-40B4-BE49-F238E27FC236}">
              <a16:creationId xmlns:a16="http://schemas.microsoft.com/office/drawing/2014/main" id="{DD3764FE-0B5C-62EC-C4BD-43521095C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224"/>
        <a:stretch>
          <a:fillRect/>
        </a:stretch>
      </xdr:blipFill>
      <xdr:spPr bwMode="auto">
        <a:xfrm>
          <a:off x="409575" y="1143000"/>
          <a:ext cx="2886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101</xdr:colOff>
      <xdr:row>14</xdr:row>
      <xdr:rowOff>228598</xdr:rowOff>
    </xdr:from>
    <xdr:to>
      <xdr:col>10</xdr:col>
      <xdr:colOff>19375</xdr:colOff>
      <xdr:row>22</xdr:row>
      <xdr:rowOff>63500</xdr:rowOff>
    </xdr:to>
    <xdr:sp macro="" textlink="">
      <xdr:nvSpPr>
        <xdr:cNvPr id="49" name="Zone de texte 2">
          <a:extLst>
            <a:ext uri="{FF2B5EF4-FFF2-40B4-BE49-F238E27FC236}">
              <a16:creationId xmlns:a16="http://schemas.microsoft.com/office/drawing/2014/main" id="{367F398E-EF8F-2575-B44C-B350FE58BE11}"/>
            </a:ext>
          </a:extLst>
        </xdr:cNvPr>
        <xdr:cNvSpPr txBox="1">
          <a:spLocks noChangeArrowheads="1"/>
        </xdr:cNvSpPr>
      </xdr:nvSpPr>
      <xdr:spPr bwMode="auto">
        <a:xfrm>
          <a:off x="381101" y="3428998"/>
          <a:ext cx="7169374" cy="1663702"/>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19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19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inner distance between the clothes guards</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 mud guards / armrests in the rear of the seat (at the probable hip location of the user)</a:t>
          </a:r>
          <a:br>
            <a:rPr lang="en-GB" sz="1400" baseline="0">
              <a:effectLst/>
              <a:latin typeface="Titillium Web" panose="00000500000000000000" pitchFamily="2" charset="0"/>
              <a:ea typeface="Calibri" panose="020F0502020204030204" pitchFamily="34" charset="0"/>
              <a:cs typeface="Times New Roman" panose="02020603050405020304" pitchFamily="18" charset="0"/>
            </a:rPr>
          </a:br>
          <a:r>
            <a:rPr lang="en-US" sz="1400">
              <a:effectLst/>
              <a:latin typeface="Titillium Web" panose="00000500000000000000" pitchFamily="2" charset="0"/>
              <a:ea typeface="+mn-ea"/>
              <a:cs typeface="+mn-cs"/>
            </a:rPr>
            <a:t>N.B: The actual seat width of a Küschall wheelchair depends on its configuration of side parts. </a:t>
          </a:r>
          <a:br>
            <a:rPr lang="en-US" sz="1400">
              <a:effectLst/>
              <a:latin typeface="Titillium Web" panose="00000500000000000000" pitchFamily="2" charset="0"/>
              <a:ea typeface="+mn-ea"/>
              <a:cs typeface="+mn-cs"/>
            </a:rPr>
          </a:br>
          <a:r>
            <a:rPr lang="en-US" sz="1400">
              <a:effectLst/>
              <a:latin typeface="Titillium Web" panose="00000500000000000000" pitchFamily="2" charset="0"/>
              <a:ea typeface="+mn-ea"/>
              <a:cs typeface="+mn-cs"/>
            </a:rPr>
            <a:t>Please refer to the Küschall calculator tool, provided on the table to the right.</a:t>
          </a:r>
          <a:endParaRPr lang="en-GB" sz="1400">
            <a:effectLst/>
            <a:latin typeface="Titillium Web" panose="00000500000000000000" pitchFamily="2" charset="0"/>
          </a:endParaRPr>
        </a:p>
      </xdr:txBody>
    </xdr:sp>
    <xdr:clientData/>
  </xdr:twoCellAnchor>
  <xdr:twoCellAnchor>
    <xdr:from>
      <xdr:col>1</xdr:col>
      <xdr:colOff>352424</xdr:colOff>
      <xdr:row>12</xdr:row>
      <xdr:rowOff>147637</xdr:rowOff>
    </xdr:from>
    <xdr:to>
      <xdr:col>3</xdr:col>
      <xdr:colOff>512371</xdr:colOff>
      <xdr:row>15</xdr:row>
      <xdr:rowOff>49554</xdr:rowOff>
    </xdr:to>
    <xdr:sp macro="" textlink="">
      <xdr:nvSpPr>
        <xdr:cNvPr id="50" name="TextBox 49">
          <a:extLst>
            <a:ext uri="{FF2B5EF4-FFF2-40B4-BE49-F238E27FC236}">
              <a16:creationId xmlns:a16="http://schemas.microsoft.com/office/drawing/2014/main" id="{BE030739-A9B4-545E-249F-DD6390833616}"/>
            </a:ext>
          </a:extLst>
        </xdr:cNvPr>
        <xdr:cNvSpPr txBox="1"/>
      </xdr:nvSpPr>
      <xdr:spPr>
        <a:xfrm>
          <a:off x="733424" y="2890837"/>
          <a:ext cx="1353747" cy="587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SEAT WIDTH</a:t>
          </a:r>
        </a:p>
      </xdr:txBody>
    </xdr:sp>
    <xdr:clientData/>
  </xdr:twoCellAnchor>
  <xdr:twoCellAnchor>
    <xdr:from>
      <xdr:col>1</xdr:col>
      <xdr:colOff>0</xdr:colOff>
      <xdr:row>27</xdr:row>
      <xdr:rowOff>17688</xdr:rowOff>
    </xdr:from>
    <xdr:to>
      <xdr:col>9</xdr:col>
      <xdr:colOff>590611</xdr:colOff>
      <xdr:row>31</xdr:row>
      <xdr:rowOff>54844</xdr:rowOff>
    </xdr:to>
    <xdr:sp macro="" textlink="">
      <xdr:nvSpPr>
        <xdr:cNvPr id="51" name="Zone de texte 2">
          <a:extLst>
            <a:ext uri="{FF2B5EF4-FFF2-40B4-BE49-F238E27FC236}">
              <a16:creationId xmlns:a16="http://schemas.microsoft.com/office/drawing/2014/main" id="{AA987A8B-A31F-2968-ECAB-CB8BCC095E10}"/>
            </a:ext>
          </a:extLst>
        </xdr:cNvPr>
        <xdr:cNvSpPr txBox="1">
          <a:spLocks noChangeArrowheads="1"/>
        </xdr:cNvSpPr>
      </xdr:nvSpPr>
      <xdr:spPr bwMode="auto">
        <a:xfrm>
          <a:off x="409575" y="6126161"/>
          <a:ext cx="7572528" cy="981843"/>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21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a:t>
          </a:r>
          <a:r>
            <a:rPr lang="en-US" sz="1400">
              <a:effectLst/>
              <a:latin typeface="Titillium Web" panose="00000500000000000000" pitchFamily="2" charset="0"/>
              <a:ea typeface="+mn-ea"/>
              <a:cs typeface="+mn-cs"/>
            </a:rPr>
            <a:t>distance from the front edge of the backrest tube (without upholstery) to the front edge of the seat cover</a:t>
          </a:r>
          <a:endParaRPr lang="en-GB" sz="1400">
            <a:effectLst/>
            <a:latin typeface="Titillium Web" panose="00000500000000000000" pitchFamily="2" charset="0"/>
          </a:endParaRPr>
        </a:p>
      </xdr:txBody>
    </xdr:sp>
    <xdr:clientData/>
  </xdr:twoCellAnchor>
  <xdr:twoCellAnchor>
    <xdr:from>
      <xdr:col>1</xdr:col>
      <xdr:colOff>352424</xdr:colOff>
      <xdr:row>24</xdr:row>
      <xdr:rowOff>103638</xdr:rowOff>
    </xdr:from>
    <xdr:to>
      <xdr:col>3</xdr:col>
      <xdr:colOff>512371</xdr:colOff>
      <xdr:row>27</xdr:row>
      <xdr:rowOff>12228</xdr:rowOff>
    </xdr:to>
    <xdr:sp macro="" textlink="">
      <xdr:nvSpPr>
        <xdr:cNvPr id="52" name="TextBox 51">
          <a:extLst>
            <a:ext uri="{FF2B5EF4-FFF2-40B4-BE49-F238E27FC236}">
              <a16:creationId xmlns:a16="http://schemas.microsoft.com/office/drawing/2014/main" id="{6F6521D9-71B3-10FC-7C54-6ABA5FE1ABA3}"/>
            </a:ext>
          </a:extLst>
        </xdr:cNvPr>
        <xdr:cNvSpPr txBox="1"/>
      </xdr:nvSpPr>
      <xdr:spPr>
        <a:xfrm>
          <a:off x="733424" y="5590038"/>
          <a:ext cx="1353747" cy="594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SEAT DEPTH</a:t>
          </a:r>
        </a:p>
      </xdr:txBody>
    </xdr:sp>
    <xdr:clientData/>
  </xdr:twoCellAnchor>
  <xdr:twoCellAnchor>
    <xdr:from>
      <xdr:col>1</xdr:col>
      <xdr:colOff>0</xdr:colOff>
      <xdr:row>37</xdr:row>
      <xdr:rowOff>20864</xdr:rowOff>
    </xdr:from>
    <xdr:to>
      <xdr:col>10</xdr:col>
      <xdr:colOff>0</xdr:colOff>
      <xdr:row>42</xdr:row>
      <xdr:rowOff>88900</xdr:rowOff>
    </xdr:to>
    <xdr:sp macro="" textlink="">
      <xdr:nvSpPr>
        <xdr:cNvPr id="53" name="Zone de texte 2">
          <a:extLst>
            <a:ext uri="{FF2B5EF4-FFF2-40B4-BE49-F238E27FC236}">
              <a16:creationId xmlns:a16="http://schemas.microsoft.com/office/drawing/2014/main" id="{03A0AC35-12B5-A570-694C-6650906389F0}"/>
            </a:ext>
          </a:extLst>
        </xdr:cNvPr>
        <xdr:cNvSpPr txBox="1">
          <a:spLocks noChangeArrowheads="1"/>
        </xdr:cNvSpPr>
      </xdr:nvSpPr>
      <xdr:spPr bwMode="auto">
        <a:xfrm>
          <a:off x="381000" y="8479064"/>
          <a:ext cx="7150100" cy="1211036"/>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18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ts val="19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 the </a:t>
          </a:r>
          <a:r>
            <a:rPr lang="en-US" sz="1400">
              <a:effectLst/>
              <a:latin typeface="Titillium Web" panose="00000500000000000000" pitchFamily="2" charset="0"/>
              <a:ea typeface="+mn-ea"/>
              <a:cs typeface="+mn-cs"/>
            </a:rPr>
            <a:t>distance from the rear edge of the footplate to the front edge of the seat cover</a:t>
          </a:r>
          <a:endParaRPr lang="en-US" sz="1100">
            <a:effectLst/>
            <a:latin typeface="Titillium Web" panose="00000500000000000000" pitchFamily="2" charset="0"/>
            <a:ea typeface="+mn-ea"/>
            <a:cs typeface="+mn-cs"/>
          </a:endParaRPr>
        </a:p>
        <a:p>
          <a:pPr marL="342900" lvl="0" indent="-342900">
            <a:lnSpc>
              <a:spcPts val="1800"/>
            </a:lnSpc>
            <a:buFont typeface="Symbol" panose="05050102010706020507" pitchFamily="18" charset="2"/>
            <a:buChar char=""/>
          </a:pPr>
          <a:r>
            <a:rPr lang="en-US" sz="1400">
              <a:effectLst/>
              <a:latin typeface="Titillium Web" panose="00000500000000000000" pitchFamily="2" charset="0"/>
              <a:ea typeface="+mn-ea"/>
              <a:cs typeface="+mn-cs"/>
            </a:rPr>
            <a:t>Measure at the side to avoid incorrect results due to sagging of seat sling</a:t>
          </a:r>
          <a:endParaRPr lang="en-GB" sz="1400">
            <a:effectLst/>
            <a:latin typeface="Titillium Web" panose="00000500000000000000" pitchFamily="2" charset="0"/>
          </a:endParaRPr>
        </a:p>
        <a:p>
          <a:pPr marL="342900" lvl="0" indent="-342900">
            <a:lnSpc>
              <a:spcPts val="1800"/>
            </a:lnSpc>
            <a:buFont typeface="Symbol" panose="05050102010706020507" pitchFamily="18" charset="2"/>
            <a:buChar char=""/>
          </a:pPr>
          <a:endParaRPr lang="en-GB" sz="1400">
            <a:effectLst/>
            <a:latin typeface="Titillium Web" panose="00000500000000000000" pitchFamily="2" charset="0"/>
          </a:endParaRPr>
        </a:p>
      </xdr:txBody>
    </xdr:sp>
    <xdr:clientData/>
  </xdr:twoCellAnchor>
  <xdr:twoCellAnchor>
    <xdr:from>
      <xdr:col>1</xdr:col>
      <xdr:colOff>352424</xdr:colOff>
      <xdr:row>34</xdr:row>
      <xdr:rowOff>129264</xdr:rowOff>
    </xdr:from>
    <xdr:to>
      <xdr:col>6</xdr:col>
      <xdr:colOff>36531</xdr:colOff>
      <xdr:row>36</xdr:row>
      <xdr:rowOff>124279</xdr:rowOff>
    </xdr:to>
    <xdr:sp macro="" textlink="">
      <xdr:nvSpPr>
        <xdr:cNvPr id="54" name="TextBox 53">
          <a:extLst>
            <a:ext uri="{FF2B5EF4-FFF2-40B4-BE49-F238E27FC236}">
              <a16:creationId xmlns:a16="http://schemas.microsoft.com/office/drawing/2014/main" id="{E53EE4CC-8F0E-11ED-BE68-8FA5BA7D769C}"/>
            </a:ext>
          </a:extLst>
        </xdr:cNvPr>
        <xdr:cNvSpPr txBox="1"/>
      </xdr:nvSpPr>
      <xdr:spPr>
        <a:xfrm>
          <a:off x="733424" y="7901664"/>
          <a:ext cx="4446607" cy="452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LOWER LEG LENGTH / FOOTPLATE HEIGHT</a:t>
          </a:r>
        </a:p>
      </xdr:txBody>
    </xdr:sp>
    <xdr:clientData/>
  </xdr:twoCellAnchor>
  <xdr:twoCellAnchor editAs="oneCell">
    <xdr:from>
      <xdr:col>11</xdr:col>
      <xdr:colOff>350833</xdr:colOff>
      <xdr:row>24</xdr:row>
      <xdr:rowOff>60324</xdr:rowOff>
    </xdr:from>
    <xdr:to>
      <xdr:col>16</xdr:col>
      <xdr:colOff>358453</xdr:colOff>
      <xdr:row>32</xdr:row>
      <xdr:rowOff>56514</xdr:rowOff>
    </xdr:to>
    <xdr:pic>
      <xdr:nvPicPr>
        <xdr:cNvPr id="20906" name="Picture 54">
          <a:extLst>
            <a:ext uri="{FF2B5EF4-FFF2-40B4-BE49-F238E27FC236}">
              <a16:creationId xmlns:a16="http://schemas.microsoft.com/office/drawing/2014/main" id="{2C132F25-CA31-8234-6416-82AA9681AE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4933" y="5546724"/>
          <a:ext cx="3175000" cy="182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350833</xdr:colOff>
      <xdr:row>14</xdr:row>
      <xdr:rowOff>147636</xdr:rowOff>
    </xdr:from>
    <xdr:to>
      <xdr:col>16</xdr:col>
      <xdr:colOff>358453</xdr:colOff>
      <xdr:row>22</xdr:row>
      <xdr:rowOff>98106</xdr:rowOff>
    </xdr:to>
    <xdr:pic>
      <xdr:nvPicPr>
        <xdr:cNvPr id="20907" name="Picture 55">
          <a:extLst>
            <a:ext uri="{FF2B5EF4-FFF2-40B4-BE49-F238E27FC236}">
              <a16:creationId xmlns:a16="http://schemas.microsoft.com/office/drawing/2014/main" id="{DB6B1595-CC3A-E13B-1AEE-30CA6F5C969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4933" y="3348036"/>
          <a:ext cx="31750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350833</xdr:colOff>
      <xdr:row>33</xdr:row>
      <xdr:rowOff>144462</xdr:rowOff>
    </xdr:from>
    <xdr:to>
      <xdr:col>16</xdr:col>
      <xdr:colOff>358453</xdr:colOff>
      <xdr:row>45</xdr:row>
      <xdr:rowOff>136842</xdr:rowOff>
    </xdr:to>
    <xdr:pic>
      <xdr:nvPicPr>
        <xdr:cNvPr id="20908" name="Picture 56">
          <a:extLst>
            <a:ext uri="{FF2B5EF4-FFF2-40B4-BE49-F238E27FC236}">
              <a16:creationId xmlns:a16="http://schemas.microsoft.com/office/drawing/2014/main" id="{F4001846-427D-C41B-9E12-A544928E0C3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0892" r="15332"/>
        <a:stretch>
          <a:fillRect/>
        </a:stretch>
      </xdr:blipFill>
      <xdr:spPr bwMode="auto">
        <a:xfrm>
          <a:off x="9024933" y="7688262"/>
          <a:ext cx="3175000" cy="274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50</xdr:row>
      <xdr:rowOff>20863</xdr:rowOff>
    </xdr:from>
    <xdr:to>
      <xdr:col>10</xdr:col>
      <xdr:colOff>39522</xdr:colOff>
      <xdr:row>54</xdr:row>
      <xdr:rowOff>192166</xdr:rowOff>
    </xdr:to>
    <xdr:sp macro="" textlink="">
      <xdr:nvSpPr>
        <xdr:cNvPr id="58" name="Zone de texte 2">
          <a:extLst>
            <a:ext uri="{FF2B5EF4-FFF2-40B4-BE49-F238E27FC236}">
              <a16:creationId xmlns:a16="http://schemas.microsoft.com/office/drawing/2014/main" id="{8A6A471B-1C55-65C1-8DDB-50C4D30B4028}"/>
            </a:ext>
          </a:extLst>
        </xdr:cNvPr>
        <xdr:cNvSpPr txBox="1">
          <a:spLocks noChangeArrowheads="1"/>
        </xdr:cNvSpPr>
      </xdr:nvSpPr>
      <xdr:spPr bwMode="auto">
        <a:xfrm>
          <a:off x="409575" y="11383962"/>
          <a:ext cx="7602384" cy="1082926"/>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floor to the top of the front edge of the seat cover</a:t>
          </a:r>
        </a:p>
        <a:p>
          <a:pPr marL="342900" lvl="0" indent="-342900">
            <a:lnSpc>
              <a:spcPts val="20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Measure at the side to avoid incorrect results due to sagging of seat sling</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352424</xdr:colOff>
      <xdr:row>47</xdr:row>
      <xdr:rowOff>134479</xdr:rowOff>
    </xdr:from>
    <xdr:to>
      <xdr:col>4</xdr:col>
      <xdr:colOff>1915174</xdr:colOff>
      <xdr:row>49</xdr:row>
      <xdr:rowOff>88630</xdr:rowOff>
    </xdr:to>
    <xdr:sp macro="" textlink="">
      <xdr:nvSpPr>
        <xdr:cNvPr id="59" name="TextBox 58">
          <a:extLst>
            <a:ext uri="{FF2B5EF4-FFF2-40B4-BE49-F238E27FC236}">
              <a16:creationId xmlns:a16="http://schemas.microsoft.com/office/drawing/2014/main" id="{67D597C8-43BD-2A1A-65D5-465724CABCB4}"/>
            </a:ext>
          </a:extLst>
        </xdr:cNvPr>
        <xdr:cNvSpPr txBox="1"/>
      </xdr:nvSpPr>
      <xdr:spPr>
        <a:xfrm>
          <a:off x="733424" y="10878679"/>
          <a:ext cx="3353450" cy="411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FRONT SEAT TO FLOOR HEIGHT</a:t>
          </a:r>
        </a:p>
      </xdr:txBody>
    </xdr:sp>
    <xdr:clientData/>
  </xdr:twoCellAnchor>
  <xdr:twoCellAnchor editAs="oneCell">
    <xdr:from>
      <xdr:col>11</xdr:col>
      <xdr:colOff>227008</xdr:colOff>
      <xdr:row>58</xdr:row>
      <xdr:rowOff>171450</xdr:rowOff>
    </xdr:from>
    <xdr:to>
      <xdr:col>17</xdr:col>
      <xdr:colOff>150808</xdr:colOff>
      <xdr:row>71</xdr:row>
      <xdr:rowOff>0</xdr:rowOff>
    </xdr:to>
    <xdr:pic>
      <xdr:nvPicPr>
        <xdr:cNvPr id="20911" name="Picture 60">
          <a:extLst>
            <a:ext uri="{FF2B5EF4-FFF2-40B4-BE49-F238E27FC236}">
              <a16:creationId xmlns:a16="http://schemas.microsoft.com/office/drawing/2014/main" id="{D2CB72EC-E45D-FBA6-63CA-23616FF6CBE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18103" r="7156"/>
        <a:stretch>
          <a:fillRect/>
        </a:stretch>
      </xdr:blipFill>
      <xdr:spPr bwMode="auto">
        <a:xfrm>
          <a:off x="8901108" y="13430250"/>
          <a:ext cx="3733800" cy="2800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74</xdr:row>
      <xdr:rowOff>145903</xdr:rowOff>
    </xdr:from>
    <xdr:to>
      <xdr:col>14</xdr:col>
      <xdr:colOff>174877</xdr:colOff>
      <xdr:row>81</xdr:row>
      <xdr:rowOff>54352</xdr:rowOff>
    </xdr:to>
    <xdr:pic>
      <xdr:nvPicPr>
        <xdr:cNvPr id="20912" name="Picture 61">
          <a:extLst>
            <a:ext uri="{FF2B5EF4-FFF2-40B4-BE49-F238E27FC236}">
              <a16:creationId xmlns:a16="http://schemas.microsoft.com/office/drawing/2014/main" id="{ED474186-FEBD-230F-0D64-98B4699D3B8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83500" y="17062303"/>
          <a:ext cx="2421507" cy="1497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63</xdr:row>
      <xdr:rowOff>17688</xdr:rowOff>
    </xdr:from>
    <xdr:to>
      <xdr:col>10</xdr:col>
      <xdr:colOff>57698</xdr:colOff>
      <xdr:row>67</xdr:row>
      <xdr:rowOff>171040</xdr:rowOff>
    </xdr:to>
    <xdr:sp macro="" textlink="">
      <xdr:nvSpPr>
        <xdr:cNvPr id="63" name="Zone de texte 2">
          <a:extLst>
            <a:ext uri="{FF2B5EF4-FFF2-40B4-BE49-F238E27FC236}">
              <a16:creationId xmlns:a16="http://schemas.microsoft.com/office/drawing/2014/main" id="{BB28330A-8F81-63CD-5F26-7D5001A9FA3F}"/>
            </a:ext>
          </a:extLst>
        </xdr:cNvPr>
        <xdr:cNvSpPr txBox="1">
          <a:spLocks noChangeArrowheads="1"/>
        </xdr:cNvSpPr>
      </xdr:nvSpPr>
      <xdr:spPr bwMode="auto">
        <a:xfrm>
          <a:off x="409575" y="14355762"/>
          <a:ext cx="7612626" cy="1082926"/>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ts val="21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ts val="22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floor to the top of the rear edge of the seat cover</a:t>
          </a:r>
        </a:p>
        <a:p>
          <a:pPr marL="342900" lvl="0" indent="-342900">
            <a:lnSpc>
              <a:spcPts val="21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Measure at the side to avoid incorrect results due to the sagging of seat sling</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352424</xdr:colOff>
      <xdr:row>60</xdr:row>
      <xdr:rowOff>167138</xdr:rowOff>
    </xdr:from>
    <xdr:to>
      <xdr:col>6</xdr:col>
      <xdr:colOff>36531</xdr:colOff>
      <xdr:row>63</xdr:row>
      <xdr:rowOff>75358</xdr:rowOff>
    </xdr:to>
    <xdr:sp macro="" textlink="">
      <xdr:nvSpPr>
        <xdr:cNvPr id="64" name="TextBox 63">
          <a:extLst>
            <a:ext uri="{FF2B5EF4-FFF2-40B4-BE49-F238E27FC236}">
              <a16:creationId xmlns:a16="http://schemas.microsoft.com/office/drawing/2014/main" id="{7F5E8DB5-A9DD-1B47-885C-2B8B28834F01}"/>
            </a:ext>
          </a:extLst>
        </xdr:cNvPr>
        <xdr:cNvSpPr txBox="1"/>
      </xdr:nvSpPr>
      <xdr:spPr>
        <a:xfrm>
          <a:off x="733424" y="13883138"/>
          <a:ext cx="4446607" cy="594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REAR SEAT TO FLOOR HEIGHT</a:t>
          </a:r>
        </a:p>
      </xdr:txBody>
    </xdr:sp>
    <xdr:clientData/>
  </xdr:twoCellAnchor>
  <xdr:twoCellAnchor>
    <xdr:from>
      <xdr:col>1</xdr:col>
      <xdr:colOff>0</xdr:colOff>
      <xdr:row>74</xdr:row>
      <xdr:rowOff>17686</xdr:rowOff>
    </xdr:from>
    <xdr:to>
      <xdr:col>10</xdr:col>
      <xdr:colOff>39522</xdr:colOff>
      <xdr:row>82</xdr:row>
      <xdr:rowOff>126999</xdr:rowOff>
    </xdr:to>
    <xdr:sp macro="" textlink="">
      <xdr:nvSpPr>
        <xdr:cNvPr id="65" name="Zone de texte 2">
          <a:extLst>
            <a:ext uri="{FF2B5EF4-FFF2-40B4-BE49-F238E27FC236}">
              <a16:creationId xmlns:a16="http://schemas.microsoft.com/office/drawing/2014/main" id="{6797B76C-35DE-433E-8F3B-EED7770054E5}"/>
            </a:ext>
          </a:extLst>
        </xdr:cNvPr>
        <xdr:cNvSpPr txBox="1">
          <a:spLocks noChangeArrowheads="1"/>
        </xdr:cNvSpPr>
      </xdr:nvSpPr>
      <xdr:spPr bwMode="auto">
        <a:xfrm>
          <a:off x="381000" y="16934086"/>
          <a:ext cx="7189622" cy="1938113"/>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342900" lvl="0" indent="-342900">
            <a:lnSpc>
              <a:spcPct val="1070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 the seat cushion</a:t>
          </a:r>
        </a:p>
        <a:p>
          <a:pPr marL="342900" lvl="0" indent="-342900">
            <a:lnSpc>
              <a:spcPct val="1070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Remove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back upholstery in case of a tension adjustable backrest</a:t>
          </a:r>
          <a:endParaRPr lang="en-GB" sz="1400">
            <a:effectLst/>
            <a:latin typeface="Titillium Web" panose="00000500000000000000" pitchFamily="2" charset="0"/>
            <a:ea typeface="Calibri" panose="020F0502020204030204" pitchFamily="34" charset="0"/>
            <a:cs typeface="Times New Roman" panose="02020603050405020304" pitchFamily="18" charset="0"/>
          </a:endParaRPr>
        </a:p>
        <a:p>
          <a:pPr marL="342900" lvl="0" indent="-342900">
            <a:lnSpc>
              <a:spcPct val="107000"/>
            </a:lnSpc>
            <a:buFont typeface="Symbol" panose="05050102010706020507" pitchFamily="18" charset="2"/>
            <a:buChar char=""/>
          </a:pPr>
          <a:r>
            <a:rPr lang="en-GB" sz="1400">
              <a:effectLst/>
              <a:latin typeface="Titillium Web" panose="00000500000000000000" pitchFamily="2" charset="0"/>
              <a:ea typeface="Calibri" panose="020F0502020204030204" pitchFamily="34" charset="0"/>
              <a:cs typeface="Times New Roman" panose="02020603050405020304" pitchFamily="18" charset="0"/>
            </a:rPr>
            <a:t>Measure</a:t>
          </a: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 the vertical distance from the top of the seat frame in the rear to the top of the highest backrest strap to get the backrest height</a:t>
          </a:r>
        </a:p>
        <a:p>
          <a:pPr marL="342900" lvl="0" indent="-342900">
            <a:lnSpc>
              <a:spcPts val="2200"/>
            </a:lnSpc>
            <a:buFont typeface="Symbol" panose="05050102010706020507" pitchFamily="18" charset="2"/>
            <a:buChar char=""/>
          </a:pPr>
          <a:r>
            <a:rPr lang="en-GB" sz="1400" baseline="0">
              <a:effectLst/>
              <a:latin typeface="Titillium Web" panose="00000500000000000000" pitchFamily="2" charset="0"/>
              <a:ea typeface="Calibri" panose="020F0502020204030204" pitchFamily="34" charset="0"/>
              <a:cs typeface="Times New Roman" panose="02020603050405020304" pitchFamily="18" charset="0"/>
            </a:rPr>
            <a:t>Apply an analog or digital protractor between the seat frame and the backrest tube to get the backrest-to-seat angle</a:t>
          </a:r>
          <a:endParaRPr lang="fr-FR" sz="1400">
            <a:effectLst/>
            <a:latin typeface="Titillium Web" panose="00000500000000000000" pitchFamily="2" charset="0"/>
            <a:ea typeface="Calibri" panose="020F0502020204030204" pitchFamily="34" charset="0"/>
            <a:cs typeface="Times New Roman" panose="02020603050405020304" pitchFamily="18" charset="0"/>
          </a:endParaRPr>
        </a:p>
      </xdr:txBody>
    </xdr:sp>
    <xdr:clientData/>
  </xdr:twoCellAnchor>
  <xdr:twoCellAnchor>
    <xdr:from>
      <xdr:col>1</xdr:col>
      <xdr:colOff>352424</xdr:colOff>
      <xdr:row>71</xdr:row>
      <xdr:rowOff>167138</xdr:rowOff>
    </xdr:from>
    <xdr:to>
      <xdr:col>6</xdr:col>
      <xdr:colOff>36531</xdr:colOff>
      <xdr:row>74</xdr:row>
      <xdr:rowOff>75727</xdr:rowOff>
    </xdr:to>
    <xdr:sp macro="" textlink="">
      <xdr:nvSpPr>
        <xdr:cNvPr id="66" name="TextBox 65">
          <a:extLst>
            <a:ext uri="{FF2B5EF4-FFF2-40B4-BE49-F238E27FC236}">
              <a16:creationId xmlns:a16="http://schemas.microsoft.com/office/drawing/2014/main" id="{9154527A-53A4-CEF7-C594-7E5E68505ADB}"/>
            </a:ext>
          </a:extLst>
        </xdr:cNvPr>
        <xdr:cNvSpPr txBox="1"/>
      </xdr:nvSpPr>
      <xdr:spPr>
        <a:xfrm>
          <a:off x="733424" y="16397738"/>
          <a:ext cx="4446607" cy="594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07000"/>
            </a:lnSpc>
            <a:spcAft>
              <a:spcPts val="800"/>
            </a:spcAft>
          </a:pPr>
          <a:r>
            <a:rPr lang="en-GB" sz="1600">
              <a:solidFill>
                <a:schemeClr val="bg1"/>
              </a:solidFill>
              <a:effectLst/>
              <a:latin typeface="Titillium Web" panose="00000500000000000000" pitchFamily="2" charset="0"/>
              <a:ea typeface="Calibri" panose="020F0502020204030204" pitchFamily="34" charset="0"/>
              <a:cs typeface="Times New Roman" panose="02020603050405020304" pitchFamily="18" charset="0"/>
            </a:rPr>
            <a:t>BACKREST HEIGHT AND ANGLE</a:t>
          </a:r>
        </a:p>
      </xdr:txBody>
    </xdr:sp>
    <xdr:clientData/>
  </xdr:twoCellAnchor>
  <xdr:twoCellAnchor editAs="oneCell">
    <xdr:from>
      <xdr:col>11</xdr:col>
      <xdr:colOff>350833</xdr:colOff>
      <xdr:row>46</xdr:row>
      <xdr:rowOff>0</xdr:rowOff>
    </xdr:from>
    <xdr:to>
      <xdr:col>16</xdr:col>
      <xdr:colOff>358453</xdr:colOff>
      <xdr:row>58</xdr:row>
      <xdr:rowOff>0</xdr:rowOff>
    </xdr:to>
    <xdr:pic>
      <xdr:nvPicPr>
        <xdr:cNvPr id="20918" name="Picture 56">
          <a:extLst>
            <a:ext uri="{FF2B5EF4-FFF2-40B4-BE49-F238E27FC236}">
              <a16:creationId xmlns:a16="http://schemas.microsoft.com/office/drawing/2014/main" id="{9360990F-9C24-62E8-33CA-C1F1E41E49D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18289" r="18289"/>
        <a:stretch>
          <a:fillRect/>
        </a:stretch>
      </xdr:blipFill>
      <xdr:spPr bwMode="auto">
        <a:xfrm>
          <a:off x="9024933" y="10515600"/>
          <a:ext cx="3175000" cy="274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1066800</xdr:colOff>
      <xdr:row>0</xdr:row>
      <xdr:rowOff>0</xdr:rowOff>
    </xdr:from>
    <xdr:to>
      <xdr:col>15</xdr:col>
      <xdr:colOff>15557</xdr:colOff>
      <xdr:row>3</xdr:row>
      <xdr:rowOff>0</xdr:rowOff>
    </xdr:to>
    <xdr:pic>
      <xdr:nvPicPr>
        <xdr:cNvPr id="20919" name="Picture 43">
          <a:extLst>
            <a:ext uri="{FF2B5EF4-FFF2-40B4-BE49-F238E27FC236}">
              <a16:creationId xmlns:a16="http://schemas.microsoft.com/office/drawing/2014/main" id="{B531840A-5193-0BF3-9213-6BBC60CBC29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848850" y="0"/>
          <a:ext cx="5905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47625</xdr:colOff>
      <xdr:row>1</xdr:row>
      <xdr:rowOff>428625</xdr:rowOff>
    </xdr:from>
    <xdr:to>
      <xdr:col>5</xdr:col>
      <xdr:colOff>0</xdr:colOff>
      <xdr:row>5</xdr:row>
      <xdr:rowOff>0</xdr:rowOff>
    </xdr:to>
    <xdr:pic>
      <xdr:nvPicPr>
        <xdr:cNvPr id="20920" name="Picture 45" descr="About us | Invacare GB">
          <a:extLst>
            <a:ext uri="{FF2B5EF4-FFF2-40B4-BE49-F238E27FC236}">
              <a16:creationId xmlns:a16="http://schemas.microsoft.com/office/drawing/2014/main" id="{6423E6ED-00A0-87C2-333A-45CA4357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251" t="28876" b="29697"/>
        <a:stretch>
          <a:fillRect/>
        </a:stretch>
      </xdr:blipFill>
      <xdr:spPr bwMode="auto">
        <a:xfrm>
          <a:off x="428625" y="457200"/>
          <a:ext cx="36385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174624</xdr:colOff>
      <xdr:row>74</xdr:row>
      <xdr:rowOff>190500</xdr:rowOff>
    </xdr:from>
    <xdr:to>
      <xdr:col>18</xdr:col>
      <xdr:colOff>586882</xdr:colOff>
      <xdr:row>81</xdr:row>
      <xdr:rowOff>19550</xdr:rowOff>
    </xdr:to>
    <xdr:pic>
      <xdr:nvPicPr>
        <xdr:cNvPr id="3" name="Picture 61">
          <a:extLst>
            <a:ext uri="{FF2B5EF4-FFF2-40B4-BE49-F238E27FC236}">
              <a16:creationId xmlns:a16="http://schemas.microsoft.com/office/drawing/2014/main" id="{50318941-49CB-42C1-A148-86751863E58A}"/>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093324" y="17106900"/>
          <a:ext cx="2422668" cy="1433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RED%20MY%20PASSPORT%20-%20Aug%202019/MY%20PASSPORT%20ULTRA%20COPY_170517/YELLOW%2016GB%20STICK/SPIKY%20DESIGN/INVACARE/2024/KUSCHALL/K&#252;schall%20measuring%20guideline_SD_27SEPT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page"/>
      <sheetName val="User Measurement"/>
      <sheetName val="Recommendations"/>
      <sheetName val="Compact measurement"/>
      <sheetName val="Values Compact"/>
      <sheetName val="Champion (SL) measurement"/>
      <sheetName val="Values Champion"/>
      <sheetName val="KT3900-009"/>
      <sheetName val="KT3900-011"/>
      <sheetName val="KT3900-022"/>
      <sheetName val="K-Series measurement"/>
      <sheetName val="Values K-Series"/>
      <sheetName val="KT4000-001"/>
      <sheetName val="The KSL measurement"/>
      <sheetName val="Values KSL"/>
    </sheetNames>
    <sheetDataSet>
      <sheetData sheetId="0" refreshError="1"/>
      <sheetData sheetId="1" refreshError="1"/>
      <sheetData sheetId="2" refreshError="1"/>
      <sheetData sheetId="3" refreshError="1"/>
      <sheetData sheetId="4" refreshError="1">
        <row r="5">
          <cell r="A5" t="str">
            <v>Swing away 70°</v>
          </cell>
          <cell r="B5" t="str">
            <v>DCA3000/3100</v>
          </cell>
          <cell r="C5">
            <v>149.09</v>
          </cell>
          <cell r="D5">
            <v>3.44</v>
          </cell>
          <cell r="E5">
            <v>59</v>
          </cell>
          <cell r="F5">
            <v>70</v>
          </cell>
          <cell r="G5" t="str">
            <v>SA70</v>
          </cell>
        </row>
        <row r="6">
          <cell r="A6" t="str">
            <v>Swing away 80°</v>
          </cell>
          <cell r="B6" t="str">
            <v>DCA3010/3110</v>
          </cell>
          <cell r="C6">
            <v>135.08000000000001</v>
          </cell>
          <cell r="D6">
            <v>1.74</v>
          </cell>
          <cell r="E6">
            <v>59</v>
          </cell>
          <cell r="F6">
            <v>80</v>
          </cell>
          <cell r="G6" t="str">
            <v>SA80</v>
          </cell>
        </row>
        <row r="7">
          <cell r="A7" t="str">
            <v>Fix 70°</v>
          </cell>
          <cell r="B7" t="str">
            <v>DCA1110/1130</v>
          </cell>
          <cell r="C7">
            <v>149.09</v>
          </cell>
          <cell r="D7">
            <v>3.44</v>
          </cell>
          <cell r="E7">
            <v>0</v>
          </cell>
          <cell r="F7">
            <v>70</v>
          </cell>
          <cell r="G7" t="str">
            <v>F70</v>
          </cell>
        </row>
        <row r="8">
          <cell r="A8" t="str">
            <v>Fix 80°</v>
          </cell>
          <cell r="B8" t="str">
            <v>DCA1120/1140</v>
          </cell>
          <cell r="C8">
            <v>135.08000000000001</v>
          </cell>
          <cell r="D8">
            <v>1.74</v>
          </cell>
          <cell r="E8">
            <v>0</v>
          </cell>
          <cell r="F8">
            <v>80</v>
          </cell>
          <cell r="G8" t="str">
            <v>F80</v>
          </cell>
        </row>
        <row r="10">
          <cell r="A10" t="str">
            <v>SW280</v>
          </cell>
          <cell r="B10" t="str">
            <v>DCA1300</v>
          </cell>
          <cell r="C10">
            <v>287</v>
          </cell>
          <cell r="D10">
            <v>280</v>
          </cell>
          <cell r="G10" t="str">
            <v>A</v>
          </cell>
        </row>
        <row r="11">
          <cell r="A11" t="str">
            <v>SW300</v>
          </cell>
          <cell r="B11" t="str">
            <v>DCA1305</v>
          </cell>
          <cell r="C11">
            <v>307</v>
          </cell>
          <cell r="D11">
            <v>300</v>
          </cell>
          <cell r="G11"/>
        </row>
        <row r="12">
          <cell r="A12" t="str">
            <v>SW320</v>
          </cell>
          <cell r="B12" t="str">
            <v>DCA1310</v>
          </cell>
          <cell r="C12">
            <v>327</v>
          </cell>
          <cell r="D12">
            <v>320</v>
          </cell>
          <cell r="G12"/>
        </row>
        <row r="13">
          <cell r="A13" t="str">
            <v>SW340</v>
          </cell>
          <cell r="B13" t="str">
            <v>DCA1315</v>
          </cell>
          <cell r="C13">
            <v>347</v>
          </cell>
          <cell r="D13">
            <v>340</v>
          </cell>
          <cell r="G13"/>
        </row>
        <row r="14">
          <cell r="A14" t="str">
            <v>SW360</v>
          </cell>
          <cell r="B14" t="str">
            <v>DCA1320</v>
          </cell>
          <cell r="C14">
            <v>367</v>
          </cell>
          <cell r="D14">
            <v>360</v>
          </cell>
          <cell r="G14"/>
        </row>
        <row r="15">
          <cell r="A15" t="str">
            <v>SW380</v>
          </cell>
          <cell r="B15" t="str">
            <v>DCA1325</v>
          </cell>
          <cell r="C15">
            <v>387</v>
          </cell>
          <cell r="D15">
            <v>380</v>
          </cell>
          <cell r="G15"/>
        </row>
        <row r="16">
          <cell r="A16" t="str">
            <v>SW400</v>
          </cell>
          <cell r="B16" t="str">
            <v>DCA1330</v>
          </cell>
          <cell r="C16">
            <v>407</v>
          </cell>
          <cell r="D16">
            <v>400</v>
          </cell>
          <cell r="G16"/>
        </row>
        <row r="17">
          <cell r="A17" t="str">
            <v>SW420</v>
          </cell>
          <cell r="B17" t="str">
            <v>DCA1335</v>
          </cell>
          <cell r="C17">
            <v>427</v>
          </cell>
          <cell r="D17">
            <v>420</v>
          </cell>
          <cell r="G17"/>
        </row>
        <row r="18">
          <cell r="A18" t="str">
            <v>SW440</v>
          </cell>
          <cell r="B18" t="str">
            <v>DCA1340</v>
          </cell>
          <cell r="C18">
            <v>447</v>
          </cell>
          <cell r="D18">
            <v>440</v>
          </cell>
          <cell r="G18"/>
        </row>
        <row r="19">
          <cell r="A19" t="str">
            <v>SW460</v>
          </cell>
          <cell r="B19" t="str">
            <v>DCA1345</v>
          </cell>
          <cell r="C19">
            <v>467</v>
          </cell>
          <cell r="D19">
            <v>460</v>
          </cell>
          <cell r="G19"/>
        </row>
        <row r="20">
          <cell r="A20" t="str">
            <v>SW480</v>
          </cell>
          <cell r="B20" t="str">
            <v>DCA1350</v>
          </cell>
          <cell r="C20">
            <v>487</v>
          </cell>
          <cell r="D20">
            <v>480</v>
          </cell>
          <cell r="G20"/>
        </row>
        <row r="21">
          <cell r="A21" t="str">
            <v>SW500</v>
          </cell>
          <cell r="B21" t="str">
            <v>DCA1355</v>
          </cell>
          <cell r="C21">
            <v>507</v>
          </cell>
          <cell r="D21">
            <v>500</v>
          </cell>
          <cell r="E21"/>
          <cell r="F21"/>
          <cell r="G21"/>
        </row>
        <row r="23">
          <cell r="A23" t="str">
            <v>SD320</v>
          </cell>
          <cell r="B23" t="str">
            <v>DCA1400</v>
          </cell>
          <cell r="C23">
            <v>303</v>
          </cell>
          <cell r="D23">
            <v>48</v>
          </cell>
          <cell r="E23">
            <v>55.129999999999995</v>
          </cell>
          <cell r="F23">
            <v>58.299999999999983</v>
          </cell>
          <cell r="G23"/>
        </row>
        <row r="24">
          <cell r="A24" t="str">
            <v>SD340</v>
          </cell>
          <cell r="B24" t="str">
            <v>DCA1405</v>
          </cell>
          <cell r="C24">
            <v>323</v>
          </cell>
          <cell r="D24">
            <v>68</v>
          </cell>
          <cell r="E24">
            <v>37.370000000000005</v>
          </cell>
          <cell r="F24">
            <v>39.20999999999998</v>
          </cell>
          <cell r="G24"/>
        </row>
        <row r="25">
          <cell r="A25" t="str">
            <v>SD360</v>
          </cell>
          <cell r="B25" t="str">
            <v>DCA1415</v>
          </cell>
          <cell r="C25">
            <v>343</v>
          </cell>
          <cell r="D25">
            <v>88</v>
          </cell>
          <cell r="E25">
            <v>19</v>
          </cell>
          <cell r="F25">
            <v>19.769999999999982</v>
          </cell>
          <cell r="G25"/>
        </row>
        <row r="26">
          <cell r="A26" t="str">
            <v>SD380</v>
          </cell>
          <cell r="B26" t="str">
            <v>DCA1425</v>
          </cell>
          <cell r="C26">
            <v>363</v>
          </cell>
          <cell r="D26">
            <v>108</v>
          </cell>
          <cell r="E26">
            <v>0</v>
          </cell>
          <cell r="F26">
            <v>0</v>
          </cell>
          <cell r="G26"/>
        </row>
        <row r="27">
          <cell r="A27" t="str">
            <v>SD400</v>
          </cell>
          <cell r="B27" t="str">
            <v>DCA1435</v>
          </cell>
          <cell r="C27">
            <v>383</v>
          </cell>
          <cell r="D27">
            <v>108</v>
          </cell>
          <cell r="E27">
            <v>0</v>
          </cell>
          <cell r="F27">
            <v>0</v>
          </cell>
          <cell r="G27"/>
        </row>
        <row r="28">
          <cell r="A28" t="str">
            <v>SD420</v>
          </cell>
          <cell r="B28" t="str">
            <v>DCA1445</v>
          </cell>
          <cell r="C28">
            <v>403</v>
          </cell>
          <cell r="D28">
            <v>108</v>
          </cell>
          <cell r="E28">
            <v>0</v>
          </cell>
          <cell r="F28">
            <v>0</v>
          </cell>
          <cell r="G28"/>
        </row>
        <row r="29">
          <cell r="A29" t="str">
            <v>SD440</v>
          </cell>
          <cell r="B29" t="str">
            <v>DCA1460</v>
          </cell>
          <cell r="C29">
            <v>423</v>
          </cell>
          <cell r="D29">
            <v>108</v>
          </cell>
          <cell r="E29">
            <v>0</v>
          </cell>
          <cell r="F29">
            <v>0</v>
          </cell>
          <cell r="G29"/>
        </row>
        <row r="30">
          <cell r="A30" t="str">
            <v>SD460</v>
          </cell>
          <cell r="B30" t="str">
            <v>DCA1470</v>
          </cell>
          <cell r="C30">
            <v>443</v>
          </cell>
          <cell r="D30">
            <v>108</v>
          </cell>
          <cell r="E30">
            <v>0</v>
          </cell>
          <cell r="F30">
            <v>0</v>
          </cell>
          <cell r="G30"/>
        </row>
        <row r="31">
          <cell r="A31" t="str">
            <v>SD480</v>
          </cell>
          <cell r="B31" t="str">
            <v>DCA1480</v>
          </cell>
          <cell r="C31">
            <v>463</v>
          </cell>
          <cell r="D31">
            <v>108</v>
          </cell>
          <cell r="E31">
            <v>0</v>
          </cell>
          <cell r="F31">
            <v>0</v>
          </cell>
          <cell r="G31"/>
        </row>
        <row r="32">
          <cell r="A32" t="str">
            <v>SD500</v>
          </cell>
          <cell r="B32" t="str">
            <v>DCA1490</v>
          </cell>
          <cell r="C32">
            <v>483</v>
          </cell>
          <cell r="D32">
            <v>108</v>
          </cell>
          <cell r="E32">
            <v>0</v>
          </cell>
          <cell r="F32">
            <v>0</v>
          </cell>
          <cell r="G32"/>
        </row>
        <row r="33">
          <cell r="A33" t="str">
            <v>Backrest height</v>
          </cell>
          <cell r="B33"/>
          <cell r="C33" t="str">
            <v>BH</v>
          </cell>
        </row>
        <row r="34">
          <cell r="A34" t="str">
            <v>BH300</v>
          </cell>
          <cell r="B34" t="str">
            <v>DCA1615</v>
          </cell>
          <cell r="C34">
            <v>300</v>
          </cell>
        </row>
        <row r="35">
          <cell r="A35" t="str">
            <v>BH315</v>
          </cell>
          <cell r="B35" t="str">
            <v>DCA1620</v>
          </cell>
          <cell r="C35">
            <v>315</v>
          </cell>
        </row>
        <row r="36">
          <cell r="A36" t="str">
            <v>BH330</v>
          </cell>
          <cell r="B36" t="str">
            <v>DCA1625</v>
          </cell>
          <cell r="C36">
            <v>330</v>
          </cell>
        </row>
        <row r="37">
          <cell r="A37" t="str">
            <v>BH345</v>
          </cell>
          <cell r="B37" t="str">
            <v>DCA1630</v>
          </cell>
          <cell r="C37">
            <v>345</v>
          </cell>
        </row>
        <row r="38">
          <cell r="A38" t="str">
            <v>BH360</v>
          </cell>
          <cell r="B38" t="str">
            <v>DCA1635</v>
          </cell>
          <cell r="C38">
            <v>360</v>
          </cell>
        </row>
        <row r="39">
          <cell r="A39" t="str">
            <v>BH375</v>
          </cell>
          <cell r="B39" t="str">
            <v>DCA1640</v>
          </cell>
          <cell r="C39">
            <v>375</v>
          </cell>
        </row>
        <row r="40">
          <cell r="A40" t="str">
            <v>BH390</v>
          </cell>
          <cell r="B40" t="str">
            <v>DCA1645</v>
          </cell>
          <cell r="C40">
            <v>390</v>
          </cell>
        </row>
        <row r="41">
          <cell r="A41" t="str">
            <v>BH405</v>
          </cell>
          <cell r="B41" t="str">
            <v>DCA1650</v>
          </cell>
          <cell r="C41">
            <v>405</v>
          </cell>
        </row>
        <row r="42">
          <cell r="A42" t="str">
            <v>BH420</v>
          </cell>
          <cell r="B42" t="str">
            <v>DCA1655</v>
          </cell>
          <cell r="C42">
            <v>420</v>
          </cell>
        </row>
        <row r="43">
          <cell r="A43" t="str">
            <v>BH435</v>
          </cell>
          <cell r="B43" t="str">
            <v>DCA1660</v>
          </cell>
          <cell r="C43">
            <v>435</v>
          </cell>
        </row>
        <row r="44">
          <cell r="A44" t="str">
            <v>BH450</v>
          </cell>
          <cell r="B44" t="str">
            <v>DCA1665</v>
          </cell>
          <cell r="C44">
            <v>450</v>
          </cell>
        </row>
        <row r="45">
          <cell r="A45" t="str">
            <v>BH465</v>
          </cell>
          <cell r="B45" t="str">
            <v>DCA1670</v>
          </cell>
          <cell r="C45">
            <v>465</v>
          </cell>
        </row>
        <row r="46">
          <cell r="A46" t="str">
            <v>BH480</v>
          </cell>
          <cell r="B46" t="str">
            <v>DCA1675</v>
          </cell>
          <cell r="C46">
            <v>480</v>
          </cell>
        </row>
        <row r="47">
          <cell r="A47" t="str">
            <v>BH495</v>
          </cell>
          <cell r="B47" t="str">
            <v>DCA1680</v>
          </cell>
          <cell r="C47">
            <v>495</v>
          </cell>
        </row>
        <row r="48">
          <cell r="A48" t="str">
            <v>BH510</v>
          </cell>
          <cell r="B48" t="str">
            <v>DCA1685</v>
          </cell>
          <cell r="C48">
            <v>510</v>
          </cell>
        </row>
        <row r="49">
          <cell r="A49" t="str">
            <v>Front seat to floor</v>
          </cell>
          <cell r="B49"/>
          <cell r="C49" t="str">
            <v>FSTF</v>
          </cell>
        </row>
        <row r="50">
          <cell r="A50" t="str">
            <v>FSTF380</v>
          </cell>
          <cell r="B50" t="str">
            <v>DCA1705</v>
          </cell>
          <cell r="C50">
            <v>380</v>
          </cell>
        </row>
        <row r="51">
          <cell r="A51" t="str">
            <v>FSTF390</v>
          </cell>
          <cell r="B51" t="str">
            <v>DCA1710</v>
          </cell>
          <cell r="C51">
            <v>390</v>
          </cell>
        </row>
        <row r="52">
          <cell r="A52" t="str">
            <v>FSTF400</v>
          </cell>
          <cell r="B52" t="str">
            <v>DCA1715</v>
          </cell>
          <cell r="C52">
            <v>400</v>
          </cell>
        </row>
        <row r="53">
          <cell r="A53" t="str">
            <v>FSTF410</v>
          </cell>
          <cell r="B53" t="str">
            <v>DCA1720</v>
          </cell>
          <cell r="C53">
            <v>410</v>
          </cell>
        </row>
        <row r="54">
          <cell r="A54" t="str">
            <v>FSTF420</v>
          </cell>
          <cell r="B54" t="str">
            <v>DCA1725</v>
          </cell>
          <cell r="C54">
            <v>420</v>
          </cell>
        </row>
        <row r="55">
          <cell r="A55" t="str">
            <v>FSTF430</v>
          </cell>
          <cell r="B55" t="str">
            <v>DCA1730</v>
          </cell>
          <cell r="C55">
            <v>430</v>
          </cell>
        </row>
        <row r="56">
          <cell r="A56" t="str">
            <v>FSTF440</v>
          </cell>
          <cell r="B56" t="str">
            <v>DCA1735</v>
          </cell>
          <cell r="C56">
            <v>440</v>
          </cell>
        </row>
        <row r="57">
          <cell r="A57" t="str">
            <v>FSTF450</v>
          </cell>
          <cell r="B57" t="str">
            <v>DCA1740</v>
          </cell>
          <cell r="C57">
            <v>450</v>
          </cell>
        </row>
        <row r="58">
          <cell r="A58" t="str">
            <v>FSTF460</v>
          </cell>
          <cell r="B58" t="str">
            <v>DCA1745</v>
          </cell>
          <cell r="C58">
            <v>460</v>
          </cell>
        </row>
        <row r="59">
          <cell r="A59" t="str">
            <v>FSTF470</v>
          </cell>
          <cell r="B59" t="str">
            <v>DCA1750</v>
          </cell>
          <cell r="C59">
            <v>470</v>
          </cell>
        </row>
        <row r="60">
          <cell r="A60" t="str">
            <v>FSTF480</v>
          </cell>
          <cell r="B60" t="str">
            <v>DCA1755</v>
          </cell>
          <cell r="C60">
            <v>480</v>
          </cell>
        </row>
        <row r="61">
          <cell r="A61" t="str">
            <v>FSTF490</v>
          </cell>
          <cell r="B61" t="str">
            <v>DCA1760</v>
          </cell>
          <cell r="C61">
            <v>490</v>
          </cell>
        </row>
        <row r="62">
          <cell r="A62" t="str">
            <v>FSTF500</v>
          </cell>
          <cell r="B62" t="str">
            <v>DCA1765</v>
          </cell>
          <cell r="C62">
            <v>500</v>
          </cell>
        </row>
        <row r="63">
          <cell r="A63" t="str">
            <v>FSTF510</v>
          </cell>
          <cell r="B63" t="str">
            <v>DCA1770</v>
          </cell>
          <cell r="C63">
            <v>510</v>
          </cell>
        </row>
        <row r="64">
          <cell r="A64" t="str">
            <v>FSTF520</v>
          </cell>
          <cell r="B64" t="str">
            <v>DCA1775</v>
          </cell>
          <cell r="C64">
            <v>520</v>
          </cell>
        </row>
        <row r="65">
          <cell r="A65" t="str">
            <v>FSTF530</v>
          </cell>
          <cell r="B65" t="str">
            <v>DCA1780</v>
          </cell>
          <cell r="C65">
            <v>530</v>
          </cell>
        </row>
        <row r="66">
          <cell r="A66" t="str">
            <v>Reart seat to floor</v>
          </cell>
          <cell r="B66"/>
          <cell r="C66" t="str">
            <v>RSTF</v>
          </cell>
        </row>
        <row r="67">
          <cell r="A67" t="str">
            <v>RSTF360</v>
          </cell>
          <cell r="B67" t="str">
            <v>DCA1800</v>
          </cell>
          <cell r="C67">
            <v>360</v>
          </cell>
        </row>
        <row r="68">
          <cell r="A68" t="str">
            <v>RSTF370</v>
          </cell>
          <cell r="B68" t="str">
            <v>DCA1805</v>
          </cell>
          <cell r="C68">
            <v>370</v>
          </cell>
        </row>
        <row r="69">
          <cell r="A69" t="str">
            <v>RSTF380</v>
          </cell>
          <cell r="B69" t="str">
            <v>DCA1810</v>
          </cell>
          <cell r="C69">
            <v>380</v>
          </cell>
        </row>
        <row r="70">
          <cell r="A70" t="str">
            <v>RSTF390</v>
          </cell>
          <cell r="B70" t="str">
            <v>DCA1815</v>
          </cell>
          <cell r="C70">
            <v>390</v>
          </cell>
        </row>
        <row r="71">
          <cell r="A71" t="str">
            <v>RSTF400</v>
          </cell>
          <cell r="B71" t="str">
            <v>DCA1820</v>
          </cell>
          <cell r="C71">
            <v>400</v>
          </cell>
        </row>
        <row r="72">
          <cell r="A72" t="str">
            <v>RSTF410</v>
          </cell>
          <cell r="B72" t="str">
            <v>DCA1825</v>
          </cell>
          <cell r="C72">
            <v>410</v>
          </cell>
        </row>
        <row r="73">
          <cell r="A73" t="str">
            <v>RSTF420</v>
          </cell>
          <cell r="B73" t="str">
            <v>DCA1830</v>
          </cell>
          <cell r="C73">
            <v>420</v>
          </cell>
        </row>
        <row r="74">
          <cell r="A74" t="str">
            <v>RSTF430</v>
          </cell>
          <cell r="B74" t="str">
            <v>DCA1835</v>
          </cell>
          <cell r="C74">
            <v>430</v>
          </cell>
        </row>
        <row r="75">
          <cell r="A75" t="str">
            <v>RSTF440</v>
          </cell>
          <cell r="B75" t="str">
            <v>DCA1840</v>
          </cell>
          <cell r="C75">
            <v>440</v>
          </cell>
        </row>
        <row r="76">
          <cell r="A76" t="str">
            <v>RSTF450</v>
          </cell>
          <cell r="B76" t="str">
            <v>DCA1845</v>
          </cell>
          <cell r="C76">
            <v>450</v>
          </cell>
        </row>
        <row r="77">
          <cell r="A77" t="str">
            <v>RSTF460</v>
          </cell>
          <cell r="B77" t="str">
            <v>DCA1850</v>
          </cell>
          <cell r="C77">
            <v>460</v>
          </cell>
        </row>
        <row r="78">
          <cell r="A78" t="str">
            <v>RSTF470</v>
          </cell>
          <cell r="B78" t="str">
            <v>DCA1855</v>
          </cell>
          <cell r="C78">
            <v>470</v>
          </cell>
        </row>
        <row r="79">
          <cell r="A79" t="str">
            <v>RSTF480</v>
          </cell>
          <cell r="B79" t="str">
            <v>DCA1860</v>
          </cell>
          <cell r="C79">
            <v>480</v>
          </cell>
        </row>
        <row r="80">
          <cell r="A80" t="str">
            <v>RSTF490</v>
          </cell>
          <cell r="B80" t="str">
            <v>DCA1865</v>
          </cell>
          <cell r="C80">
            <v>490</v>
          </cell>
        </row>
        <row r="81">
          <cell r="A81" t="str">
            <v>RSTF500</v>
          </cell>
          <cell r="B81" t="str">
            <v>DCA1870</v>
          </cell>
          <cell r="C81">
            <v>500</v>
          </cell>
        </row>
        <row r="82">
          <cell r="A82" t="str">
            <v>Lower leg length</v>
          </cell>
          <cell r="B82"/>
          <cell r="C82" t="str">
            <v>LLL</v>
          </cell>
        </row>
        <row r="83">
          <cell r="A83" t="str">
            <v>LLL200</v>
          </cell>
          <cell r="B83" t="str">
            <v>DCA1900</v>
          </cell>
          <cell r="C83">
            <v>200</v>
          </cell>
        </row>
        <row r="84">
          <cell r="A84" t="str">
            <v>LLL210</v>
          </cell>
          <cell r="B84" t="str">
            <v>DCA1902</v>
          </cell>
          <cell r="C84">
            <v>210</v>
          </cell>
        </row>
        <row r="85">
          <cell r="A85" t="str">
            <v>LLL220</v>
          </cell>
          <cell r="B85" t="str">
            <v>DCA1904</v>
          </cell>
          <cell r="C85">
            <v>220</v>
          </cell>
        </row>
        <row r="86">
          <cell r="A86" t="str">
            <v>LLL230</v>
          </cell>
          <cell r="B86" t="str">
            <v>DCA1906</v>
          </cell>
          <cell r="C86">
            <v>230</v>
          </cell>
        </row>
        <row r="87">
          <cell r="A87" t="str">
            <v>LLL240</v>
          </cell>
          <cell r="B87" t="str">
            <v>DCA1908</v>
          </cell>
          <cell r="C87">
            <v>240</v>
          </cell>
        </row>
        <row r="88">
          <cell r="A88" t="str">
            <v>LLL250</v>
          </cell>
          <cell r="B88" t="str">
            <v>DCA1910</v>
          </cell>
          <cell r="C88">
            <v>250</v>
          </cell>
        </row>
        <row r="89">
          <cell r="A89" t="str">
            <v>LLL260</v>
          </cell>
          <cell r="B89" t="str">
            <v>DCA1912</v>
          </cell>
          <cell r="C89">
            <v>260</v>
          </cell>
        </row>
        <row r="90">
          <cell r="A90" t="str">
            <v>LLL270</v>
          </cell>
          <cell r="B90" t="str">
            <v>DCA1914</v>
          </cell>
          <cell r="C90">
            <v>270</v>
          </cell>
        </row>
        <row r="91">
          <cell r="A91" t="str">
            <v>LLL280</v>
          </cell>
          <cell r="B91" t="str">
            <v>DCA1916</v>
          </cell>
          <cell r="C91">
            <v>280</v>
          </cell>
        </row>
        <row r="92">
          <cell r="A92" t="str">
            <v>LLL290</v>
          </cell>
          <cell r="B92" t="str">
            <v>DCA1918</v>
          </cell>
          <cell r="C92">
            <v>290</v>
          </cell>
        </row>
        <row r="93">
          <cell r="A93" t="str">
            <v>LLL300</v>
          </cell>
          <cell r="B93" t="str">
            <v>DCA1920</v>
          </cell>
          <cell r="C93">
            <v>300</v>
          </cell>
        </row>
        <row r="94">
          <cell r="A94" t="str">
            <v>LLL310</v>
          </cell>
          <cell r="B94" t="str">
            <v>DCA1922</v>
          </cell>
          <cell r="C94">
            <v>310</v>
          </cell>
        </row>
        <row r="95">
          <cell r="A95" t="str">
            <v>LLL320</v>
          </cell>
          <cell r="B95" t="str">
            <v>DCA1924</v>
          </cell>
          <cell r="C95">
            <v>320</v>
          </cell>
        </row>
        <row r="96">
          <cell r="A96" t="str">
            <v>LLL330</v>
          </cell>
          <cell r="B96" t="str">
            <v>DCA1926</v>
          </cell>
          <cell r="C96">
            <v>330</v>
          </cell>
        </row>
        <row r="97">
          <cell r="A97" t="str">
            <v>LLL340</v>
          </cell>
          <cell r="B97" t="str">
            <v>DCA1928</v>
          </cell>
          <cell r="C97">
            <v>340</v>
          </cell>
        </row>
        <row r="98">
          <cell r="A98" t="str">
            <v>LLL350</v>
          </cell>
          <cell r="B98" t="str">
            <v>DCA1930</v>
          </cell>
          <cell r="C98">
            <v>350</v>
          </cell>
        </row>
        <row r="99">
          <cell r="A99" t="str">
            <v>LLL360</v>
          </cell>
          <cell r="B99" t="str">
            <v>DCA1932</v>
          </cell>
          <cell r="C99">
            <v>360</v>
          </cell>
        </row>
        <row r="100">
          <cell r="A100" t="str">
            <v>LLL370</v>
          </cell>
          <cell r="B100" t="str">
            <v>DCA1934</v>
          </cell>
          <cell r="C100">
            <v>370</v>
          </cell>
        </row>
        <row r="101">
          <cell r="A101" t="str">
            <v>LLL380</v>
          </cell>
          <cell r="B101" t="str">
            <v>DCA1936</v>
          </cell>
          <cell r="C101">
            <v>380</v>
          </cell>
        </row>
        <row r="102">
          <cell r="A102" t="str">
            <v>LLL390</v>
          </cell>
          <cell r="B102" t="str">
            <v>DCA1938</v>
          </cell>
          <cell r="C102">
            <v>390</v>
          </cell>
        </row>
        <row r="103">
          <cell r="A103" t="str">
            <v>LLL400</v>
          </cell>
          <cell r="B103" t="str">
            <v>DCA1940</v>
          </cell>
          <cell r="C103">
            <v>400</v>
          </cell>
        </row>
        <row r="104">
          <cell r="A104" t="str">
            <v>LLL410</v>
          </cell>
          <cell r="B104" t="str">
            <v>DCA1942</v>
          </cell>
          <cell r="C104">
            <v>410</v>
          </cell>
        </row>
        <row r="105">
          <cell r="A105" t="str">
            <v>LLL420</v>
          </cell>
          <cell r="B105" t="str">
            <v>DCA1944</v>
          </cell>
          <cell r="C105">
            <v>420</v>
          </cell>
        </row>
        <row r="106">
          <cell r="A106" t="str">
            <v>LLL430</v>
          </cell>
          <cell r="B106" t="str">
            <v>DCA1946</v>
          </cell>
          <cell r="C106">
            <v>430</v>
          </cell>
        </row>
        <row r="107">
          <cell r="A107" t="str">
            <v>LLL440</v>
          </cell>
          <cell r="B107" t="str">
            <v>DCA1948</v>
          </cell>
          <cell r="C107">
            <v>440</v>
          </cell>
        </row>
        <row r="108">
          <cell r="A108" t="str">
            <v>LLL450</v>
          </cell>
          <cell r="B108" t="str">
            <v>DCA1950</v>
          </cell>
          <cell r="C108">
            <v>450</v>
          </cell>
        </row>
        <row r="109">
          <cell r="A109" t="str">
            <v>LLL460</v>
          </cell>
          <cell r="B109" t="str">
            <v>DCA1952</v>
          </cell>
          <cell r="C109">
            <v>460</v>
          </cell>
        </row>
        <row r="110">
          <cell r="A110" t="str">
            <v>LLL470</v>
          </cell>
          <cell r="B110" t="str">
            <v>DCA1954</v>
          </cell>
          <cell r="C110">
            <v>470</v>
          </cell>
        </row>
        <row r="111">
          <cell r="A111" t="str">
            <v>LLL480</v>
          </cell>
          <cell r="B111" t="str">
            <v>DCA1956</v>
          </cell>
          <cell r="C111">
            <v>480</v>
          </cell>
        </row>
        <row r="112">
          <cell r="A112" t="str">
            <v>LLL490</v>
          </cell>
          <cell r="B112" t="str">
            <v>DCA1958</v>
          </cell>
          <cell r="C112">
            <v>490</v>
          </cell>
        </row>
        <row r="113">
          <cell r="A113" t="str">
            <v>LLL500</v>
          </cell>
          <cell r="B113" t="str">
            <v>DCA1960</v>
          </cell>
          <cell r="C113">
            <v>500</v>
          </cell>
        </row>
        <row r="114">
          <cell r="A114" t="str">
            <v>LLL510</v>
          </cell>
          <cell r="B114" t="str">
            <v>DCA1962</v>
          </cell>
          <cell r="C114">
            <v>510</v>
          </cell>
        </row>
        <row r="115">
          <cell r="A115" t="str">
            <v>Backrest type</v>
          </cell>
          <cell r="B115"/>
          <cell r="C115" t="str">
            <v>N</v>
          </cell>
        </row>
        <row r="116">
          <cell r="A116" t="str">
            <v>Fix</v>
          </cell>
          <cell r="B116" t="str">
            <v>DCA0100</v>
          </cell>
          <cell r="C116">
            <v>0</v>
          </cell>
          <cell r="D116">
            <v>90</v>
          </cell>
        </row>
        <row r="117">
          <cell r="A117" t="str">
            <v>Fix lumbar</v>
          </cell>
          <cell r="B117" t="str">
            <v>DCA2120</v>
          </cell>
          <cell r="C117">
            <v>0</v>
          </cell>
          <cell r="D117">
            <v>90</v>
          </cell>
        </row>
        <row r="118">
          <cell r="A118" t="str">
            <v>82°</v>
          </cell>
          <cell r="B118" t="str">
            <v>DCA2155</v>
          </cell>
          <cell r="C118">
            <v>20</v>
          </cell>
          <cell r="D118">
            <v>82</v>
          </cell>
        </row>
        <row r="119">
          <cell r="A119" t="str">
            <v>86°</v>
          </cell>
          <cell r="B119" t="str">
            <v>DCA2160</v>
          </cell>
          <cell r="C119">
            <v>20</v>
          </cell>
          <cell r="D119">
            <v>86</v>
          </cell>
        </row>
        <row r="120">
          <cell r="A120" t="str">
            <v>90°</v>
          </cell>
          <cell r="B120" t="str">
            <v>DCA2165</v>
          </cell>
          <cell r="C120">
            <v>0</v>
          </cell>
          <cell r="D120">
            <v>90</v>
          </cell>
        </row>
        <row r="121">
          <cell r="A121" t="str">
            <v>94°</v>
          </cell>
          <cell r="B121" t="str">
            <v>DCA2170</v>
          </cell>
          <cell r="C121">
            <v>0</v>
          </cell>
          <cell r="D121">
            <v>94</v>
          </cell>
        </row>
        <row r="122">
          <cell r="A122" t="str">
            <v>98°</v>
          </cell>
          <cell r="B122" t="str">
            <v>DCA2175</v>
          </cell>
          <cell r="C122">
            <v>0</v>
          </cell>
          <cell r="D122">
            <v>98</v>
          </cell>
        </row>
        <row r="123">
          <cell r="A123" t="str">
            <v>102°</v>
          </cell>
          <cell r="B123" t="str">
            <v>DCA2180</v>
          </cell>
          <cell r="C123">
            <v>0</v>
          </cell>
          <cell r="D123">
            <v>102</v>
          </cell>
        </row>
        <row r="124">
          <cell r="A124" t="str">
            <v>Push handles</v>
          </cell>
          <cell r="B124"/>
          <cell r="C124" t="str">
            <v>PH</v>
          </cell>
        </row>
        <row r="125">
          <cell r="A125" t="str">
            <v>Without</v>
          </cell>
          <cell r="B125" t="str">
            <v>DCA2400</v>
          </cell>
          <cell r="C125">
            <v>5</v>
          </cell>
        </row>
        <row r="126">
          <cell r="A126" t="str">
            <v>Fixed mini</v>
          </cell>
          <cell r="B126" t="str">
            <v>DCA2410</v>
          </cell>
          <cell r="C126">
            <v>25</v>
          </cell>
        </row>
        <row r="127">
          <cell r="A127" t="str">
            <v>Fixed long</v>
          </cell>
          <cell r="B127" t="str">
            <v>DCA2420</v>
          </cell>
          <cell r="C127">
            <v>25</v>
          </cell>
        </row>
        <row r="128">
          <cell r="A128" t="str">
            <v>Foldable</v>
          </cell>
          <cell r="B128" t="str">
            <v>DCA2450</v>
          </cell>
          <cell r="C128">
            <v>20</v>
          </cell>
        </row>
        <row r="129">
          <cell r="A129" t="str">
            <v>Footrests</v>
          </cell>
          <cell r="B129"/>
          <cell r="C129"/>
        </row>
        <row r="130">
          <cell r="A130" t="str">
            <v>2 pcs. plastic</v>
          </cell>
          <cell r="B130" t="str">
            <v>DCA3260</v>
          </cell>
          <cell r="C130">
            <v>0</v>
          </cell>
          <cell r="D130" t="str">
            <v>PL</v>
          </cell>
        </row>
        <row r="131">
          <cell r="A131" t="str">
            <v>2 pcs.carbon</v>
          </cell>
          <cell r="B131" t="str">
            <v>DCA3270</v>
          </cell>
          <cell r="C131">
            <v>0</v>
          </cell>
          <cell r="D131" t="str">
            <v>CA</v>
          </cell>
        </row>
        <row r="132">
          <cell r="A132" t="str">
            <v>1 pc. carbon</v>
          </cell>
          <cell r="B132" t="str">
            <v>DCA3280</v>
          </cell>
          <cell r="C132">
            <v>0</v>
          </cell>
          <cell r="D132" t="str">
            <v>CA</v>
          </cell>
        </row>
        <row r="133">
          <cell r="A133" t="str">
            <v>Siderest</v>
          </cell>
          <cell r="B133"/>
          <cell r="C133" t="str">
            <v>Bearing spacer</v>
          </cell>
        </row>
        <row r="134">
          <cell r="A134" t="str">
            <v>Eco clothe-guard fix</v>
          </cell>
          <cell r="B134" t="str">
            <v>DCA3400</v>
          </cell>
          <cell r="C134">
            <v>0</v>
          </cell>
          <cell r="D134">
            <v>5</v>
          </cell>
          <cell r="G134" t="str">
            <v>B</v>
          </cell>
        </row>
        <row r="135">
          <cell r="A135" t="str">
            <v>Eco clothe-guard removable</v>
          </cell>
          <cell r="B135" t="str">
            <v>DCA3405</v>
          </cell>
          <cell r="C135">
            <v>0</v>
          </cell>
          <cell r="D135">
            <v>-5</v>
          </cell>
          <cell r="G135"/>
        </row>
        <row r="136">
          <cell r="A136" t="str">
            <v>Carbon clothe-guard fix</v>
          </cell>
          <cell r="B136" t="str">
            <v>DCA3410</v>
          </cell>
          <cell r="C136">
            <v>0</v>
          </cell>
          <cell r="D136">
            <v>5</v>
          </cell>
          <cell r="G136"/>
        </row>
        <row r="137">
          <cell r="A137" t="str">
            <v>Eco mudguard fix</v>
          </cell>
          <cell r="B137" t="str">
            <v>DCA3425</v>
          </cell>
          <cell r="C137">
            <v>0</v>
          </cell>
          <cell r="D137">
            <v>5</v>
          </cell>
          <cell r="G137"/>
        </row>
        <row r="138">
          <cell r="A138" t="str">
            <v>Carbon mudguard fix</v>
          </cell>
          <cell r="B138" t="str">
            <v>DCA3430</v>
          </cell>
          <cell r="C138">
            <v>0</v>
          </cell>
          <cell r="D138">
            <v>5</v>
          </cell>
          <cell r="G138"/>
        </row>
        <row r="139">
          <cell r="A139" t="str">
            <v>Carbon mudguard removable</v>
          </cell>
          <cell r="B139" t="str">
            <v>DCA3440</v>
          </cell>
          <cell r="C139">
            <v>0</v>
          </cell>
          <cell r="D139">
            <v>-5</v>
          </cell>
          <cell r="G139"/>
        </row>
        <row r="140">
          <cell r="A140" t="str">
            <v>Eco mudguard removable</v>
          </cell>
          <cell r="B140" t="str">
            <v>DCA3450</v>
          </cell>
          <cell r="C140">
            <v>0</v>
          </cell>
          <cell r="D140">
            <v>-5</v>
          </cell>
          <cell r="G140"/>
        </row>
        <row r="141">
          <cell r="A141" t="str">
            <v>Armrest T short</v>
          </cell>
          <cell r="B141" t="str">
            <v>DCA3500</v>
          </cell>
          <cell r="C141">
            <v>0</v>
          </cell>
          <cell r="D141">
            <v>5</v>
          </cell>
          <cell r="G141"/>
        </row>
        <row r="142">
          <cell r="A142" t="str">
            <v>Armrest T long</v>
          </cell>
          <cell r="B142" t="str">
            <v>DCA3510</v>
          </cell>
          <cell r="C142">
            <v>0</v>
          </cell>
          <cell r="D142">
            <v>5</v>
          </cell>
          <cell r="G142"/>
        </row>
        <row r="143">
          <cell r="A143" t="str">
            <v>Tubular armrest</v>
          </cell>
          <cell r="B143" t="str">
            <v>DCA3520</v>
          </cell>
          <cell r="C143">
            <v>0</v>
          </cell>
          <cell r="D143" t="str">
            <v>NA</v>
          </cell>
          <cell r="G143"/>
        </row>
        <row r="144">
          <cell r="A144" t="str">
            <v>Flip-up armrest</v>
          </cell>
          <cell r="B144" t="str">
            <v>DCA3530</v>
          </cell>
          <cell r="C144">
            <v>20</v>
          </cell>
          <cell r="D144">
            <v>-5</v>
          </cell>
          <cell r="G144"/>
        </row>
        <row r="145">
          <cell r="A145" t="str">
            <v>Hemi armrest</v>
          </cell>
          <cell r="B145" t="str">
            <v>DCA3540</v>
          </cell>
          <cell r="C145">
            <v>0</v>
          </cell>
          <cell r="D145">
            <v>-5</v>
          </cell>
          <cell r="E145"/>
          <cell r="F145"/>
          <cell r="G145"/>
        </row>
        <row r="146">
          <cell r="A146" t="str">
            <v>Rear wheel type</v>
          </cell>
          <cell r="B146"/>
          <cell r="C146" t="str">
            <v>Hub center</v>
          </cell>
        </row>
        <row r="147">
          <cell r="B147" t="str">
            <v>DCA6500</v>
          </cell>
          <cell r="C147">
            <v>59</v>
          </cell>
          <cell r="G147" t="str">
            <v>C</v>
          </cell>
        </row>
        <row r="148">
          <cell r="B148" t="str">
            <v>DCA6510</v>
          </cell>
          <cell r="C148">
            <v>53</v>
          </cell>
          <cell r="G148"/>
        </row>
        <row r="149">
          <cell r="B149" t="str">
            <v>DCA6520</v>
          </cell>
          <cell r="C149">
            <v>53</v>
          </cell>
          <cell r="G149"/>
        </row>
        <row r="150">
          <cell r="B150" t="str">
            <v>DCA6550</v>
          </cell>
          <cell r="C150">
            <v>62</v>
          </cell>
          <cell r="D150"/>
          <cell r="E150"/>
          <cell r="F150"/>
          <cell r="G150"/>
        </row>
        <row r="152">
          <cell r="A152" t="str">
            <v>0°</v>
          </cell>
          <cell r="B152" t="str">
            <v>DCA6820</v>
          </cell>
          <cell r="C152">
            <v>27</v>
          </cell>
          <cell r="D152">
            <v>1</v>
          </cell>
          <cell r="E152"/>
          <cell r="F152"/>
          <cell r="G152" t="str">
            <v>D</v>
          </cell>
        </row>
        <row r="153">
          <cell r="A153" t="str">
            <v>3°</v>
          </cell>
          <cell r="B153" t="str">
            <v>DCA6830</v>
          </cell>
          <cell r="C153">
            <v>36</v>
          </cell>
          <cell r="D153">
            <v>3</v>
          </cell>
          <cell r="E153"/>
          <cell r="F153"/>
          <cell r="G153"/>
        </row>
        <row r="155">
          <cell r="A155">
            <v>1</v>
          </cell>
          <cell r="B155" t="str">
            <v>DCA6100</v>
          </cell>
          <cell r="C155">
            <v>42.5</v>
          </cell>
          <cell r="D155"/>
        </row>
        <row r="156">
          <cell r="A156">
            <v>2</v>
          </cell>
          <cell r="B156" t="str">
            <v>DCA6110</v>
          </cell>
          <cell r="C156">
            <v>62.5</v>
          </cell>
          <cell r="D156"/>
        </row>
        <row r="157">
          <cell r="A157">
            <v>3</v>
          </cell>
          <cell r="B157" t="str">
            <v>DCA6120</v>
          </cell>
          <cell r="C157">
            <v>82.5</v>
          </cell>
          <cell r="D157"/>
        </row>
        <row r="158">
          <cell r="A158">
            <v>4</v>
          </cell>
          <cell r="B158" t="str">
            <v>DCA6130</v>
          </cell>
          <cell r="C158">
            <v>102.5</v>
          </cell>
          <cell r="D158"/>
        </row>
        <row r="159">
          <cell r="A159">
            <v>5</v>
          </cell>
          <cell r="B159" t="str">
            <v>DCA6140</v>
          </cell>
          <cell r="C159">
            <v>162.5</v>
          </cell>
          <cell r="D159"/>
        </row>
        <row r="160">
          <cell r="A160">
            <v>6</v>
          </cell>
          <cell r="B160" t="str">
            <v>DCA6150</v>
          </cell>
          <cell r="C160">
            <v>182.5</v>
          </cell>
          <cell r="D160"/>
        </row>
        <row r="162">
          <cell r="A162" t="str">
            <v>22"</v>
          </cell>
          <cell r="B162" t="str">
            <v>DCA6400</v>
          </cell>
          <cell r="C162">
            <v>558.79999999999995</v>
          </cell>
        </row>
        <row r="163">
          <cell r="A163" t="str">
            <v>24"</v>
          </cell>
          <cell r="B163" t="str">
            <v>DCA6410</v>
          </cell>
          <cell r="C163">
            <v>609.6</v>
          </cell>
        </row>
        <row r="164">
          <cell r="A164" t="str">
            <v>25"</v>
          </cell>
          <cell r="B164" t="str">
            <v>DCA6420</v>
          </cell>
          <cell r="C164">
            <v>635</v>
          </cell>
        </row>
        <row r="165">
          <cell r="A165" t="str">
            <v>26"</v>
          </cell>
          <cell r="B165" t="str">
            <v>DCA6430</v>
          </cell>
          <cell r="C165">
            <v>660.4</v>
          </cell>
          <cell r="D165"/>
        </row>
        <row r="167">
          <cell r="B167" t="str">
            <v>DCA6500</v>
          </cell>
          <cell r="C167">
            <v>86</v>
          </cell>
          <cell r="G167" t="str">
            <v>F</v>
          </cell>
        </row>
        <row r="168">
          <cell r="B168" t="str">
            <v>DCA6700</v>
          </cell>
          <cell r="C168">
            <v>94</v>
          </cell>
          <cell r="G168"/>
        </row>
        <row r="169">
          <cell r="B169" t="str">
            <v>DCA6710</v>
          </cell>
          <cell r="C169">
            <v>90</v>
          </cell>
          <cell r="G169"/>
        </row>
        <row r="170">
          <cell r="B170" t="str">
            <v>DCA6720</v>
          </cell>
          <cell r="C170">
            <v>90</v>
          </cell>
          <cell r="G170"/>
        </row>
        <row r="171">
          <cell r="B171" t="str">
            <v>DCA6740</v>
          </cell>
          <cell r="C171">
            <v>94</v>
          </cell>
          <cell r="G171"/>
        </row>
        <row r="172">
          <cell r="B172" t="str">
            <v>DCA6750</v>
          </cell>
          <cell r="C172">
            <v>84</v>
          </cell>
          <cell r="G172"/>
        </row>
        <row r="173">
          <cell r="B173" t="str">
            <v>DCA6760</v>
          </cell>
          <cell r="C173">
            <v>92</v>
          </cell>
          <cell r="G173"/>
        </row>
        <row r="174">
          <cell r="B174" t="str">
            <v>DCA6770</v>
          </cell>
          <cell r="C174">
            <v>96</v>
          </cell>
          <cell r="G174"/>
        </row>
        <row r="175">
          <cell r="B175" t="str">
            <v>DCA6780</v>
          </cell>
          <cell r="C175">
            <v>90</v>
          </cell>
          <cell r="G175"/>
        </row>
        <row r="176">
          <cell r="B176" t="str">
            <v>DCA6790</v>
          </cell>
          <cell r="C176">
            <v>90</v>
          </cell>
          <cell r="D176"/>
          <cell r="E176"/>
          <cell r="F176"/>
          <cell r="G176"/>
        </row>
      </sheetData>
      <sheetData sheetId="5" refreshError="1"/>
      <sheetData sheetId="6" refreshError="1"/>
      <sheetData sheetId="7" refreshError="1"/>
      <sheetData sheetId="8" refreshError="1"/>
      <sheetData sheetId="9" refreshError="1"/>
      <sheetData sheetId="10" refreshError="1"/>
      <sheetData sheetId="11" refreshError="1">
        <row r="5">
          <cell r="A5" t="str">
            <v>75° Standard</v>
          </cell>
          <cell r="B5" t="str">
            <v>DKA1040-1050</v>
          </cell>
          <cell r="C5">
            <v>416.4</v>
          </cell>
          <cell r="D5">
            <v>265</v>
          </cell>
          <cell r="E5">
            <v>85</v>
          </cell>
          <cell r="F5">
            <v>22</v>
          </cell>
          <cell r="G5">
            <v>73</v>
          </cell>
          <cell r="H5"/>
          <cell r="I5"/>
          <cell r="J5"/>
          <cell r="K5"/>
        </row>
        <row r="6">
          <cell r="A6" t="str">
            <v>75° Short</v>
          </cell>
          <cell r="B6" t="str">
            <v>DKA1040-1050</v>
          </cell>
          <cell r="C6">
            <v>409.1</v>
          </cell>
          <cell r="D6">
            <v>265</v>
          </cell>
          <cell r="E6">
            <v>90</v>
          </cell>
          <cell r="F6">
            <v>18</v>
          </cell>
          <cell r="G6">
            <v>72</v>
          </cell>
          <cell r="H6"/>
          <cell r="I6"/>
          <cell r="J6"/>
          <cell r="K6"/>
        </row>
        <row r="7">
          <cell r="A7" t="str">
            <v>75° +50mm</v>
          </cell>
          <cell r="B7" t="str">
            <v>DKA1060</v>
          </cell>
          <cell r="C7">
            <v>466.3</v>
          </cell>
          <cell r="D7">
            <v>315</v>
          </cell>
          <cell r="E7">
            <v>85</v>
          </cell>
          <cell r="F7">
            <v>22</v>
          </cell>
          <cell r="G7">
            <v>73</v>
          </cell>
          <cell r="H7"/>
          <cell r="I7"/>
          <cell r="J7"/>
          <cell r="K7"/>
        </row>
        <row r="8">
          <cell r="A8" t="str">
            <v>90° Standard</v>
          </cell>
          <cell r="B8" t="str">
            <v>DKA1070-1080</v>
          </cell>
          <cell r="C8">
            <v>424.5</v>
          </cell>
          <cell r="D8">
            <v>265</v>
          </cell>
          <cell r="E8">
            <v>70</v>
          </cell>
          <cell r="F8">
            <v>22</v>
          </cell>
          <cell r="G8">
            <v>88</v>
          </cell>
          <cell r="H8"/>
          <cell r="I8"/>
          <cell r="J8"/>
          <cell r="K8"/>
        </row>
        <row r="9">
          <cell r="A9" t="str">
            <v>90° Short</v>
          </cell>
          <cell r="B9" t="str">
            <v>DKA1070-1080</v>
          </cell>
          <cell r="C9">
            <v>424.4</v>
          </cell>
          <cell r="D9">
            <v>265</v>
          </cell>
          <cell r="E9">
            <v>75</v>
          </cell>
          <cell r="F9">
            <v>18</v>
          </cell>
          <cell r="G9">
            <v>87</v>
          </cell>
          <cell r="H9"/>
          <cell r="I9"/>
          <cell r="J9"/>
          <cell r="K9"/>
        </row>
        <row r="10">
          <cell r="A10" t="str">
            <v>90° +50mm</v>
          </cell>
          <cell r="B10" t="str">
            <v>DKA1090</v>
          </cell>
          <cell r="C10">
            <v>471.5</v>
          </cell>
          <cell r="D10">
            <v>315</v>
          </cell>
          <cell r="E10">
            <v>70</v>
          </cell>
          <cell r="F10">
            <v>22</v>
          </cell>
          <cell r="G10">
            <v>88</v>
          </cell>
          <cell r="H10"/>
          <cell r="I10"/>
          <cell r="J10"/>
          <cell r="K10"/>
        </row>
        <row r="12">
          <cell r="A12" t="str">
            <v>SW320</v>
          </cell>
          <cell r="B12" t="str">
            <v>DKA1310</v>
          </cell>
          <cell r="C12">
            <v>320</v>
          </cell>
        </row>
        <row r="13">
          <cell r="A13" t="str">
            <v>SW340</v>
          </cell>
          <cell r="B13" t="str">
            <v>DKA1315</v>
          </cell>
          <cell r="C13">
            <v>340</v>
          </cell>
        </row>
        <row r="14">
          <cell r="A14" t="str">
            <v>SW360</v>
          </cell>
          <cell r="B14" t="str">
            <v>DKA1320</v>
          </cell>
          <cell r="C14">
            <v>360</v>
          </cell>
        </row>
        <row r="15">
          <cell r="A15" t="str">
            <v>SW380</v>
          </cell>
          <cell r="B15" t="str">
            <v>DKA1325</v>
          </cell>
          <cell r="C15">
            <v>380</v>
          </cell>
        </row>
        <row r="16">
          <cell r="A16" t="str">
            <v>SW400</v>
          </cell>
          <cell r="B16" t="str">
            <v>DKA1330</v>
          </cell>
          <cell r="C16">
            <v>400</v>
          </cell>
        </row>
        <row r="17">
          <cell r="A17" t="str">
            <v>SW420</v>
          </cell>
          <cell r="B17" t="str">
            <v>DKA1335</v>
          </cell>
          <cell r="C17">
            <v>420</v>
          </cell>
        </row>
        <row r="18">
          <cell r="A18" t="str">
            <v>SW440</v>
          </cell>
          <cell r="B18" t="str">
            <v>DKA1340</v>
          </cell>
          <cell r="C18">
            <v>440</v>
          </cell>
        </row>
        <row r="19">
          <cell r="A19" t="str">
            <v>SW460</v>
          </cell>
          <cell r="B19" t="str">
            <v>DKA1345</v>
          </cell>
          <cell r="C19">
            <v>460</v>
          </cell>
        </row>
        <row r="20">
          <cell r="A20" t="str">
            <v>SW480</v>
          </cell>
          <cell r="B20" t="str">
            <v>DKA1350</v>
          </cell>
          <cell r="C20">
            <v>480</v>
          </cell>
        </row>
        <row r="21">
          <cell r="A21" t="str">
            <v>SW500</v>
          </cell>
          <cell r="B21" t="str">
            <v>DKA1355</v>
          </cell>
          <cell r="C21">
            <v>500</v>
          </cell>
        </row>
        <row r="23">
          <cell r="A23" t="str">
            <v>SD350</v>
          </cell>
          <cell r="B23" t="str">
            <v>DKA1410</v>
          </cell>
          <cell r="C23">
            <v>315</v>
          </cell>
          <cell r="D23">
            <v>0</v>
          </cell>
          <cell r="E23" t="str">
            <v>NA</v>
          </cell>
          <cell r="F23">
            <v>2.93</v>
          </cell>
          <cell r="G23" t="str">
            <v>NA</v>
          </cell>
          <cell r="H23">
            <v>3.09</v>
          </cell>
          <cell r="I23">
            <v>0.91</v>
          </cell>
          <cell r="J23" t="str">
            <v>NA</v>
          </cell>
          <cell r="K23">
            <v>0.9</v>
          </cell>
          <cell r="L23">
            <v>0.35</v>
          </cell>
          <cell r="M23" t="str">
            <v>NA</v>
          </cell>
          <cell r="N23">
            <v>0.53</v>
          </cell>
          <cell r="O23">
            <v>0.90500000000000003</v>
          </cell>
          <cell r="P23" t="str">
            <v>NA</v>
          </cell>
          <cell r="Q23">
            <v>1</v>
          </cell>
        </row>
        <row r="24">
          <cell r="A24" t="str">
            <v>SD375</v>
          </cell>
          <cell r="B24" t="str">
            <v>DKA1420</v>
          </cell>
          <cell r="C24">
            <v>340</v>
          </cell>
          <cell r="D24">
            <v>0</v>
          </cell>
          <cell r="E24" t="str">
            <v>NA</v>
          </cell>
          <cell r="F24">
            <v>2.930315789473684</v>
          </cell>
          <cell r="G24" t="str">
            <v>NA</v>
          </cell>
          <cell r="H24">
            <v>3.0947368421052639</v>
          </cell>
          <cell r="I24">
            <v>0.9096666666666664</v>
          </cell>
          <cell r="J24" t="str">
            <v>NA</v>
          </cell>
          <cell r="K24">
            <v>0.90825000000000033</v>
          </cell>
          <cell r="L24">
            <v>0.35157894736842055</v>
          </cell>
          <cell r="M24" t="str">
            <v>NA</v>
          </cell>
          <cell r="N24">
            <v>0.52652631578947351</v>
          </cell>
          <cell r="O24">
            <v>1.0018333333333336</v>
          </cell>
          <cell r="P24" t="str">
            <v>NA</v>
          </cell>
          <cell r="Q24">
            <v>0.99900000000000022</v>
          </cell>
        </row>
        <row r="25">
          <cell r="A25" t="str">
            <v>SD400</v>
          </cell>
          <cell r="B25" t="str">
            <v>DKA1435</v>
          </cell>
          <cell r="C25">
            <v>365</v>
          </cell>
          <cell r="D25">
            <v>25</v>
          </cell>
          <cell r="E25" t="str">
            <v>NA</v>
          </cell>
          <cell r="F25">
            <v>2.95</v>
          </cell>
          <cell r="G25" t="str">
            <v>NA</v>
          </cell>
          <cell r="H25">
            <v>3.11</v>
          </cell>
          <cell r="I25">
            <v>0.91483333333333317</v>
          </cell>
          <cell r="J25" t="str">
            <v>NA</v>
          </cell>
          <cell r="K25">
            <v>0.91412500000000019</v>
          </cell>
          <cell r="L25">
            <v>0.35</v>
          </cell>
          <cell r="M25" t="str">
            <v>NA</v>
          </cell>
          <cell r="N25">
            <v>0.53</v>
          </cell>
          <cell r="O25">
            <v>1.0019166666666668</v>
          </cell>
          <cell r="P25" t="str">
            <v>NA</v>
          </cell>
          <cell r="Q25">
            <v>1</v>
          </cell>
        </row>
        <row r="26">
          <cell r="A26" t="str">
            <v>SD425</v>
          </cell>
          <cell r="B26" t="str">
            <v>DKA1450</v>
          </cell>
          <cell r="C26">
            <v>390</v>
          </cell>
          <cell r="D26">
            <v>50</v>
          </cell>
          <cell r="E26">
            <v>0</v>
          </cell>
          <cell r="F26">
            <v>2.96</v>
          </cell>
          <cell r="G26">
            <v>2.9312631578947372</v>
          </cell>
          <cell r="H26">
            <v>3.13</v>
          </cell>
          <cell r="I26">
            <v>0.92483333333333317</v>
          </cell>
          <cell r="J26">
            <v>0.90566666666666673</v>
          </cell>
          <cell r="K26">
            <v>0.91912500000000019</v>
          </cell>
          <cell r="L26">
            <v>0.35</v>
          </cell>
          <cell r="M26">
            <v>0.35168421052631543</v>
          </cell>
          <cell r="N26">
            <v>0.53</v>
          </cell>
          <cell r="O26">
            <v>1.0024166666666667</v>
          </cell>
          <cell r="P26">
            <v>1.0003333333333335</v>
          </cell>
          <cell r="Q26">
            <v>1</v>
          </cell>
        </row>
        <row r="27">
          <cell r="A27" t="str">
            <v>SD450</v>
          </cell>
          <cell r="B27" t="str">
            <v>DKA1465</v>
          </cell>
          <cell r="C27">
            <v>415</v>
          </cell>
          <cell r="D27">
            <v>75</v>
          </cell>
          <cell r="E27">
            <v>25</v>
          </cell>
          <cell r="F27">
            <v>2.98</v>
          </cell>
          <cell r="G27">
            <v>2.94</v>
          </cell>
          <cell r="H27">
            <v>3.16</v>
          </cell>
          <cell r="I27">
            <v>0.93483333333333318</v>
          </cell>
          <cell r="J27">
            <v>0.91283333333333339</v>
          </cell>
          <cell r="K27">
            <v>0.92412500000000009</v>
          </cell>
          <cell r="L27">
            <v>0.35</v>
          </cell>
          <cell r="M27">
            <v>0.35</v>
          </cell>
          <cell r="N27">
            <v>0.53</v>
          </cell>
          <cell r="O27">
            <v>1.0029166666666667</v>
          </cell>
          <cell r="P27">
            <v>1</v>
          </cell>
          <cell r="Q27">
            <v>1.01</v>
          </cell>
        </row>
        <row r="28">
          <cell r="A28" t="str">
            <v>SD475</v>
          </cell>
          <cell r="B28" t="str">
            <v>DKA1475</v>
          </cell>
          <cell r="C28">
            <v>440</v>
          </cell>
          <cell r="D28">
            <v>100</v>
          </cell>
          <cell r="E28">
            <v>50</v>
          </cell>
          <cell r="F28">
            <v>3.0037894736842103</v>
          </cell>
          <cell r="G28">
            <v>2.96</v>
          </cell>
          <cell r="H28">
            <v>3.1992631578947366</v>
          </cell>
          <cell r="I28">
            <v>0.94724999999999993</v>
          </cell>
          <cell r="J28">
            <v>0.92391666666666672</v>
          </cell>
          <cell r="K28">
            <v>0.94833333333333347</v>
          </cell>
          <cell r="L28">
            <v>0.35442105263157897</v>
          </cell>
          <cell r="M28">
            <v>0.35</v>
          </cell>
          <cell r="N28">
            <v>0.53294736842105261</v>
          </cell>
          <cell r="O28">
            <v>1.0053750000000001</v>
          </cell>
          <cell r="P28">
            <v>1</v>
          </cell>
          <cell r="Q28">
            <v>1.0113333333333334</v>
          </cell>
        </row>
        <row r="29">
          <cell r="A29" t="str">
            <v>SD500</v>
          </cell>
          <cell r="B29" t="str">
            <v>DKA1490</v>
          </cell>
          <cell r="C29">
            <v>465</v>
          </cell>
          <cell r="D29" t="str">
            <v>NA</v>
          </cell>
          <cell r="E29">
            <v>75</v>
          </cell>
          <cell r="F29" t="str">
            <v>NA</v>
          </cell>
          <cell r="G29">
            <v>2.98</v>
          </cell>
          <cell r="H29" t="str">
            <v>NA</v>
          </cell>
          <cell r="I29" t="str">
            <v>NA</v>
          </cell>
          <cell r="J29">
            <v>0.9328333333333334</v>
          </cell>
          <cell r="K29" t="str">
            <v>NA</v>
          </cell>
          <cell r="L29" t="str">
            <v>NA</v>
          </cell>
          <cell r="M29">
            <v>0.35</v>
          </cell>
          <cell r="N29" t="str">
            <v>NA</v>
          </cell>
          <cell r="O29" t="str">
            <v>NA</v>
          </cell>
          <cell r="P29">
            <v>1</v>
          </cell>
          <cell r="Q29" t="str">
            <v>NA</v>
          </cell>
        </row>
        <row r="30">
          <cell r="A30" t="str">
            <v>SD525</v>
          </cell>
          <cell r="B30" t="str">
            <v>DKA1495</v>
          </cell>
          <cell r="C30">
            <v>490</v>
          </cell>
          <cell r="D30" t="str">
            <v>NA</v>
          </cell>
          <cell r="E30">
            <v>100</v>
          </cell>
          <cell r="F30" t="str">
            <v>NA</v>
          </cell>
          <cell r="G30">
            <v>2.9966315789473681</v>
          </cell>
          <cell r="H30" t="str">
            <v>NA</v>
          </cell>
          <cell r="I30" t="str">
            <v>NA</v>
          </cell>
          <cell r="J30">
            <v>0.94316666666666671</v>
          </cell>
          <cell r="K30" t="str">
            <v>NA</v>
          </cell>
          <cell r="L30" t="str">
            <v>NA</v>
          </cell>
          <cell r="M30">
            <v>0.35452631578947374</v>
          </cell>
          <cell r="N30" t="str">
            <v>NA</v>
          </cell>
          <cell r="O30" t="str">
            <v>NA</v>
          </cell>
          <cell r="P30">
            <v>1.0042916666666666</v>
          </cell>
          <cell r="Q30" t="str">
            <v>NA</v>
          </cell>
        </row>
        <row r="32">
          <cell r="A32" t="str">
            <v>1 = 140mm</v>
          </cell>
          <cell r="B32" t="str">
            <v>DKA1500</v>
          </cell>
          <cell r="C32">
            <v>12</v>
          </cell>
          <cell r="D32"/>
          <cell r="K32"/>
        </row>
        <row r="33">
          <cell r="A33" t="str">
            <v>2 = 125mm</v>
          </cell>
          <cell r="B33" t="str">
            <v>DKA1510</v>
          </cell>
          <cell r="C33">
            <v>27</v>
          </cell>
          <cell r="D33"/>
          <cell r="K33"/>
        </row>
        <row r="34">
          <cell r="A34" t="str">
            <v>3 = 110mm</v>
          </cell>
          <cell r="B34" t="str">
            <v>DKA1520</v>
          </cell>
          <cell r="C34">
            <v>42</v>
          </cell>
          <cell r="D34"/>
          <cell r="K34"/>
        </row>
        <row r="35">
          <cell r="A35" t="str">
            <v>4 = 95mm</v>
          </cell>
          <cell r="B35" t="str">
            <v>DKA1530</v>
          </cell>
          <cell r="C35">
            <v>57</v>
          </cell>
          <cell r="D35"/>
          <cell r="K35"/>
        </row>
        <row r="36">
          <cell r="A36" t="str">
            <v>5 = 80mm</v>
          </cell>
          <cell r="B36" t="str">
            <v>DKA1540</v>
          </cell>
          <cell r="C36">
            <v>72</v>
          </cell>
          <cell r="D36"/>
          <cell r="E36"/>
          <cell r="F36"/>
          <cell r="G36"/>
          <cell r="H36"/>
          <cell r="I36"/>
          <cell r="J36"/>
          <cell r="K36"/>
        </row>
        <row r="38">
          <cell r="A38" t="str">
            <v>BH270</v>
          </cell>
          <cell r="B38" t="str">
            <v>DKA1605</v>
          </cell>
          <cell r="C38">
            <v>270</v>
          </cell>
          <cell r="D38"/>
          <cell r="K38"/>
        </row>
        <row r="39">
          <cell r="A39" t="str">
            <v>BH285</v>
          </cell>
          <cell r="B39" t="str">
            <v>DKA1610</v>
          </cell>
          <cell r="C39">
            <v>285</v>
          </cell>
          <cell r="D39"/>
          <cell r="K39"/>
        </row>
        <row r="40">
          <cell r="A40" t="str">
            <v>BH300</v>
          </cell>
          <cell r="B40" t="str">
            <v>DKA1615</v>
          </cell>
          <cell r="C40">
            <v>300</v>
          </cell>
          <cell r="D40"/>
          <cell r="K40"/>
        </row>
        <row r="41">
          <cell r="A41" t="str">
            <v>BH315</v>
          </cell>
          <cell r="B41" t="str">
            <v>DKA1620</v>
          </cell>
          <cell r="C41">
            <v>315</v>
          </cell>
          <cell r="D41"/>
          <cell r="K41"/>
        </row>
        <row r="42">
          <cell r="A42" t="str">
            <v>BH330</v>
          </cell>
          <cell r="B42" t="str">
            <v>DKA1625</v>
          </cell>
          <cell r="C42">
            <v>330</v>
          </cell>
          <cell r="D42"/>
          <cell r="K42"/>
        </row>
        <row r="43">
          <cell r="A43" t="str">
            <v>BH345</v>
          </cell>
          <cell r="B43" t="str">
            <v>DKA1630</v>
          </cell>
          <cell r="C43">
            <v>345</v>
          </cell>
          <cell r="D43"/>
          <cell r="K43"/>
        </row>
        <row r="44">
          <cell r="A44" t="str">
            <v>BH360</v>
          </cell>
          <cell r="B44" t="str">
            <v>DKA1635</v>
          </cell>
          <cell r="C44">
            <v>360</v>
          </cell>
          <cell r="D44"/>
          <cell r="K44"/>
        </row>
        <row r="45">
          <cell r="A45" t="str">
            <v>BH375</v>
          </cell>
          <cell r="B45" t="str">
            <v>DKA1640</v>
          </cell>
          <cell r="C45">
            <v>375</v>
          </cell>
          <cell r="D45"/>
          <cell r="K45"/>
        </row>
        <row r="46">
          <cell r="A46" t="str">
            <v>BH390</v>
          </cell>
          <cell r="B46" t="str">
            <v>DKA1645</v>
          </cell>
          <cell r="C46">
            <v>390</v>
          </cell>
          <cell r="D46"/>
          <cell r="K46"/>
        </row>
        <row r="47">
          <cell r="A47" t="str">
            <v>BH405</v>
          </cell>
          <cell r="B47" t="str">
            <v>DKA1650</v>
          </cell>
          <cell r="C47">
            <v>405</v>
          </cell>
          <cell r="D47"/>
          <cell r="K47"/>
        </row>
        <row r="48">
          <cell r="A48" t="str">
            <v>BH420</v>
          </cell>
          <cell r="B48" t="str">
            <v>DKA1655</v>
          </cell>
          <cell r="C48">
            <v>420</v>
          </cell>
          <cell r="D48"/>
          <cell r="K48"/>
        </row>
        <row r="49">
          <cell r="A49" t="str">
            <v>BH435</v>
          </cell>
          <cell r="B49" t="str">
            <v>DKA1660</v>
          </cell>
          <cell r="C49">
            <v>435</v>
          </cell>
          <cell r="D49"/>
          <cell r="K49"/>
        </row>
        <row r="50">
          <cell r="A50" t="str">
            <v>BH450</v>
          </cell>
          <cell r="B50" t="str">
            <v>DKA1665</v>
          </cell>
          <cell r="C50">
            <v>450</v>
          </cell>
          <cell r="D50"/>
          <cell r="K50"/>
          <cell r="T50">
            <v>234.35</v>
          </cell>
        </row>
        <row r="51">
          <cell r="A51" t="str">
            <v>BH465</v>
          </cell>
          <cell r="B51" t="str">
            <v>DKA1670</v>
          </cell>
          <cell r="C51">
            <v>465</v>
          </cell>
          <cell r="D51"/>
          <cell r="K51"/>
        </row>
        <row r="52">
          <cell r="A52" t="str">
            <v>BH480</v>
          </cell>
          <cell r="B52" t="str">
            <v>DKA1675</v>
          </cell>
          <cell r="C52">
            <v>480</v>
          </cell>
          <cell r="D52"/>
          <cell r="E52"/>
          <cell r="F52"/>
          <cell r="G52"/>
          <cell r="H52"/>
          <cell r="I52"/>
          <cell r="J52"/>
          <cell r="K52"/>
        </row>
        <row r="54">
          <cell r="A54" t="str">
            <v>FSTF450</v>
          </cell>
          <cell r="B54" t="str">
            <v>DKA1740</v>
          </cell>
          <cell r="C54">
            <v>450</v>
          </cell>
          <cell r="D54"/>
          <cell r="K54"/>
        </row>
        <row r="55">
          <cell r="A55" t="str">
            <v>FSTF460</v>
          </cell>
          <cell r="B55" t="str">
            <v>DKA1745</v>
          </cell>
          <cell r="C55">
            <v>460</v>
          </cell>
          <cell r="D55"/>
          <cell r="K55"/>
        </row>
        <row r="56">
          <cell r="A56" t="str">
            <v>FSTF470</v>
          </cell>
          <cell r="B56" t="str">
            <v>DKA1750</v>
          </cell>
          <cell r="C56">
            <v>470</v>
          </cell>
          <cell r="D56"/>
          <cell r="K56"/>
        </row>
        <row r="57">
          <cell r="A57" t="str">
            <v>FSTF480</v>
          </cell>
          <cell r="B57" t="str">
            <v>DKA1755</v>
          </cell>
          <cell r="C57">
            <v>480</v>
          </cell>
          <cell r="D57"/>
          <cell r="K57"/>
        </row>
        <row r="58">
          <cell r="A58" t="str">
            <v>FSTF490</v>
          </cell>
          <cell r="B58" t="str">
            <v>DKA1760</v>
          </cell>
          <cell r="C58">
            <v>490</v>
          </cell>
          <cell r="D58"/>
          <cell r="K58"/>
        </row>
        <row r="59">
          <cell r="A59" t="str">
            <v>FSTF500</v>
          </cell>
          <cell r="B59" t="str">
            <v>DKA1765</v>
          </cell>
          <cell r="C59">
            <v>500</v>
          </cell>
          <cell r="D59"/>
          <cell r="K59"/>
        </row>
        <row r="60">
          <cell r="A60" t="str">
            <v>FSTF510</v>
          </cell>
          <cell r="B60" t="str">
            <v>DKA1770</v>
          </cell>
          <cell r="C60">
            <v>510</v>
          </cell>
          <cell r="D60"/>
          <cell r="K60"/>
        </row>
        <row r="61">
          <cell r="A61" t="str">
            <v>FSTF520</v>
          </cell>
          <cell r="B61" t="str">
            <v>DKA1775</v>
          </cell>
          <cell r="C61">
            <v>520</v>
          </cell>
          <cell r="D61"/>
          <cell r="K61"/>
        </row>
        <row r="62">
          <cell r="A62" t="str">
            <v>Rear seat to floor</v>
          </cell>
          <cell r="B62"/>
          <cell r="C62" t="str">
            <v>RSTF</v>
          </cell>
          <cell r="D62"/>
          <cell r="E62"/>
          <cell r="F62"/>
          <cell r="G62"/>
          <cell r="H62"/>
          <cell r="I62"/>
          <cell r="J62"/>
          <cell r="K62"/>
        </row>
        <row r="63">
          <cell r="A63" t="str">
            <v>RSTF390</v>
          </cell>
          <cell r="B63" t="str">
            <v>DKA1815</v>
          </cell>
          <cell r="C63">
            <v>390</v>
          </cell>
          <cell r="D63"/>
          <cell r="K63"/>
        </row>
        <row r="64">
          <cell r="A64" t="str">
            <v>RSTF400</v>
          </cell>
          <cell r="B64" t="str">
            <v>DKA1820</v>
          </cell>
          <cell r="C64">
            <v>400</v>
          </cell>
          <cell r="D64"/>
          <cell r="K64"/>
        </row>
        <row r="65">
          <cell r="A65" t="str">
            <v>RSTF410</v>
          </cell>
          <cell r="B65" t="str">
            <v>DKA1825</v>
          </cell>
          <cell r="C65">
            <v>410</v>
          </cell>
          <cell r="D65"/>
          <cell r="K65"/>
        </row>
        <row r="66">
          <cell r="A66" t="str">
            <v>RSTF420</v>
          </cell>
          <cell r="B66" t="str">
            <v>DKA1830</v>
          </cell>
          <cell r="C66">
            <v>420</v>
          </cell>
          <cell r="D66"/>
          <cell r="K66"/>
        </row>
        <row r="67">
          <cell r="A67" t="str">
            <v>RSTF430</v>
          </cell>
          <cell r="B67" t="str">
            <v>DKA1835</v>
          </cell>
          <cell r="C67">
            <v>430</v>
          </cell>
          <cell r="D67"/>
          <cell r="K67"/>
        </row>
        <row r="68">
          <cell r="A68" t="str">
            <v>RSTF440</v>
          </cell>
          <cell r="B68" t="str">
            <v>DKA1840</v>
          </cell>
          <cell r="C68">
            <v>440</v>
          </cell>
          <cell r="D68"/>
          <cell r="K68"/>
        </row>
        <row r="69">
          <cell r="A69" t="str">
            <v>RSTF450</v>
          </cell>
          <cell r="B69" t="str">
            <v>DKA1845</v>
          </cell>
          <cell r="C69">
            <v>450</v>
          </cell>
          <cell r="D69"/>
          <cell r="K69"/>
        </row>
        <row r="70">
          <cell r="A70" t="str">
            <v>RSTF460</v>
          </cell>
          <cell r="B70" t="str">
            <v>DKA1850</v>
          </cell>
          <cell r="C70">
            <v>460</v>
          </cell>
          <cell r="D70"/>
          <cell r="K70"/>
        </row>
        <row r="71">
          <cell r="A71" t="str">
            <v>RSTF470</v>
          </cell>
          <cell r="B71" t="str">
            <v>DKA1855</v>
          </cell>
          <cell r="C71">
            <v>470</v>
          </cell>
          <cell r="D71"/>
          <cell r="K71"/>
        </row>
        <row r="72">
          <cell r="A72" t="str">
            <v>RSTF480</v>
          </cell>
          <cell r="B72" t="str">
            <v>DKA1860</v>
          </cell>
          <cell r="C72">
            <v>480</v>
          </cell>
          <cell r="D72"/>
          <cell r="K72"/>
        </row>
        <row r="73">
          <cell r="A73" t="str">
            <v>RSTF490</v>
          </cell>
          <cell r="B73" t="str">
            <v>DKA1865</v>
          </cell>
          <cell r="C73">
            <v>490</v>
          </cell>
          <cell r="D73"/>
          <cell r="E73"/>
          <cell r="F73"/>
          <cell r="G73"/>
          <cell r="H73"/>
          <cell r="I73"/>
          <cell r="J73"/>
          <cell r="K73"/>
        </row>
        <row r="74">
          <cell r="A74" t="str">
            <v>Lower leg length</v>
          </cell>
          <cell r="B74"/>
          <cell r="C74" t="str">
            <v>LLL</v>
          </cell>
          <cell r="D74"/>
          <cell r="K74"/>
        </row>
        <row r="75">
          <cell r="A75" t="str">
            <v>LLL290</v>
          </cell>
          <cell r="B75" t="str">
            <v>DKA1918</v>
          </cell>
          <cell r="C75">
            <v>290</v>
          </cell>
          <cell r="D75"/>
          <cell r="K75"/>
        </row>
        <row r="76">
          <cell r="A76" t="str">
            <v>LLL300</v>
          </cell>
          <cell r="B76" t="str">
            <v>DKA1920</v>
          </cell>
          <cell r="C76">
            <v>300</v>
          </cell>
          <cell r="D76"/>
          <cell r="K76"/>
        </row>
        <row r="77">
          <cell r="A77" t="str">
            <v>LLL310</v>
          </cell>
          <cell r="B77" t="str">
            <v>DKA1922</v>
          </cell>
          <cell r="C77">
            <v>310</v>
          </cell>
          <cell r="D77"/>
          <cell r="K77"/>
        </row>
        <row r="78">
          <cell r="A78" t="str">
            <v>LLL320</v>
          </cell>
          <cell r="B78" t="str">
            <v>DKA1924</v>
          </cell>
          <cell r="C78">
            <v>320</v>
          </cell>
          <cell r="D78"/>
          <cell r="K78"/>
        </row>
        <row r="79">
          <cell r="A79" t="str">
            <v>LLL330</v>
          </cell>
          <cell r="B79" t="str">
            <v>DKA1926</v>
          </cell>
          <cell r="C79">
            <v>330</v>
          </cell>
          <cell r="D79"/>
          <cell r="K79"/>
        </row>
        <row r="80">
          <cell r="A80" t="str">
            <v>LLL340</v>
          </cell>
          <cell r="B80" t="str">
            <v>DKA1928</v>
          </cell>
          <cell r="C80">
            <v>340</v>
          </cell>
          <cell r="D80"/>
          <cell r="K80"/>
        </row>
        <row r="81">
          <cell r="A81" t="str">
            <v>LLL350</v>
          </cell>
          <cell r="B81" t="str">
            <v>DKA1930</v>
          </cell>
          <cell r="C81">
            <v>350</v>
          </cell>
          <cell r="D81"/>
          <cell r="K81"/>
        </row>
        <row r="82">
          <cell r="A82" t="str">
            <v>LLL360</v>
          </cell>
          <cell r="B82" t="str">
            <v>DKA1932</v>
          </cell>
          <cell r="C82">
            <v>360</v>
          </cell>
          <cell r="D82"/>
          <cell r="K82"/>
        </row>
        <row r="83">
          <cell r="A83" t="str">
            <v>LLL370</v>
          </cell>
          <cell r="B83" t="str">
            <v>DKA1934</v>
          </cell>
          <cell r="C83">
            <v>370</v>
          </cell>
          <cell r="D83"/>
          <cell r="K83"/>
        </row>
        <row r="84">
          <cell r="A84" t="str">
            <v>LLL380</v>
          </cell>
          <cell r="B84" t="str">
            <v>DKA1936</v>
          </cell>
          <cell r="C84">
            <v>380</v>
          </cell>
          <cell r="D84"/>
          <cell r="K84"/>
        </row>
        <row r="85">
          <cell r="A85" t="str">
            <v>LLL390</v>
          </cell>
          <cell r="B85" t="str">
            <v>DKA1938</v>
          </cell>
          <cell r="C85">
            <v>390</v>
          </cell>
          <cell r="D85"/>
          <cell r="K85"/>
        </row>
        <row r="86">
          <cell r="A86" t="str">
            <v>LLL400</v>
          </cell>
          <cell r="B86" t="str">
            <v>DKA1940</v>
          </cell>
          <cell r="C86">
            <v>400</v>
          </cell>
          <cell r="D86"/>
          <cell r="K86"/>
        </row>
        <row r="87">
          <cell r="A87" t="str">
            <v>LLL410</v>
          </cell>
          <cell r="B87" t="str">
            <v>DKA1942</v>
          </cell>
          <cell r="C87">
            <v>410</v>
          </cell>
          <cell r="D87"/>
          <cell r="K87"/>
        </row>
        <row r="88">
          <cell r="A88" t="str">
            <v>LLL420</v>
          </cell>
          <cell r="B88" t="str">
            <v>DKA1944</v>
          </cell>
          <cell r="C88">
            <v>420</v>
          </cell>
          <cell r="D88"/>
          <cell r="K88"/>
        </row>
        <row r="89">
          <cell r="A89" t="str">
            <v>LLL430</v>
          </cell>
          <cell r="B89" t="str">
            <v>DKA1946</v>
          </cell>
          <cell r="C89">
            <v>430</v>
          </cell>
          <cell r="D89"/>
          <cell r="K89"/>
        </row>
        <row r="90">
          <cell r="A90" t="str">
            <v>LLL440</v>
          </cell>
          <cell r="B90" t="str">
            <v>DKA1948</v>
          </cell>
          <cell r="C90">
            <v>440</v>
          </cell>
          <cell r="D90"/>
          <cell r="K90"/>
        </row>
        <row r="91">
          <cell r="A91" t="str">
            <v>LLL450</v>
          </cell>
          <cell r="B91" t="str">
            <v>DKA1950</v>
          </cell>
          <cell r="C91">
            <v>450</v>
          </cell>
          <cell r="D91"/>
          <cell r="K91"/>
        </row>
        <row r="92">
          <cell r="A92" t="str">
            <v>LLL460</v>
          </cell>
          <cell r="B92" t="str">
            <v>DKA1952</v>
          </cell>
          <cell r="C92">
            <v>460</v>
          </cell>
          <cell r="D92"/>
          <cell r="K92"/>
        </row>
        <row r="93">
          <cell r="A93" t="str">
            <v>LLL470</v>
          </cell>
          <cell r="B93" t="str">
            <v>DKA1954</v>
          </cell>
          <cell r="C93">
            <v>470</v>
          </cell>
          <cell r="D93"/>
          <cell r="K93"/>
        </row>
        <row r="94">
          <cell r="A94" t="str">
            <v>LLL480</v>
          </cell>
          <cell r="B94" t="str">
            <v>DKA1956</v>
          </cell>
          <cell r="C94">
            <v>480</v>
          </cell>
          <cell r="D94"/>
          <cell r="K94"/>
        </row>
        <row r="95">
          <cell r="A95" t="str">
            <v>Push handles</v>
          </cell>
          <cell r="B95"/>
          <cell r="C95" t="str">
            <v>PH</v>
          </cell>
          <cell r="D95"/>
          <cell r="E95"/>
          <cell r="F95"/>
          <cell r="G95"/>
          <cell r="H95"/>
          <cell r="I95"/>
          <cell r="J95"/>
          <cell r="K95"/>
        </row>
        <row r="96">
          <cell r="A96" t="str">
            <v>Without</v>
          </cell>
          <cell r="B96" t="str">
            <v>DKA2400</v>
          </cell>
          <cell r="C96">
            <v>5</v>
          </cell>
          <cell r="D96"/>
          <cell r="K96"/>
        </row>
        <row r="97">
          <cell r="A97" t="str">
            <v>Fixed mini</v>
          </cell>
          <cell r="B97" t="str">
            <v>DKA2410</v>
          </cell>
          <cell r="C97">
            <v>25</v>
          </cell>
          <cell r="D97"/>
          <cell r="K97"/>
        </row>
        <row r="98">
          <cell r="A98" t="str">
            <v>Fixed long</v>
          </cell>
          <cell r="B98" t="str">
            <v>DKA2420</v>
          </cell>
          <cell r="C98">
            <v>25</v>
          </cell>
          <cell r="D98"/>
          <cell r="K98"/>
        </row>
        <row r="99">
          <cell r="A99" t="str">
            <v>Foldable</v>
          </cell>
          <cell r="B99" t="str">
            <v>DKA2450</v>
          </cell>
          <cell r="C99">
            <v>20</v>
          </cell>
          <cell r="D99"/>
          <cell r="K99"/>
        </row>
        <row r="100">
          <cell r="A100" t="str">
            <v>Backrest angle</v>
          </cell>
          <cell r="B100"/>
          <cell r="C100"/>
          <cell r="D100"/>
          <cell r="E100"/>
          <cell r="F100"/>
          <cell r="G100"/>
          <cell r="H100"/>
          <cell r="I100"/>
          <cell r="J100"/>
          <cell r="K100"/>
        </row>
        <row r="101">
          <cell r="A101" t="str">
            <v>74°</v>
          </cell>
          <cell r="B101" t="str">
            <v>DKA2500</v>
          </cell>
          <cell r="C101">
            <v>74</v>
          </cell>
          <cell r="D101"/>
          <cell r="K101"/>
        </row>
        <row r="102">
          <cell r="A102" t="str">
            <v>78°</v>
          </cell>
          <cell r="B102" t="str">
            <v>DKA2520</v>
          </cell>
          <cell r="C102">
            <v>78</v>
          </cell>
          <cell r="D102"/>
          <cell r="K102"/>
          <cell r="T102">
            <v>189.77</v>
          </cell>
        </row>
        <row r="103">
          <cell r="A103" t="str">
            <v>82°</v>
          </cell>
          <cell r="B103" t="str">
            <v>DKA2540</v>
          </cell>
          <cell r="C103">
            <v>82</v>
          </cell>
          <cell r="D103"/>
          <cell r="K103"/>
        </row>
        <row r="104">
          <cell r="A104" t="str">
            <v>86°</v>
          </cell>
          <cell r="B104" t="str">
            <v>DKA2560</v>
          </cell>
          <cell r="C104">
            <v>86</v>
          </cell>
          <cell r="D104"/>
          <cell r="K104"/>
        </row>
        <row r="105">
          <cell r="A105" t="str">
            <v>90°</v>
          </cell>
          <cell r="B105" t="str">
            <v>DKA2580</v>
          </cell>
          <cell r="C105">
            <v>90</v>
          </cell>
          <cell r="D105"/>
          <cell r="K105"/>
        </row>
        <row r="106">
          <cell r="A106" t="str">
            <v>94°</v>
          </cell>
          <cell r="B106" t="str">
            <v>DKA2590</v>
          </cell>
          <cell r="C106">
            <v>94</v>
          </cell>
          <cell r="D106"/>
          <cell r="E106"/>
          <cell r="F106"/>
          <cell r="G106"/>
          <cell r="H106"/>
          <cell r="I106"/>
          <cell r="J106"/>
          <cell r="K106"/>
        </row>
        <row r="107">
          <cell r="A107" t="str">
            <v>Footrest</v>
          </cell>
          <cell r="B107"/>
          <cell r="C107" t="str">
            <v>Impact type de palette sur longueur en X de l'UL</v>
          </cell>
          <cell r="D107"/>
          <cell r="K107"/>
        </row>
        <row r="108">
          <cell r="A108" t="str">
            <v>Aluminium</v>
          </cell>
          <cell r="B108" t="str">
            <v>DKA3200</v>
          </cell>
          <cell r="C108">
            <v>0</v>
          </cell>
          <cell r="D108"/>
          <cell r="K108"/>
        </row>
        <row r="109">
          <cell r="A109" t="str">
            <v>Titane</v>
          </cell>
          <cell r="B109" t="str">
            <v>DKA3210</v>
          </cell>
          <cell r="C109">
            <v>0</v>
          </cell>
          <cell r="D109"/>
          <cell r="K109"/>
        </row>
        <row r="110">
          <cell r="A110" t="str">
            <v>Carbone adj.</v>
          </cell>
          <cell r="B110" t="str">
            <v>DKA3220</v>
          </cell>
          <cell r="C110">
            <v>42</v>
          </cell>
          <cell r="D110"/>
          <cell r="K110"/>
        </row>
        <row r="111">
          <cell r="A111" t="str">
            <v>Carbone flip</v>
          </cell>
          <cell r="B111" t="str">
            <v>DKA3230</v>
          </cell>
          <cell r="C111">
            <v>42</v>
          </cell>
          <cell r="D111"/>
          <cell r="K111"/>
        </row>
        <row r="112">
          <cell r="A112" t="str">
            <v>Sideguards</v>
          </cell>
          <cell r="B112"/>
          <cell r="C112" t="str">
            <v>SW R</v>
          </cell>
          <cell r="D112"/>
          <cell r="E112"/>
          <cell r="F112"/>
          <cell r="G112"/>
          <cell r="H112"/>
          <cell r="I112"/>
          <cell r="J112"/>
          <cell r="K112"/>
        </row>
        <row r="113">
          <cell r="A113" t="str">
            <v>Clothe-guards</v>
          </cell>
          <cell r="B113" t="str">
            <v>DKA3405/3420</v>
          </cell>
          <cell r="C113">
            <v>0</v>
          </cell>
          <cell r="K113"/>
        </row>
        <row r="114">
          <cell r="A114" t="str">
            <v>Mudguards</v>
          </cell>
          <cell r="B114" t="str">
            <v>DKA3440/3450</v>
          </cell>
          <cell r="C114">
            <v>5</v>
          </cell>
          <cell r="D114"/>
          <cell r="E114"/>
          <cell r="F114"/>
          <cell r="G114"/>
          <cell r="H114"/>
          <cell r="I114"/>
          <cell r="J114"/>
          <cell r="K114"/>
        </row>
        <row r="115">
          <cell r="A115" t="str">
            <v>Position of first axle</v>
          </cell>
          <cell r="B115"/>
          <cell r="C115"/>
          <cell r="K115"/>
        </row>
        <row r="116">
          <cell r="A116">
            <v>1</v>
          </cell>
          <cell r="B116" t="str">
            <v>DKA6100</v>
          </cell>
          <cell r="C116"/>
          <cell r="K116"/>
        </row>
        <row r="117">
          <cell r="A117">
            <v>2</v>
          </cell>
          <cell r="B117" t="str">
            <v>DKA6110</v>
          </cell>
          <cell r="C117"/>
          <cell r="K117"/>
        </row>
        <row r="118">
          <cell r="A118">
            <v>3</v>
          </cell>
          <cell r="B118" t="str">
            <v>DKA6120</v>
          </cell>
          <cell r="C118"/>
          <cell r="K118"/>
        </row>
        <row r="119">
          <cell r="A119">
            <v>4</v>
          </cell>
          <cell r="B119" t="str">
            <v>DKA6130</v>
          </cell>
          <cell r="C119"/>
          <cell r="K119"/>
        </row>
        <row r="120">
          <cell r="A120">
            <v>5</v>
          </cell>
          <cell r="B120" t="str">
            <v>DKA6140</v>
          </cell>
          <cell r="C120"/>
          <cell r="K120"/>
        </row>
        <row r="121">
          <cell r="A121" t="str">
            <v>Camber</v>
          </cell>
          <cell r="B121"/>
          <cell r="C121" t="str">
            <v>std (cl. g.)</v>
          </cell>
          <cell r="D121" t="str">
            <v>mdg/arm</v>
          </cell>
          <cell r="E121" t="str">
            <v>Bushing</v>
          </cell>
          <cell r="F121" t="str">
            <v>Active std</v>
          </cell>
          <cell r="G121" t="str">
            <v>Active oth</v>
          </cell>
          <cell r="H121" t="str">
            <v>Angle 1</v>
          </cell>
          <cell r="I121" t="str">
            <v>Angle 2</v>
          </cell>
          <cell r="J121"/>
          <cell r="K121"/>
          <cell r="M121"/>
          <cell r="N121"/>
          <cell r="O121"/>
          <cell r="P121"/>
        </row>
        <row r="122">
          <cell r="A122" t="str">
            <v>0°</v>
          </cell>
          <cell r="B122" t="str">
            <v>DKA6200</v>
          </cell>
          <cell r="C122">
            <v>-22</v>
          </cell>
          <cell r="D122">
            <v>0</v>
          </cell>
          <cell r="E122">
            <v>22.5</v>
          </cell>
          <cell r="F122">
            <v>0</v>
          </cell>
          <cell r="G122">
            <v>20</v>
          </cell>
          <cell r="H122">
            <v>0</v>
          </cell>
          <cell r="I122">
            <v>0.5</v>
          </cell>
          <cell r="K122"/>
        </row>
        <row r="123">
          <cell r="A123" t="str">
            <v>3°</v>
          </cell>
          <cell r="B123" t="str">
            <v>DKA6210</v>
          </cell>
          <cell r="C123">
            <v>-16</v>
          </cell>
          <cell r="D123">
            <v>20</v>
          </cell>
          <cell r="E123">
            <v>22</v>
          </cell>
          <cell r="F123">
            <v>20</v>
          </cell>
          <cell r="G123">
            <v>20</v>
          </cell>
          <cell r="H123">
            <v>3</v>
          </cell>
          <cell r="I123">
            <v>0.5</v>
          </cell>
          <cell r="K123"/>
        </row>
        <row r="124">
          <cell r="A124" t="str">
            <v>6°</v>
          </cell>
          <cell r="B124" t="str">
            <v>DKA6220</v>
          </cell>
          <cell r="C124">
            <v>14</v>
          </cell>
          <cell r="D124">
            <v>20</v>
          </cell>
          <cell r="E124">
            <v>21.5</v>
          </cell>
          <cell r="F124">
            <v>20</v>
          </cell>
          <cell r="G124">
            <v>20</v>
          </cell>
          <cell r="H124">
            <v>6</v>
          </cell>
          <cell r="I124">
            <v>0</v>
          </cell>
          <cell r="K124"/>
        </row>
        <row r="125">
          <cell r="A125" t="str">
            <v>Vario</v>
          </cell>
          <cell r="B125" t="str">
            <v>DKA6050</v>
          </cell>
          <cell r="C125">
            <v>15</v>
          </cell>
          <cell r="D125">
            <v>0</v>
          </cell>
          <cell r="E125">
            <v>0</v>
          </cell>
          <cell r="F125" t="str">
            <v>/</v>
          </cell>
          <cell r="G125" t="str">
            <v>/</v>
          </cell>
          <cell r="H125">
            <v>0</v>
          </cell>
          <cell r="I125">
            <v>0.5</v>
          </cell>
          <cell r="J125"/>
          <cell r="K125"/>
        </row>
        <row r="126">
          <cell r="A126" t="str">
            <v>0° + 0°</v>
          </cell>
          <cell r="B126" t="str">
            <v>DKA6200+6250</v>
          </cell>
          <cell r="C126">
            <v>-22</v>
          </cell>
          <cell r="D126">
            <v>0</v>
          </cell>
          <cell r="E126">
            <v>22.5</v>
          </cell>
          <cell r="F126">
            <v>0</v>
          </cell>
          <cell r="G126">
            <v>20</v>
          </cell>
          <cell r="H126">
            <v>0</v>
          </cell>
          <cell r="I126">
            <v>0.5</v>
          </cell>
          <cell r="K126"/>
        </row>
        <row r="127">
          <cell r="A127" t="str">
            <v>0° + 3°</v>
          </cell>
          <cell r="B127" t="str">
            <v>DKA6200+6260</v>
          </cell>
          <cell r="C127">
            <v>-16</v>
          </cell>
          <cell r="D127">
            <v>20</v>
          </cell>
          <cell r="E127">
            <v>22</v>
          </cell>
          <cell r="F127">
            <v>20</v>
          </cell>
          <cell r="G127">
            <v>20</v>
          </cell>
          <cell r="H127">
            <v>3</v>
          </cell>
          <cell r="I127">
            <v>0.5</v>
          </cell>
          <cell r="K127"/>
        </row>
        <row r="128">
          <cell r="A128" t="str">
            <v>3° + 3°</v>
          </cell>
          <cell r="B128" t="str">
            <v>DKA6210+6260</v>
          </cell>
          <cell r="C128">
            <v>-16</v>
          </cell>
          <cell r="D128">
            <v>20</v>
          </cell>
          <cell r="E128">
            <v>22</v>
          </cell>
          <cell r="F128">
            <v>20</v>
          </cell>
          <cell r="G128">
            <v>20</v>
          </cell>
          <cell r="H128">
            <v>3</v>
          </cell>
          <cell r="I128">
            <v>0.5</v>
          </cell>
          <cell r="K128"/>
        </row>
        <row r="129">
          <cell r="A129" t="str">
            <v>3° + 6°</v>
          </cell>
          <cell r="B129" t="str">
            <v>DKA6210+6270</v>
          </cell>
          <cell r="C129">
            <v>14</v>
          </cell>
          <cell r="D129">
            <v>20</v>
          </cell>
          <cell r="E129">
            <v>21.5</v>
          </cell>
          <cell r="F129">
            <v>20</v>
          </cell>
          <cell r="G129">
            <v>20</v>
          </cell>
          <cell r="H129">
            <v>6</v>
          </cell>
          <cell r="I129">
            <v>0</v>
          </cell>
          <cell r="K129"/>
        </row>
        <row r="130">
          <cell r="A130" t="str">
            <v>6° + 6°</v>
          </cell>
          <cell r="B130" t="str">
            <v>DKA6220+6270</v>
          </cell>
          <cell r="C130">
            <v>14</v>
          </cell>
          <cell r="D130">
            <v>20</v>
          </cell>
          <cell r="E130">
            <v>21.5</v>
          </cell>
          <cell r="F130">
            <v>20</v>
          </cell>
          <cell r="G130">
            <v>20</v>
          </cell>
          <cell r="H130">
            <v>6</v>
          </cell>
          <cell r="I130">
            <v>0</v>
          </cell>
          <cell r="K130"/>
        </row>
        <row r="131">
          <cell r="A131" t="str">
            <v>Vario + Vario</v>
          </cell>
          <cell r="B131" t="str">
            <v>DKA6050+6240</v>
          </cell>
          <cell r="C131">
            <v>15</v>
          </cell>
          <cell r="D131">
            <v>0</v>
          </cell>
          <cell r="E131">
            <v>0</v>
          </cell>
          <cell r="F131" t="str">
            <v>/</v>
          </cell>
          <cell r="G131" t="str">
            <v>/</v>
          </cell>
          <cell r="H131">
            <v>0</v>
          </cell>
          <cell r="I131">
            <v>0.5</v>
          </cell>
          <cell r="J131"/>
          <cell r="K131"/>
        </row>
        <row r="132">
          <cell r="A132" t="str">
            <v>Vario + 0°</v>
          </cell>
          <cell r="B132" t="str">
            <v>DKA6050+6250</v>
          </cell>
          <cell r="C132">
            <v>15</v>
          </cell>
          <cell r="D132">
            <v>0</v>
          </cell>
          <cell r="E132">
            <v>22.5</v>
          </cell>
          <cell r="F132" t="str">
            <v>/</v>
          </cell>
          <cell r="G132" t="str">
            <v>/</v>
          </cell>
          <cell r="H132">
            <v>0</v>
          </cell>
          <cell r="I132">
            <v>0.5</v>
          </cell>
          <cell r="J132"/>
          <cell r="K132"/>
        </row>
        <row r="133">
          <cell r="A133" t="str">
            <v>Vario + 3°</v>
          </cell>
          <cell r="B133" t="str">
            <v>DKA6050+6260</v>
          </cell>
          <cell r="C133">
            <v>15</v>
          </cell>
          <cell r="D133">
            <v>20</v>
          </cell>
          <cell r="E133">
            <v>22</v>
          </cell>
          <cell r="F133" t="str">
            <v>/</v>
          </cell>
          <cell r="G133" t="str">
            <v>/</v>
          </cell>
          <cell r="H133">
            <v>3</v>
          </cell>
          <cell r="I133">
            <v>0.5</v>
          </cell>
          <cell r="J133"/>
          <cell r="K133"/>
        </row>
        <row r="134">
          <cell r="A134" t="str">
            <v>Rear wheel size</v>
          </cell>
          <cell r="B134"/>
          <cell r="C134" t="str">
            <v>Wheel diameter mm</v>
          </cell>
          <cell r="D134"/>
          <cell r="E134"/>
          <cell r="F134"/>
          <cell r="G134"/>
          <cell r="H134"/>
          <cell r="I134"/>
          <cell r="J134"/>
          <cell r="K134"/>
        </row>
        <row r="135">
          <cell r="A135" t="str">
            <v>24"</v>
          </cell>
          <cell r="B135" t="str">
            <v>DKA6410</v>
          </cell>
          <cell r="C135">
            <v>609.6</v>
          </cell>
          <cell r="D135"/>
          <cell r="K135"/>
        </row>
        <row r="136">
          <cell r="A136" t="str">
            <v>25"</v>
          </cell>
          <cell r="B136" t="str">
            <v>DKA6420</v>
          </cell>
          <cell r="C136">
            <v>635</v>
          </cell>
          <cell r="D136"/>
          <cell r="K136"/>
        </row>
        <row r="137">
          <cell r="A137" t="str">
            <v>26"</v>
          </cell>
          <cell r="B137" t="str">
            <v>DKA6430</v>
          </cell>
          <cell r="C137">
            <v>660.4</v>
          </cell>
          <cell r="D137"/>
          <cell r="E137"/>
          <cell r="F137"/>
          <cell r="G137"/>
          <cell r="H137"/>
          <cell r="I137"/>
          <cell r="J137"/>
          <cell r="K137"/>
        </row>
        <row r="138">
          <cell r="A138" t="str">
            <v>Rear wheel type</v>
          </cell>
          <cell r="B138"/>
          <cell r="C138" t="str">
            <v>Hub center</v>
          </cell>
          <cell r="D138"/>
          <cell r="E138"/>
          <cell r="F138"/>
          <cell r="G138"/>
          <cell r="H138"/>
          <cell r="I138"/>
          <cell r="J138"/>
          <cell r="K138"/>
        </row>
        <row r="139">
          <cell r="A139" t="str">
            <v>Active</v>
          </cell>
          <cell r="B139" t="str">
            <v>DKA6500</v>
          </cell>
          <cell r="C139">
            <v>53</v>
          </cell>
          <cell r="D139"/>
          <cell r="K139"/>
        </row>
        <row r="140">
          <cell r="A140" t="str">
            <v>Starec</v>
          </cell>
          <cell r="B140" t="str">
            <v>DKA6510</v>
          </cell>
          <cell r="C140">
            <v>53</v>
          </cell>
          <cell r="D140"/>
          <cell r="K140"/>
        </row>
        <row r="141">
          <cell r="A141" t="str">
            <v>HP</v>
          </cell>
          <cell r="B141" t="str">
            <v>DKA6520</v>
          </cell>
          <cell r="C141">
            <v>53</v>
          </cell>
          <cell r="D141"/>
          <cell r="K141"/>
        </row>
        <row r="142">
          <cell r="A142" t="str">
            <v>Spinergy</v>
          </cell>
          <cell r="B142" t="str">
            <v>DKA6550</v>
          </cell>
          <cell r="C142">
            <v>62</v>
          </cell>
          <cell r="D142"/>
          <cell r="E142"/>
          <cell r="F142"/>
          <cell r="G142"/>
          <cell r="H142"/>
          <cell r="I142"/>
          <cell r="J142"/>
          <cell r="K142"/>
        </row>
        <row r="143">
          <cell r="A143" t="str">
            <v>Handrim</v>
          </cell>
          <cell r="B143"/>
          <cell r="C143" t="str">
            <v xml:space="preserve">Width Handrims </v>
          </cell>
          <cell r="D143"/>
          <cell r="E143"/>
          <cell r="F143"/>
          <cell r="G143"/>
          <cell r="H143"/>
          <cell r="I143"/>
          <cell r="J143"/>
          <cell r="K143"/>
        </row>
        <row r="144">
          <cell r="A144" t="str">
            <v>Active</v>
          </cell>
          <cell r="B144" t="str">
            <v>DKA6500</v>
          </cell>
          <cell r="C144">
            <v>86</v>
          </cell>
          <cell r="D144"/>
          <cell r="K144"/>
        </row>
        <row r="145">
          <cell r="A145" t="str">
            <v>Supergrip</v>
          </cell>
          <cell r="B145" t="str">
            <v>DKA6700</v>
          </cell>
          <cell r="C145">
            <v>94</v>
          </cell>
          <cell r="D145"/>
          <cell r="K145"/>
        </row>
        <row r="146">
          <cell r="A146" t="str">
            <v>Inox</v>
          </cell>
          <cell r="B146" t="str">
            <v>DKA6710</v>
          </cell>
          <cell r="C146">
            <v>90</v>
          </cell>
          <cell r="D146"/>
          <cell r="K146"/>
        </row>
        <row r="147">
          <cell r="A147" t="str">
            <v>Titanium</v>
          </cell>
          <cell r="B147" t="str">
            <v>DKA6720</v>
          </cell>
          <cell r="C147">
            <v>90</v>
          </cell>
          <cell r="D147"/>
          <cell r="K147"/>
        </row>
        <row r="148">
          <cell r="A148" t="str">
            <v>Gekko</v>
          </cell>
          <cell r="B148" t="str">
            <v>DKA6740</v>
          </cell>
          <cell r="C148">
            <v>94</v>
          </cell>
          <cell r="D148"/>
          <cell r="K148"/>
        </row>
        <row r="149">
          <cell r="A149" t="str">
            <v>Gekko S</v>
          </cell>
          <cell r="B149" t="str">
            <v>DKA6750</v>
          </cell>
          <cell r="C149">
            <v>84</v>
          </cell>
          <cell r="D149"/>
          <cell r="K149"/>
        </row>
        <row r="150">
          <cell r="A150" t="str">
            <v>Curve L</v>
          </cell>
          <cell r="B150" t="str">
            <v>DKA6760</v>
          </cell>
          <cell r="C150">
            <v>92</v>
          </cell>
          <cell r="D150"/>
          <cell r="K150"/>
        </row>
        <row r="151">
          <cell r="A151" t="str">
            <v>Quadro</v>
          </cell>
          <cell r="B151" t="str">
            <v>DKA6770</v>
          </cell>
          <cell r="C151">
            <v>96</v>
          </cell>
          <cell r="D151"/>
          <cell r="K151"/>
        </row>
        <row r="152">
          <cell r="A152" t="str">
            <v>Alu grey</v>
          </cell>
          <cell r="B152" t="str">
            <v>DKA6780</v>
          </cell>
          <cell r="C152">
            <v>90</v>
          </cell>
          <cell r="D152"/>
          <cell r="K152"/>
        </row>
        <row r="153">
          <cell r="A153" t="str">
            <v>Alu black</v>
          </cell>
          <cell r="B153" t="str">
            <v>DKA6790</v>
          </cell>
          <cell r="C153">
            <v>90</v>
          </cell>
          <cell r="D153"/>
          <cell r="E153"/>
          <cell r="F153"/>
          <cell r="G153"/>
          <cell r="H153"/>
          <cell r="I153"/>
          <cell r="J153"/>
          <cell r="K153"/>
        </row>
        <row r="156">
          <cell r="B156"/>
          <cell r="C156"/>
        </row>
        <row r="158">
          <cell r="B158"/>
          <cell r="C158"/>
          <cell r="D158"/>
        </row>
        <row r="159">
          <cell r="B159"/>
          <cell r="C159"/>
          <cell r="D159"/>
        </row>
        <row r="160">
          <cell r="B160"/>
          <cell r="C160"/>
          <cell r="D160"/>
        </row>
        <row r="161">
          <cell r="A161"/>
        </row>
        <row r="163">
          <cell r="A163"/>
          <cell r="B163"/>
          <cell r="C163"/>
        </row>
      </sheetData>
      <sheetData sheetId="12" refreshError="1">
        <row r="2">
          <cell r="F2" t="str">
            <v>290450DKA6410DKA1040-1050DKA3200</v>
          </cell>
          <cell r="G2" t="str">
            <v>Yes</v>
          </cell>
        </row>
        <row r="3">
          <cell r="F3" t="str">
            <v>290450DKA6410DKA1040-1050DKA3210</v>
          </cell>
          <cell r="G3" t="str">
            <v>Yes</v>
          </cell>
        </row>
        <row r="4">
          <cell r="F4" t="str">
            <v>290450DKA6410DKA1040-1050DKA3220</v>
          </cell>
          <cell r="G4" t="str">
            <v>No</v>
          </cell>
        </row>
        <row r="5">
          <cell r="F5" t="str">
            <v>290450DKA6410DKA1040-1050DKA3230</v>
          </cell>
          <cell r="G5" t="str">
            <v>No</v>
          </cell>
        </row>
        <row r="6">
          <cell r="F6" t="str">
            <v>290450DKA6410DKA1060DKA3200</v>
          </cell>
          <cell r="G6" t="str">
            <v>NC</v>
          </cell>
        </row>
        <row r="7">
          <cell r="F7" t="str">
            <v>290450DKA6410DKA1060DKA3210</v>
          </cell>
          <cell r="G7" t="str">
            <v>NC</v>
          </cell>
        </row>
        <row r="8">
          <cell r="F8" t="str">
            <v>290450DKA6410DKA1060DKA3220</v>
          </cell>
          <cell r="G8" t="str">
            <v>NC</v>
          </cell>
        </row>
        <row r="9">
          <cell r="F9" t="str">
            <v>290450DKA6410DKA1060DKA3230</v>
          </cell>
          <cell r="G9" t="str">
            <v>NC</v>
          </cell>
        </row>
        <row r="10">
          <cell r="F10" t="str">
            <v>290450DKA6410DKA1070-1080DKA3200</v>
          </cell>
          <cell r="G10" t="str">
            <v>Yes</v>
          </cell>
        </row>
        <row r="11">
          <cell r="F11" t="str">
            <v>290450DKA6410DKA1070-1080DKA3210</v>
          </cell>
          <cell r="G11" t="str">
            <v>Yes</v>
          </cell>
        </row>
        <row r="12">
          <cell r="F12" t="str">
            <v>290450DKA6410DKA1070-1080DKA3220</v>
          </cell>
          <cell r="G12" t="str">
            <v>No</v>
          </cell>
        </row>
        <row r="13">
          <cell r="F13" t="str">
            <v>290450DKA6410DKA1070-1080DKA3230</v>
          </cell>
          <cell r="G13" t="str">
            <v>No</v>
          </cell>
        </row>
        <row r="14">
          <cell r="F14" t="str">
            <v>290450DKA6410DKA1090DKA3200</v>
          </cell>
          <cell r="G14" t="str">
            <v>NC</v>
          </cell>
        </row>
        <row r="15">
          <cell r="F15" t="str">
            <v>290450DKA6410DKA1090DKA3210</v>
          </cell>
          <cell r="G15" t="str">
            <v>NC</v>
          </cell>
        </row>
        <row r="16">
          <cell r="F16" t="str">
            <v>290450DKA6410DKA1090DKA3220</v>
          </cell>
          <cell r="G16" t="str">
            <v>NC</v>
          </cell>
        </row>
        <row r="17">
          <cell r="F17" t="str">
            <v>290450DKA6410DKA1090DKA3230</v>
          </cell>
          <cell r="G17" t="str">
            <v>NC</v>
          </cell>
        </row>
        <row r="18">
          <cell r="F18" t="str">
            <v>290450DKA6420DKA1040-1050DKA3200</v>
          </cell>
          <cell r="G18" t="str">
            <v>NC</v>
          </cell>
        </row>
        <row r="19">
          <cell r="F19" t="str">
            <v>290450DKA6420DKA1040-1050DKA3210</v>
          </cell>
          <cell r="G19" t="str">
            <v>NC</v>
          </cell>
        </row>
        <row r="20">
          <cell r="F20" t="str">
            <v>290450DKA6420DKA1040-1050DKA3220</v>
          </cell>
          <cell r="G20" t="str">
            <v>NC</v>
          </cell>
        </row>
        <row r="21">
          <cell r="F21" t="str">
            <v>290450DKA6420DKA1040-1050DKA3230</v>
          </cell>
          <cell r="G21" t="str">
            <v>NC</v>
          </cell>
        </row>
        <row r="22">
          <cell r="F22" t="str">
            <v>290450DKA6420DKA1060DKA3200</v>
          </cell>
          <cell r="G22" t="str">
            <v>NC</v>
          </cell>
        </row>
        <row r="23">
          <cell r="F23" t="str">
            <v>290450DKA6420DKA1060DKA3210</v>
          </cell>
          <cell r="G23" t="str">
            <v>NC</v>
          </cell>
        </row>
        <row r="24">
          <cell r="F24" t="str">
            <v>290450DKA6420DKA1060DKA3220</v>
          </cell>
          <cell r="G24" t="str">
            <v>NC</v>
          </cell>
        </row>
        <row r="25">
          <cell r="F25" t="str">
            <v>290450DKA6420DKA1060DKA3230</v>
          </cell>
          <cell r="G25" t="str">
            <v>NC</v>
          </cell>
        </row>
        <row r="26">
          <cell r="F26" t="str">
            <v>290450DKA6420DKA1070-1080DKA3200</v>
          </cell>
          <cell r="G26" t="str">
            <v>NC</v>
          </cell>
        </row>
        <row r="27">
          <cell r="F27" t="str">
            <v>290450DKA6420DKA1070-1080DKA3210</v>
          </cell>
          <cell r="G27" t="str">
            <v>NC</v>
          </cell>
        </row>
        <row r="28">
          <cell r="F28" t="str">
            <v>290450DKA6420DKA1070-1080DKA3220</v>
          </cell>
          <cell r="G28" t="str">
            <v>NC</v>
          </cell>
        </row>
        <row r="29">
          <cell r="F29" t="str">
            <v>290450DKA6420DKA1070-1080DKA3230</v>
          </cell>
          <cell r="G29" t="str">
            <v>NC</v>
          </cell>
        </row>
        <row r="30">
          <cell r="F30" t="str">
            <v>290450DKA6420DKA1090DKA3200</v>
          </cell>
          <cell r="G30" t="str">
            <v>NC</v>
          </cell>
        </row>
        <row r="31">
          <cell r="F31" t="str">
            <v>290450DKA6420DKA1090DKA3210</v>
          </cell>
          <cell r="G31" t="str">
            <v>NC</v>
          </cell>
        </row>
        <row r="32">
          <cell r="F32" t="str">
            <v>290450DKA6420DKA1090DKA3220</v>
          </cell>
          <cell r="G32" t="str">
            <v>NC</v>
          </cell>
        </row>
        <row r="33">
          <cell r="F33" t="str">
            <v>290450DKA6420DKA1090DKA3230</v>
          </cell>
          <cell r="G33" t="str">
            <v>NC</v>
          </cell>
        </row>
        <row r="34">
          <cell r="F34" t="str">
            <v>290450DKA6430DKA1040-1050DKA3200</v>
          </cell>
          <cell r="G34" t="str">
            <v>NC</v>
          </cell>
        </row>
        <row r="35">
          <cell r="F35" t="str">
            <v>290450DKA6430DKA1040-1050DKA3210</v>
          </cell>
          <cell r="G35" t="str">
            <v>NC</v>
          </cell>
        </row>
        <row r="36">
          <cell r="F36" t="str">
            <v>290450DKA6430DKA1040-1050DKA3220</v>
          </cell>
          <cell r="G36" t="str">
            <v>NC</v>
          </cell>
        </row>
        <row r="37">
          <cell r="F37" t="str">
            <v>290450DKA6430DKA1040-1050DKA3230</v>
          </cell>
          <cell r="G37" t="str">
            <v>NC</v>
          </cell>
        </row>
        <row r="38">
          <cell r="F38" t="str">
            <v>290450DKA6430DKA1060DKA3200</v>
          </cell>
          <cell r="G38" t="str">
            <v>NC</v>
          </cell>
        </row>
        <row r="39">
          <cell r="F39" t="str">
            <v>290450DKA6430DKA1060DKA3210</v>
          </cell>
          <cell r="G39" t="str">
            <v>NC</v>
          </cell>
        </row>
        <row r="40">
          <cell r="F40" t="str">
            <v>290450DKA6430DKA1060DKA3220</v>
          </cell>
          <cell r="G40" t="str">
            <v>NC</v>
          </cell>
        </row>
        <row r="41">
          <cell r="F41" t="str">
            <v>290450DKA6430DKA1060DKA3230</v>
          </cell>
          <cell r="G41" t="str">
            <v>NC</v>
          </cell>
        </row>
        <row r="42">
          <cell r="F42" t="str">
            <v>290450DKA6430DKA1070-1080DKA3200</v>
          </cell>
          <cell r="G42" t="str">
            <v>NC</v>
          </cell>
        </row>
        <row r="43">
          <cell r="F43" t="str">
            <v>290450DKA6430DKA1070-1080DKA3210</v>
          </cell>
          <cell r="G43" t="str">
            <v>NC</v>
          </cell>
        </row>
        <row r="44">
          <cell r="F44" t="str">
            <v>290450DKA6430DKA1070-1080DKA3220</v>
          </cell>
          <cell r="G44" t="str">
            <v>NC</v>
          </cell>
        </row>
        <row r="45">
          <cell r="F45" t="str">
            <v>290450DKA6430DKA1070-1080DKA3230</v>
          </cell>
          <cell r="G45" t="str">
            <v>NC</v>
          </cell>
        </row>
        <row r="46">
          <cell r="F46" t="str">
            <v>290450DKA6430DKA1090DKA3200</v>
          </cell>
          <cell r="G46" t="str">
            <v>NC</v>
          </cell>
        </row>
        <row r="47">
          <cell r="F47" t="str">
            <v>290450DKA6430DKA1090DKA3210</v>
          </cell>
          <cell r="G47" t="str">
            <v>NC</v>
          </cell>
        </row>
        <row r="48">
          <cell r="F48" t="str">
            <v>290450DKA6430DKA1090DKA3220</v>
          </cell>
          <cell r="G48" t="str">
            <v>NC</v>
          </cell>
        </row>
        <row r="49">
          <cell r="F49" t="str">
            <v>290450DKA6430DKA1090DKA3230</v>
          </cell>
          <cell r="G49" t="str">
            <v>NC</v>
          </cell>
        </row>
        <row r="50">
          <cell r="F50" t="str">
            <v>290460DKA6410DKA1040-1050DKA3200</v>
          </cell>
          <cell r="G50" t="str">
            <v>Yes</v>
          </cell>
        </row>
        <row r="51">
          <cell r="F51" t="str">
            <v>290460DKA6410DKA1040-1050DKA3210</v>
          </cell>
          <cell r="G51" t="str">
            <v>Yes</v>
          </cell>
        </row>
        <row r="52">
          <cell r="F52" t="str">
            <v>290460DKA6410DKA1040-1050DKA3220</v>
          </cell>
          <cell r="G52" t="str">
            <v>Yes</v>
          </cell>
        </row>
        <row r="53">
          <cell r="F53" t="str">
            <v>290460DKA6410DKA1040-1050DKA3230</v>
          </cell>
          <cell r="G53" t="str">
            <v>Yes</v>
          </cell>
        </row>
        <row r="54">
          <cell r="F54" t="str">
            <v>290460DKA6410DKA1060DKA3200</v>
          </cell>
          <cell r="G54" t="str">
            <v>NC</v>
          </cell>
        </row>
        <row r="55">
          <cell r="F55" t="str">
            <v>290460DKA6410DKA1060DKA3210</v>
          </cell>
          <cell r="G55" t="str">
            <v>NC</v>
          </cell>
        </row>
        <row r="56">
          <cell r="F56" t="str">
            <v>290460DKA6410DKA1060DKA3220</v>
          </cell>
          <cell r="G56" t="str">
            <v>NC</v>
          </cell>
        </row>
        <row r="57">
          <cell r="F57" t="str">
            <v>290460DKA6410DKA1060DKA3230</v>
          </cell>
          <cell r="G57" t="str">
            <v>NC</v>
          </cell>
        </row>
        <row r="58">
          <cell r="F58" t="str">
            <v>290460DKA6410DKA1070-1080DKA3200</v>
          </cell>
          <cell r="G58" t="str">
            <v>Yes</v>
          </cell>
        </row>
        <row r="59">
          <cell r="F59" t="str">
            <v>290460DKA6410DKA1070-1080DKA3210</v>
          </cell>
          <cell r="G59" t="str">
            <v>Yes</v>
          </cell>
        </row>
        <row r="60">
          <cell r="F60" t="str">
            <v>290460DKA6410DKA1070-1080DKA3220</v>
          </cell>
          <cell r="G60" t="str">
            <v>Yes</v>
          </cell>
        </row>
        <row r="61">
          <cell r="F61" t="str">
            <v>290460DKA6410DKA1070-1080DKA3230</v>
          </cell>
          <cell r="G61" t="str">
            <v>Yes</v>
          </cell>
        </row>
        <row r="62">
          <cell r="F62" t="str">
            <v>290460DKA6410DKA1090DKA3200</v>
          </cell>
          <cell r="G62" t="str">
            <v>NC</v>
          </cell>
        </row>
        <row r="63">
          <cell r="F63" t="str">
            <v>290460DKA6410DKA1090DKA3210</v>
          </cell>
          <cell r="G63" t="str">
            <v>NC</v>
          </cell>
        </row>
        <row r="64">
          <cell r="F64" t="str">
            <v>290460DKA6410DKA1090DKA3220</v>
          </cell>
          <cell r="G64" t="str">
            <v>NC</v>
          </cell>
        </row>
        <row r="65">
          <cell r="F65" t="str">
            <v>290460DKA6410DKA1090DKA3230</v>
          </cell>
          <cell r="G65" t="str">
            <v>NC</v>
          </cell>
        </row>
        <row r="66">
          <cell r="F66" t="str">
            <v>290460DKA6420DKA1040-1050DKA3200</v>
          </cell>
          <cell r="G66" t="str">
            <v>Yes</v>
          </cell>
        </row>
        <row r="67">
          <cell r="F67" t="str">
            <v>290460DKA6420DKA1040-1050DKA3210</v>
          </cell>
          <cell r="G67" t="str">
            <v>Yes</v>
          </cell>
        </row>
        <row r="68">
          <cell r="F68" t="str">
            <v>290460DKA6420DKA1040-1050DKA3220</v>
          </cell>
          <cell r="G68" t="str">
            <v>No</v>
          </cell>
        </row>
        <row r="69">
          <cell r="F69" t="str">
            <v>290460DKA6420DKA1040-1050DKA3230</v>
          </cell>
          <cell r="G69" t="str">
            <v>No</v>
          </cell>
        </row>
        <row r="70">
          <cell r="F70" t="str">
            <v>290460DKA6420DKA1060DKA3200</v>
          </cell>
          <cell r="G70" t="str">
            <v>NC</v>
          </cell>
        </row>
        <row r="71">
          <cell r="F71" t="str">
            <v>290460DKA6420DKA1060DKA3210</v>
          </cell>
          <cell r="G71" t="str">
            <v>NC</v>
          </cell>
        </row>
        <row r="72">
          <cell r="F72" t="str">
            <v>290460DKA6420DKA1060DKA3220</v>
          </cell>
          <cell r="G72" t="str">
            <v>NC</v>
          </cell>
        </row>
        <row r="73">
          <cell r="F73" t="str">
            <v>290460DKA6420DKA1060DKA3230</v>
          </cell>
          <cell r="G73" t="str">
            <v>NC</v>
          </cell>
        </row>
        <row r="74">
          <cell r="F74" t="str">
            <v>290460DKA6420DKA1070-1080DKA3200</v>
          </cell>
          <cell r="G74" t="str">
            <v>Yes</v>
          </cell>
        </row>
        <row r="75">
          <cell r="F75" t="str">
            <v>290460DKA6420DKA1070-1080DKA3210</v>
          </cell>
          <cell r="G75" t="str">
            <v>Yes</v>
          </cell>
        </row>
        <row r="76">
          <cell r="F76" t="str">
            <v>290460DKA6420DKA1070-1080DKA3220</v>
          </cell>
          <cell r="G76" t="str">
            <v>No</v>
          </cell>
        </row>
        <row r="77">
          <cell r="F77" t="str">
            <v>290460DKA6420DKA1070-1080DKA3230</v>
          </cell>
          <cell r="G77" t="str">
            <v>No</v>
          </cell>
        </row>
        <row r="78">
          <cell r="F78" t="str">
            <v>290460DKA6420DKA1090DKA3200</v>
          </cell>
          <cell r="G78" t="str">
            <v>NC</v>
          </cell>
        </row>
        <row r="79">
          <cell r="F79" t="str">
            <v>290460DKA6420DKA1090DKA3210</v>
          </cell>
          <cell r="G79" t="str">
            <v>NC</v>
          </cell>
        </row>
        <row r="80">
          <cell r="F80" t="str">
            <v>290460DKA6420DKA1090DKA3220</v>
          </cell>
          <cell r="G80" t="str">
            <v>NC</v>
          </cell>
        </row>
        <row r="81">
          <cell r="F81" t="str">
            <v>290460DKA6420DKA1090DKA3230</v>
          </cell>
          <cell r="G81" t="str">
            <v>NC</v>
          </cell>
        </row>
        <row r="82">
          <cell r="F82" t="str">
            <v>290460DKA6430DKA1040-1050DKA3200</v>
          </cell>
          <cell r="G82" t="str">
            <v>NC</v>
          </cell>
        </row>
        <row r="83">
          <cell r="F83" t="str">
            <v>290460DKA6430DKA1040-1050DKA3210</v>
          </cell>
          <cell r="G83" t="str">
            <v>NC</v>
          </cell>
        </row>
        <row r="84">
          <cell r="F84" t="str">
            <v>290460DKA6430DKA1040-1050DKA3220</v>
          </cell>
          <cell r="G84" t="str">
            <v>NC</v>
          </cell>
        </row>
        <row r="85">
          <cell r="F85" t="str">
            <v>290460DKA6430DKA1040-1050DKA3230</v>
          </cell>
          <cell r="G85" t="str">
            <v>NC</v>
          </cell>
        </row>
        <row r="86">
          <cell r="F86" t="str">
            <v>290460DKA6430DKA1060DKA3200</v>
          </cell>
          <cell r="G86" t="str">
            <v>NC</v>
          </cell>
        </row>
        <row r="87">
          <cell r="F87" t="str">
            <v>290460DKA6430DKA1060DKA3210</v>
          </cell>
          <cell r="G87" t="str">
            <v>NC</v>
          </cell>
        </row>
        <row r="88">
          <cell r="F88" t="str">
            <v>290460DKA6430DKA1060DKA3220</v>
          </cell>
          <cell r="G88" t="str">
            <v>NC</v>
          </cell>
        </row>
        <row r="89">
          <cell r="F89" t="str">
            <v>290460DKA6430DKA1060DKA3230</v>
          </cell>
          <cell r="G89" t="str">
            <v>NC</v>
          </cell>
        </row>
        <row r="90">
          <cell r="F90" t="str">
            <v>290460DKA6430DKA1070-1080DKA3200</v>
          </cell>
          <cell r="G90" t="str">
            <v>NC</v>
          </cell>
        </row>
        <row r="91">
          <cell r="F91" t="str">
            <v>290460DKA6430DKA1070-1080DKA3210</v>
          </cell>
          <cell r="G91" t="str">
            <v>NC</v>
          </cell>
        </row>
        <row r="92">
          <cell r="F92" t="str">
            <v>290460DKA6430DKA1070-1080DKA3220</v>
          </cell>
          <cell r="G92" t="str">
            <v>NC</v>
          </cell>
        </row>
        <row r="93">
          <cell r="F93" t="str">
            <v>290460DKA6430DKA1070-1080DKA3230</v>
          </cell>
          <cell r="G93" t="str">
            <v>NC</v>
          </cell>
        </row>
        <row r="94">
          <cell r="F94" t="str">
            <v>290460DKA6430DKA1090DKA3200</v>
          </cell>
          <cell r="G94" t="str">
            <v>NC</v>
          </cell>
        </row>
        <row r="95">
          <cell r="F95" t="str">
            <v>290460DKA6430DKA1090DKA3210</v>
          </cell>
          <cell r="G95" t="str">
            <v>NC</v>
          </cell>
        </row>
        <row r="96">
          <cell r="F96" t="str">
            <v>290460DKA6430DKA1090DKA3220</v>
          </cell>
          <cell r="G96" t="str">
            <v>NC</v>
          </cell>
        </row>
        <row r="97">
          <cell r="F97" t="str">
            <v>290460DKA6430DKA1090DKA3230</v>
          </cell>
          <cell r="G97" t="str">
            <v>NC</v>
          </cell>
        </row>
        <row r="98">
          <cell r="F98" t="str">
            <v>290470DKA6410DKA1040-1050DKA3200</v>
          </cell>
          <cell r="G98" t="str">
            <v>Yes</v>
          </cell>
        </row>
        <row r="99">
          <cell r="F99" t="str">
            <v>290470DKA6410DKA1040-1050DKA3210</v>
          </cell>
          <cell r="G99" t="str">
            <v>Yes</v>
          </cell>
        </row>
        <row r="100">
          <cell r="F100" t="str">
            <v>290470DKA6410DKA1040-1050DKA3220</v>
          </cell>
          <cell r="G100" t="str">
            <v>Yes</v>
          </cell>
        </row>
        <row r="101">
          <cell r="F101" t="str">
            <v>290470DKA6410DKA1040-1050DKA3230</v>
          </cell>
          <cell r="G101" t="str">
            <v>Yes</v>
          </cell>
        </row>
        <row r="102">
          <cell r="F102" t="str">
            <v>290470DKA6410DKA1060DKA3200</v>
          </cell>
          <cell r="G102" t="str">
            <v>NC</v>
          </cell>
        </row>
        <row r="103">
          <cell r="F103" t="str">
            <v>290470DKA6410DKA1060DKA3210</v>
          </cell>
          <cell r="G103" t="str">
            <v>NC</v>
          </cell>
        </row>
        <row r="104">
          <cell r="F104" t="str">
            <v>290470DKA6410DKA1060DKA3220</v>
          </cell>
          <cell r="G104" t="str">
            <v>NC</v>
          </cell>
        </row>
        <row r="105">
          <cell r="F105" t="str">
            <v>290470DKA6410DKA1060DKA3230</v>
          </cell>
          <cell r="G105" t="str">
            <v>NC</v>
          </cell>
        </row>
        <row r="106">
          <cell r="F106" t="str">
            <v>290470DKA6410DKA1070-1080DKA3200</v>
          </cell>
          <cell r="G106" t="str">
            <v>Yes</v>
          </cell>
        </row>
        <row r="107">
          <cell r="F107" t="str">
            <v>290470DKA6410DKA1070-1080DKA3210</v>
          </cell>
          <cell r="G107" t="str">
            <v>Yes</v>
          </cell>
        </row>
        <row r="108">
          <cell r="F108" t="str">
            <v>290470DKA6410DKA1070-1080DKA3220</v>
          </cell>
          <cell r="G108" t="str">
            <v>Yes</v>
          </cell>
        </row>
        <row r="109">
          <cell r="F109" t="str">
            <v>290470DKA6410DKA1070-1080DKA3230</v>
          </cell>
          <cell r="G109" t="str">
            <v>Yes</v>
          </cell>
        </row>
        <row r="110">
          <cell r="F110" t="str">
            <v>290470DKA6410DKA1090DKA3200</v>
          </cell>
          <cell r="G110" t="str">
            <v>NC</v>
          </cell>
        </row>
        <row r="111">
          <cell r="F111" t="str">
            <v>290470DKA6410DKA1090DKA3210</v>
          </cell>
          <cell r="G111" t="str">
            <v>NC</v>
          </cell>
        </row>
        <row r="112">
          <cell r="F112" t="str">
            <v>290470DKA6410DKA1090DKA3220</v>
          </cell>
          <cell r="G112" t="str">
            <v>NC</v>
          </cell>
        </row>
        <row r="113">
          <cell r="F113" t="str">
            <v>290470DKA6410DKA1090DKA3230</v>
          </cell>
          <cell r="G113" t="str">
            <v>NC</v>
          </cell>
        </row>
        <row r="114">
          <cell r="F114" t="str">
            <v>290470DKA6420DKA1040-1050DKA3200</v>
          </cell>
          <cell r="G114" t="str">
            <v>Yes</v>
          </cell>
        </row>
        <row r="115">
          <cell r="F115" t="str">
            <v>290470DKA6420DKA1040-1050DKA3210</v>
          </cell>
          <cell r="G115" t="str">
            <v>Yes</v>
          </cell>
        </row>
        <row r="116">
          <cell r="F116" t="str">
            <v>290470DKA6420DKA1040-1050DKA3220</v>
          </cell>
          <cell r="G116" t="str">
            <v>Yes</v>
          </cell>
        </row>
        <row r="117">
          <cell r="F117" t="str">
            <v>290470DKA6420DKA1040-1050DKA3230</v>
          </cell>
          <cell r="G117" t="str">
            <v>Yes</v>
          </cell>
        </row>
        <row r="118">
          <cell r="F118" t="str">
            <v>290470DKA6420DKA1060DKA3200</v>
          </cell>
          <cell r="G118" t="str">
            <v>NC</v>
          </cell>
        </row>
        <row r="119">
          <cell r="F119" t="str">
            <v>290470DKA6420DKA1060DKA3210</v>
          </cell>
          <cell r="G119" t="str">
            <v>NC</v>
          </cell>
        </row>
        <row r="120">
          <cell r="F120" t="str">
            <v>290470DKA6420DKA1060DKA3220</v>
          </cell>
          <cell r="G120" t="str">
            <v>NC</v>
          </cell>
        </row>
        <row r="121">
          <cell r="F121" t="str">
            <v>290470DKA6420DKA1060DKA3230</v>
          </cell>
          <cell r="G121" t="str">
            <v>NC</v>
          </cell>
        </row>
        <row r="122">
          <cell r="F122" t="str">
            <v>290470DKA6420DKA1070-1080DKA3200</v>
          </cell>
          <cell r="G122" t="str">
            <v>Yes</v>
          </cell>
        </row>
        <row r="123">
          <cell r="F123" t="str">
            <v>290470DKA6420DKA1070-1080DKA3210</v>
          </cell>
          <cell r="G123" t="str">
            <v>Yes</v>
          </cell>
        </row>
        <row r="124">
          <cell r="F124" t="str">
            <v>290470DKA6420DKA1070-1080DKA3220</v>
          </cell>
          <cell r="G124" t="str">
            <v>Yes</v>
          </cell>
        </row>
        <row r="125">
          <cell r="F125" t="str">
            <v>290470DKA6420DKA1070-1080DKA3230</v>
          </cell>
          <cell r="G125" t="str">
            <v>Yes</v>
          </cell>
        </row>
        <row r="126">
          <cell r="F126" t="str">
            <v>290470DKA6420DKA1090DKA3200</v>
          </cell>
          <cell r="G126" t="str">
            <v>NC</v>
          </cell>
        </row>
        <row r="127">
          <cell r="F127" t="str">
            <v>290470DKA6420DKA1090DKA3210</v>
          </cell>
          <cell r="G127" t="str">
            <v>NC</v>
          </cell>
        </row>
        <row r="128">
          <cell r="F128" t="str">
            <v>290470DKA6420DKA1090DKA3220</v>
          </cell>
          <cell r="G128" t="str">
            <v>NC</v>
          </cell>
        </row>
        <row r="129">
          <cell r="F129" t="str">
            <v>290470DKA6420DKA1090DKA3230</v>
          </cell>
          <cell r="G129" t="str">
            <v>NC</v>
          </cell>
        </row>
        <row r="130">
          <cell r="F130" t="str">
            <v>290470DKA6430DKA1040-1050DKA3200</v>
          </cell>
          <cell r="G130" t="str">
            <v>Yes</v>
          </cell>
        </row>
        <row r="131">
          <cell r="F131" t="str">
            <v>290470DKA6430DKA1040-1050DKA3210</v>
          </cell>
          <cell r="G131" t="str">
            <v>Yes</v>
          </cell>
        </row>
        <row r="132">
          <cell r="F132" t="str">
            <v>290470DKA6430DKA1040-1050DKA3220</v>
          </cell>
          <cell r="G132" t="str">
            <v>No</v>
          </cell>
        </row>
        <row r="133">
          <cell r="F133" t="str">
            <v>290470DKA6430DKA1040-1050DKA3230</v>
          </cell>
          <cell r="G133" t="str">
            <v>No</v>
          </cell>
        </row>
        <row r="134">
          <cell r="F134" t="str">
            <v>290470DKA6430DKA1060DKA3200</v>
          </cell>
          <cell r="G134" t="str">
            <v>NC</v>
          </cell>
        </row>
        <row r="135">
          <cell r="F135" t="str">
            <v>290470DKA6430DKA1060DKA3210</v>
          </cell>
          <cell r="G135" t="str">
            <v>NC</v>
          </cell>
        </row>
        <row r="136">
          <cell r="F136" t="str">
            <v>290470DKA6430DKA1060DKA3220</v>
          </cell>
          <cell r="G136" t="str">
            <v>NC</v>
          </cell>
        </row>
        <row r="137">
          <cell r="F137" t="str">
            <v>290470DKA6430DKA1060DKA3230</v>
          </cell>
          <cell r="G137" t="str">
            <v>NC</v>
          </cell>
        </row>
        <row r="138">
          <cell r="F138" t="str">
            <v>290470DKA6430DKA1070-1080DKA3200</v>
          </cell>
          <cell r="G138" t="str">
            <v>Yes</v>
          </cell>
        </row>
        <row r="139">
          <cell r="F139" t="str">
            <v>290470DKA6430DKA1070-1080DKA3210</v>
          </cell>
          <cell r="G139" t="str">
            <v>Yes</v>
          </cell>
        </row>
        <row r="140">
          <cell r="F140" t="str">
            <v>290470DKA6430DKA1070-1080DKA3220</v>
          </cell>
          <cell r="G140" t="str">
            <v>No</v>
          </cell>
        </row>
        <row r="141">
          <cell r="F141" t="str">
            <v>290470DKA6430DKA1070-1080DKA3230</v>
          </cell>
          <cell r="G141" t="str">
            <v>No</v>
          </cell>
        </row>
        <row r="142">
          <cell r="F142" t="str">
            <v>290470DKA6430DKA1090DKA3200</v>
          </cell>
          <cell r="G142" t="str">
            <v>NC</v>
          </cell>
        </row>
        <row r="143">
          <cell r="F143" t="str">
            <v>290470DKA6430DKA1090DKA3210</v>
          </cell>
          <cell r="G143" t="str">
            <v>NC</v>
          </cell>
        </row>
        <row r="144">
          <cell r="F144" t="str">
            <v>290470DKA6430DKA1090DKA3220</v>
          </cell>
          <cell r="G144" t="str">
            <v>NC</v>
          </cell>
        </row>
        <row r="145">
          <cell r="F145" t="str">
            <v>290470DKA6430DKA1090DKA3230</v>
          </cell>
          <cell r="G145" t="str">
            <v>NC</v>
          </cell>
        </row>
        <row r="146">
          <cell r="F146" t="str">
            <v>290480DKA6410DKA1040-1050DKA3200</v>
          </cell>
          <cell r="G146" t="str">
            <v>Yes</v>
          </cell>
        </row>
        <row r="147">
          <cell r="F147" t="str">
            <v>290480DKA6410DKA1040-1050DKA3210</v>
          </cell>
          <cell r="G147" t="str">
            <v>Yes</v>
          </cell>
        </row>
        <row r="148">
          <cell r="F148" t="str">
            <v>290480DKA6410DKA1040-1050DKA3220</v>
          </cell>
          <cell r="G148" t="str">
            <v>Yes</v>
          </cell>
        </row>
        <row r="149">
          <cell r="F149" t="str">
            <v>290480DKA6410DKA1040-1050DKA3230</v>
          </cell>
          <cell r="G149" t="str">
            <v>Yes</v>
          </cell>
        </row>
        <row r="150">
          <cell r="F150" t="str">
            <v>290480DKA6410DKA1060DKA3200</v>
          </cell>
          <cell r="G150" t="str">
            <v>NC</v>
          </cell>
        </row>
        <row r="151">
          <cell r="F151" t="str">
            <v>290480DKA6410DKA1060DKA3210</v>
          </cell>
          <cell r="G151" t="str">
            <v>NC</v>
          </cell>
        </row>
        <row r="152">
          <cell r="F152" t="str">
            <v>290480DKA6410DKA1060DKA3220</v>
          </cell>
          <cell r="G152" t="str">
            <v>NC</v>
          </cell>
        </row>
        <row r="153">
          <cell r="F153" t="str">
            <v>290480DKA6410DKA1060DKA3230</v>
          </cell>
          <cell r="G153" t="str">
            <v>NC</v>
          </cell>
        </row>
        <row r="154">
          <cell r="F154" t="str">
            <v>290480DKA6410DKA1070-1080DKA3200</v>
          </cell>
          <cell r="G154" t="str">
            <v>Yes</v>
          </cell>
        </row>
        <row r="155">
          <cell r="F155" t="str">
            <v>290480DKA6410DKA1070-1080DKA3210</v>
          </cell>
          <cell r="G155" t="str">
            <v>Yes</v>
          </cell>
        </row>
        <row r="156">
          <cell r="F156" t="str">
            <v>290480DKA6410DKA1070-1080DKA3220</v>
          </cell>
          <cell r="G156" t="str">
            <v>Yes</v>
          </cell>
        </row>
        <row r="157">
          <cell r="F157" t="str">
            <v>290480DKA6410DKA1070-1080DKA3230</v>
          </cell>
          <cell r="G157" t="str">
            <v>Yes</v>
          </cell>
        </row>
        <row r="158">
          <cell r="F158" t="str">
            <v>290480DKA6410DKA1090DKA3200</v>
          </cell>
          <cell r="G158" t="str">
            <v>NC</v>
          </cell>
        </row>
        <row r="159">
          <cell r="F159" t="str">
            <v>290480DKA6410DKA1090DKA3210</v>
          </cell>
          <cell r="G159" t="str">
            <v>NC</v>
          </cell>
        </row>
        <row r="160">
          <cell r="F160" t="str">
            <v>290480DKA6410DKA1090DKA3220</v>
          </cell>
          <cell r="G160" t="str">
            <v>NC</v>
          </cell>
        </row>
        <row r="161">
          <cell r="F161" t="str">
            <v>290480DKA6410DKA1090DKA3230</v>
          </cell>
          <cell r="G161" t="str">
            <v>NC</v>
          </cell>
        </row>
        <row r="162">
          <cell r="F162" t="str">
            <v>290480DKA6420DKA1040-1050DKA3200</v>
          </cell>
          <cell r="G162" t="str">
            <v>Yes</v>
          </cell>
        </row>
        <row r="163">
          <cell r="F163" t="str">
            <v>290480DKA6420DKA1040-1050DKA3210</v>
          </cell>
          <cell r="G163" t="str">
            <v>Yes</v>
          </cell>
        </row>
        <row r="164">
          <cell r="F164" t="str">
            <v>290480DKA6420DKA1040-1050DKA3220</v>
          </cell>
          <cell r="G164" t="str">
            <v>Yes</v>
          </cell>
        </row>
        <row r="165">
          <cell r="F165" t="str">
            <v>290480DKA6420DKA1040-1050DKA3230</v>
          </cell>
          <cell r="G165" t="str">
            <v>Yes</v>
          </cell>
        </row>
        <row r="166">
          <cell r="F166" t="str">
            <v>290480DKA6420DKA1060DKA3200</v>
          </cell>
          <cell r="G166" t="str">
            <v>NC</v>
          </cell>
        </row>
        <row r="167">
          <cell r="F167" t="str">
            <v>290480DKA6420DKA1060DKA3210</v>
          </cell>
          <cell r="G167" t="str">
            <v>NC</v>
          </cell>
        </row>
        <row r="168">
          <cell r="F168" t="str">
            <v>290480DKA6420DKA1060DKA3220</v>
          </cell>
          <cell r="G168" t="str">
            <v>NC</v>
          </cell>
        </row>
        <row r="169">
          <cell r="F169" t="str">
            <v>290480DKA6420DKA1060DKA3230</v>
          </cell>
          <cell r="G169" t="str">
            <v>NC</v>
          </cell>
        </row>
        <row r="170">
          <cell r="F170" t="str">
            <v>290480DKA6420DKA1070-1080DKA3200</v>
          </cell>
          <cell r="G170" t="str">
            <v>Yes</v>
          </cell>
        </row>
        <row r="171">
          <cell r="F171" t="str">
            <v>290480DKA6420DKA1070-1080DKA3210</v>
          </cell>
          <cell r="G171" t="str">
            <v>Yes</v>
          </cell>
        </row>
        <row r="172">
          <cell r="F172" t="str">
            <v>290480DKA6420DKA1070-1080DKA3220</v>
          </cell>
          <cell r="G172" t="str">
            <v>Yes</v>
          </cell>
        </row>
        <row r="173">
          <cell r="F173" t="str">
            <v>290480DKA6420DKA1070-1080DKA3230</v>
          </cell>
          <cell r="G173" t="str">
            <v>Yes</v>
          </cell>
        </row>
        <row r="174">
          <cell r="F174" t="str">
            <v>290480DKA6420DKA1090DKA3200</v>
          </cell>
          <cell r="G174" t="str">
            <v>NC</v>
          </cell>
        </row>
        <row r="175">
          <cell r="F175" t="str">
            <v>290480DKA6420DKA1090DKA3210</v>
          </cell>
          <cell r="G175" t="str">
            <v>NC</v>
          </cell>
        </row>
        <row r="176">
          <cell r="F176" t="str">
            <v>290480DKA6420DKA1090DKA3220</v>
          </cell>
          <cell r="G176" t="str">
            <v>NC</v>
          </cell>
        </row>
        <row r="177">
          <cell r="F177" t="str">
            <v>290480DKA6420DKA1090DKA3230</v>
          </cell>
          <cell r="G177" t="str">
            <v>NC</v>
          </cell>
        </row>
        <row r="178">
          <cell r="F178" t="str">
            <v>290480DKA6430DKA1040-1050DKA3200</v>
          </cell>
          <cell r="G178" t="str">
            <v>Yes</v>
          </cell>
        </row>
        <row r="179">
          <cell r="F179" t="str">
            <v>290480DKA6430DKA1040-1050DKA3210</v>
          </cell>
          <cell r="G179" t="str">
            <v>Yes</v>
          </cell>
        </row>
        <row r="180">
          <cell r="F180" t="str">
            <v>290480DKA6430DKA1040-1050DKA3220</v>
          </cell>
          <cell r="G180" t="str">
            <v>Yes</v>
          </cell>
        </row>
        <row r="181">
          <cell r="F181" t="str">
            <v>290480DKA6430DKA1040-1050DKA3230</v>
          </cell>
          <cell r="G181" t="str">
            <v>Yes</v>
          </cell>
        </row>
        <row r="182">
          <cell r="F182" t="str">
            <v>290480DKA6430DKA1060DKA3200</v>
          </cell>
          <cell r="G182" t="str">
            <v>NC</v>
          </cell>
        </row>
        <row r="183">
          <cell r="F183" t="str">
            <v>290480DKA6430DKA1060DKA3210</v>
          </cell>
          <cell r="G183" t="str">
            <v>NC</v>
          </cell>
        </row>
        <row r="184">
          <cell r="F184" t="str">
            <v>290480DKA6430DKA1060DKA3220</v>
          </cell>
          <cell r="G184" t="str">
            <v>NC</v>
          </cell>
        </row>
        <row r="185">
          <cell r="F185" t="str">
            <v>290480DKA6430DKA1060DKA3230</v>
          </cell>
          <cell r="G185" t="str">
            <v>NC</v>
          </cell>
        </row>
        <row r="186">
          <cell r="F186" t="str">
            <v>290480DKA6430DKA1070-1080DKA3200</v>
          </cell>
          <cell r="G186" t="str">
            <v>Yes</v>
          </cell>
        </row>
        <row r="187">
          <cell r="F187" t="str">
            <v>290480DKA6430DKA1070-1080DKA3210</v>
          </cell>
          <cell r="G187" t="str">
            <v>Yes</v>
          </cell>
        </row>
        <row r="188">
          <cell r="F188" t="str">
            <v>290480DKA6430DKA1070-1080DKA3220</v>
          </cell>
          <cell r="G188" t="str">
            <v>Yes</v>
          </cell>
        </row>
        <row r="189">
          <cell r="F189" t="str">
            <v>290480DKA6430DKA1070-1080DKA3230</v>
          </cell>
          <cell r="G189" t="str">
            <v>Yes</v>
          </cell>
        </row>
        <row r="190">
          <cell r="F190" t="str">
            <v>290480DKA6430DKA1090DKA3200</v>
          </cell>
          <cell r="G190" t="str">
            <v>NC</v>
          </cell>
        </row>
        <row r="191">
          <cell r="F191" t="str">
            <v>290480DKA6430DKA1090DKA3210</v>
          </cell>
          <cell r="G191" t="str">
            <v>NC</v>
          </cell>
        </row>
        <row r="192">
          <cell r="F192" t="str">
            <v>290480DKA6430DKA1090DKA3220</v>
          </cell>
          <cell r="G192" t="str">
            <v>NC</v>
          </cell>
        </row>
        <row r="193">
          <cell r="F193" t="str">
            <v>290480DKA6430DKA1090DKA3230</v>
          </cell>
          <cell r="G193" t="str">
            <v>NC</v>
          </cell>
        </row>
        <row r="194">
          <cell r="F194" t="str">
            <v>290490DKA6410DKA1040-1050DKA3200</v>
          </cell>
          <cell r="G194" t="str">
            <v>Yes</v>
          </cell>
        </row>
        <row r="195">
          <cell r="F195" t="str">
            <v>290490DKA6410DKA1040-1050DKA3210</v>
          </cell>
          <cell r="G195" t="str">
            <v>Yes</v>
          </cell>
        </row>
        <row r="196">
          <cell r="F196" t="str">
            <v>290490DKA6410DKA1040-1050DKA3220</v>
          </cell>
          <cell r="G196" t="str">
            <v>Yes</v>
          </cell>
        </row>
        <row r="197">
          <cell r="F197" t="str">
            <v>290490DKA6410DKA1040-1050DKA3230</v>
          </cell>
          <cell r="G197" t="str">
            <v>Yes</v>
          </cell>
        </row>
        <row r="198">
          <cell r="F198" t="str">
            <v>290490DKA6410DKA1060DKA3200</v>
          </cell>
          <cell r="G198" t="str">
            <v>NC</v>
          </cell>
        </row>
        <row r="199">
          <cell r="F199" t="str">
            <v>290490DKA6410DKA1060DKA3210</v>
          </cell>
          <cell r="G199" t="str">
            <v>NC</v>
          </cell>
        </row>
        <row r="200">
          <cell r="F200" t="str">
            <v>290490DKA6410DKA1060DKA3220</v>
          </cell>
          <cell r="G200" t="str">
            <v>NC</v>
          </cell>
        </row>
        <row r="201">
          <cell r="F201" t="str">
            <v>290490DKA6410DKA1060DKA3230</v>
          </cell>
          <cell r="G201" t="str">
            <v>NC</v>
          </cell>
        </row>
        <row r="202">
          <cell r="F202" t="str">
            <v>290490DKA6410DKA1070-1080DKA3200</v>
          </cell>
          <cell r="G202" t="str">
            <v>Yes</v>
          </cell>
        </row>
        <row r="203">
          <cell r="F203" t="str">
            <v>290490DKA6410DKA1070-1080DKA3210</v>
          </cell>
          <cell r="G203" t="str">
            <v>Yes</v>
          </cell>
        </row>
        <row r="204">
          <cell r="F204" t="str">
            <v>290490DKA6410DKA1070-1080DKA3220</v>
          </cell>
          <cell r="G204" t="str">
            <v>Yes</v>
          </cell>
        </row>
        <row r="205">
          <cell r="F205" t="str">
            <v>290490DKA6410DKA1070-1080DKA3230</v>
          </cell>
          <cell r="G205" t="str">
            <v>Yes</v>
          </cell>
        </row>
        <row r="206">
          <cell r="F206" t="str">
            <v>290490DKA6410DKA1090DKA3200</v>
          </cell>
          <cell r="G206" t="str">
            <v>NC</v>
          </cell>
        </row>
        <row r="207">
          <cell r="F207" t="str">
            <v>290490DKA6410DKA1090DKA3210</v>
          </cell>
          <cell r="G207" t="str">
            <v>NC</v>
          </cell>
        </row>
        <row r="208">
          <cell r="F208" t="str">
            <v>290490DKA6410DKA1090DKA3220</v>
          </cell>
          <cell r="G208" t="str">
            <v>NC</v>
          </cell>
        </row>
        <row r="209">
          <cell r="F209" t="str">
            <v>290490DKA6410DKA1090DKA3230</v>
          </cell>
          <cell r="G209" t="str">
            <v>NC</v>
          </cell>
        </row>
        <row r="210">
          <cell r="F210" t="str">
            <v>290490DKA6420DKA1040-1050DKA3200</v>
          </cell>
          <cell r="G210" t="str">
            <v>Yes</v>
          </cell>
        </row>
        <row r="211">
          <cell r="F211" t="str">
            <v>290490DKA6420DKA1040-1050DKA3210</v>
          </cell>
          <cell r="G211" t="str">
            <v>Yes</v>
          </cell>
        </row>
        <row r="212">
          <cell r="F212" t="str">
            <v>290490DKA6420DKA1040-1050DKA3220</v>
          </cell>
          <cell r="G212" t="str">
            <v>Yes</v>
          </cell>
        </row>
        <row r="213">
          <cell r="F213" t="str">
            <v>290490DKA6420DKA1040-1050DKA3230</v>
          </cell>
          <cell r="G213" t="str">
            <v>Yes</v>
          </cell>
        </row>
        <row r="214">
          <cell r="F214" t="str">
            <v>290490DKA6420DKA1060DKA3200</v>
          </cell>
          <cell r="G214" t="str">
            <v>NC</v>
          </cell>
        </row>
        <row r="215">
          <cell r="F215" t="str">
            <v>290490DKA6420DKA1060DKA3210</v>
          </cell>
          <cell r="G215" t="str">
            <v>NC</v>
          </cell>
        </row>
        <row r="216">
          <cell r="F216" t="str">
            <v>290490DKA6420DKA1060DKA3220</v>
          </cell>
          <cell r="G216" t="str">
            <v>NC</v>
          </cell>
        </row>
        <row r="217">
          <cell r="F217" t="str">
            <v>290490DKA6420DKA1060DKA3230</v>
          </cell>
          <cell r="G217" t="str">
            <v>NC</v>
          </cell>
        </row>
        <row r="218">
          <cell r="F218" t="str">
            <v>290490DKA6420DKA1070-1080DKA3200</v>
          </cell>
          <cell r="G218" t="str">
            <v>Yes</v>
          </cell>
        </row>
        <row r="219">
          <cell r="F219" t="str">
            <v>290490DKA6420DKA1070-1080DKA3210</v>
          </cell>
          <cell r="G219" t="str">
            <v>Yes</v>
          </cell>
        </row>
        <row r="220">
          <cell r="F220" t="str">
            <v>290490DKA6420DKA1070-1080DKA3220</v>
          </cell>
          <cell r="G220" t="str">
            <v>Yes</v>
          </cell>
        </row>
        <row r="221">
          <cell r="F221" t="str">
            <v>290490DKA6420DKA1070-1080DKA3230</v>
          </cell>
          <cell r="G221" t="str">
            <v>Yes</v>
          </cell>
        </row>
        <row r="222">
          <cell r="F222" t="str">
            <v>290490DKA6420DKA1090DKA3200</v>
          </cell>
          <cell r="G222" t="str">
            <v>NC</v>
          </cell>
        </row>
        <row r="223">
          <cell r="F223" t="str">
            <v>290490DKA6420DKA1090DKA3210</v>
          </cell>
          <cell r="G223" t="str">
            <v>NC</v>
          </cell>
        </row>
        <row r="224">
          <cell r="F224" t="str">
            <v>290490DKA6420DKA1090DKA3220</v>
          </cell>
          <cell r="G224" t="str">
            <v>NC</v>
          </cell>
        </row>
        <row r="225">
          <cell r="F225" t="str">
            <v>290490DKA6420DKA1090DKA3230</v>
          </cell>
          <cell r="G225" t="str">
            <v>NC</v>
          </cell>
        </row>
        <row r="226">
          <cell r="F226" t="str">
            <v>290490DKA6430DKA1040-1050DKA3200</v>
          </cell>
          <cell r="G226" t="str">
            <v>Yes</v>
          </cell>
        </row>
        <row r="227">
          <cell r="F227" t="str">
            <v>290490DKA6430DKA1040-1050DKA3210</v>
          </cell>
          <cell r="G227" t="str">
            <v>Yes</v>
          </cell>
        </row>
        <row r="228">
          <cell r="F228" t="str">
            <v>290490DKA6430DKA1040-1050DKA3220</v>
          </cell>
          <cell r="G228" t="str">
            <v>Yes</v>
          </cell>
        </row>
        <row r="229">
          <cell r="F229" t="str">
            <v>290490DKA6430DKA1040-1050DKA3230</v>
          </cell>
          <cell r="G229" t="str">
            <v>Yes</v>
          </cell>
        </row>
        <row r="230">
          <cell r="F230" t="str">
            <v>290490DKA6430DKA1060DKA3200</v>
          </cell>
          <cell r="G230" t="str">
            <v>NC</v>
          </cell>
        </row>
        <row r="231">
          <cell r="F231" t="str">
            <v>290490DKA6430DKA1060DKA3210</v>
          </cell>
          <cell r="G231" t="str">
            <v>NC</v>
          </cell>
        </row>
        <row r="232">
          <cell r="F232" t="str">
            <v>290490DKA6430DKA1060DKA3220</v>
          </cell>
          <cell r="G232" t="str">
            <v>NC</v>
          </cell>
        </row>
        <row r="233">
          <cell r="F233" t="str">
            <v>290490DKA6430DKA1060DKA3230</v>
          </cell>
          <cell r="G233" t="str">
            <v>NC</v>
          </cell>
        </row>
        <row r="234">
          <cell r="F234" t="str">
            <v>290490DKA6430DKA1070-1080DKA3200</v>
          </cell>
          <cell r="G234" t="str">
            <v>Yes</v>
          </cell>
        </row>
        <row r="235">
          <cell r="F235" t="str">
            <v>290490DKA6430DKA1070-1080DKA3210</v>
          </cell>
          <cell r="G235" t="str">
            <v>Yes</v>
          </cell>
        </row>
        <row r="236">
          <cell r="F236" t="str">
            <v>290490DKA6430DKA1070-1080DKA3220</v>
          </cell>
          <cell r="G236" t="str">
            <v>Yes</v>
          </cell>
        </row>
        <row r="237">
          <cell r="F237" t="str">
            <v>290490DKA6430DKA1070-1080DKA3230</v>
          </cell>
          <cell r="G237" t="str">
            <v>Yes</v>
          </cell>
        </row>
        <row r="238">
          <cell r="F238" t="str">
            <v>290490DKA6430DKA1090DKA3200</v>
          </cell>
          <cell r="G238" t="str">
            <v>NC</v>
          </cell>
        </row>
        <row r="239">
          <cell r="F239" t="str">
            <v>290490DKA6430DKA1090DKA3210</v>
          </cell>
          <cell r="G239" t="str">
            <v>NC</v>
          </cell>
        </row>
        <row r="240">
          <cell r="F240" t="str">
            <v>290490DKA6430DKA1090DKA3220</v>
          </cell>
          <cell r="G240" t="str">
            <v>NC</v>
          </cell>
        </row>
        <row r="241">
          <cell r="F241" t="str">
            <v>290490DKA6430DKA1090DKA3230</v>
          </cell>
          <cell r="G241" t="str">
            <v>NC</v>
          </cell>
        </row>
        <row r="242">
          <cell r="F242" t="str">
            <v>290500DKA6410DKA1040-1050DKA3200</v>
          </cell>
          <cell r="G242" t="str">
            <v>NC</v>
          </cell>
        </row>
        <row r="243">
          <cell r="F243" t="str">
            <v>290500DKA6410DKA1040-1050DKA3210</v>
          </cell>
          <cell r="G243" t="str">
            <v>NC</v>
          </cell>
        </row>
        <row r="244">
          <cell r="F244" t="str">
            <v>290500DKA6410DKA1040-1050DKA3220</v>
          </cell>
          <cell r="G244" t="str">
            <v>Yes</v>
          </cell>
        </row>
        <row r="245">
          <cell r="F245" t="str">
            <v>290500DKA6410DKA1040-1050DKA3230</v>
          </cell>
          <cell r="G245" t="str">
            <v>Yes</v>
          </cell>
        </row>
        <row r="246">
          <cell r="F246" t="str">
            <v>290500DKA6410DKA1060DKA3200</v>
          </cell>
          <cell r="G246" t="str">
            <v>Yes</v>
          </cell>
        </row>
        <row r="247">
          <cell r="F247" t="str">
            <v>290500DKA6410DKA1060DKA3210</v>
          </cell>
          <cell r="G247" t="str">
            <v>Yes</v>
          </cell>
        </row>
        <row r="248">
          <cell r="F248" t="str">
            <v>290500DKA6410DKA1060DKA3220</v>
          </cell>
          <cell r="G248" t="str">
            <v>Yes</v>
          </cell>
        </row>
        <row r="249">
          <cell r="F249" t="str">
            <v>290500DKA6410DKA1060DKA3230</v>
          </cell>
          <cell r="G249" t="str">
            <v>Yes</v>
          </cell>
        </row>
        <row r="250">
          <cell r="F250" t="str">
            <v>290500DKA6410DKA1070-1080DKA3200</v>
          </cell>
          <cell r="G250" t="str">
            <v>Yes</v>
          </cell>
        </row>
        <row r="251">
          <cell r="F251" t="str">
            <v>290500DKA6410DKA1070-1080DKA3210</v>
          </cell>
          <cell r="G251" t="str">
            <v>Yes</v>
          </cell>
        </row>
        <row r="252">
          <cell r="F252" t="str">
            <v>290500DKA6410DKA1070-1080DKA3220</v>
          </cell>
          <cell r="G252" t="str">
            <v>Yes</v>
          </cell>
        </row>
        <row r="253">
          <cell r="F253" t="str">
            <v>290500DKA6410DKA1070-1080DKA3230</v>
          </cell>
          <cell r="G253" t="str">
            <v>Yes</v>
          </cell>
        </row>
        <row r="254">
          <cell r="F254" t="str">
            <v>290500DKA6410DKA1090DKA3200</v>
          </cell>
          <cell r="G254" t="str">
            <v>Yes</v>
          </cell>
        </row>
        <row r="255">
          <cell r="F255" t="str">
            <v>290500DKA6410DKA1090DKA3210</v>
          </cell>
          <cell r="G255" t="str">
            <v>Yes</v>
          </cell>
        </row>
        <row r="256">
          <cell r="F256" t="str">
            <v>290500DKA6410DKA1090DKA3220</v>
          </cell>
          <cell r="G256" t="str">
            <v>Yes</v>
          </cell>
        </row>
        <row r="257">
          <cell r="F257" t="str">
            <v>290500DKA6410DKA1090DKA3230</v>
          </cell>
          <cell r="G257" t="str">
            <v>Yes</v>
          </cell>
        </row>
        <row r="258">
          <cell r="F258" t="str">
            <v>290500DKA6420DKA1040-1050DKA3200</v>
          </cell>
          <cell r="G258" t="str">
            <v>Yes</v>
          </cell>
        </row>
        <row r="259">
          <cell r="F259" t="str">
            <v>290500DKA6420DKA1040-1050DKA3210</v>
          </cell>
          <cell r="G259" t="str">
            <v>Yes</v>
          </cell>
        </row>
        <row r="260">
          <cell r="F260" t="str">
            <v>290500DKA6420DKA1040-1050DKA3220</v>
          </cell>
          <cell r="G260" t="str">
            <v>Yes</v>
          </cell>
        </row>
        <row r="261">
          <cell r="F261" t="str">
            <v>290500DKA6420DKA1040-1050DKA3230</v>
          </cell>
          <cell r="G261" t="str">
            <v>Yes</v>
          </cell>
        </row>
        <row r="262">
          <cell r="F262" t="str">
            <v>290500DKA6420DKA1060DKA3200</v>
          </cell>
          <cell r="G262" t="str">
            <v>NC</v>
          </cell>
        </row>
        <row r="263">
          <cell r="F263" t="str">
            <v>290500DKA6420DKA1060DKA3210</v>
          </cell>
          <cell r="G263" t="str">
            <v>NC</v>
          </cell>
        </row>
        <row r="264">
          <cell r="F264" t="str">
            <v>290500DKA6420DKA1060DKA3220</v>
          </cell>
          <cell r="G264" t="str">
            <v>NC</v>
          </cell>
        </row>
        <row r="265">
          <cell r="F265" t="str">
            <v>290500DKA6420DKA1060DKA3230</v>
          </cell>
          <cell r="G265" t="str">
            <v>NC</v>
          </cell>
        </row>
        <row r="266">
          <cell r="F266" t="str">
            <v>290500DKA6420DKA1070-1080DKA3200</v>
          </cell>
          <cell r="G266" t="str">
            <v>Yes</v>
          </cell>
        </row>
        <row r="267">
          <cell r="F267" t="str">
            <v>290500DKA6420DKA1070-1080DKA3210</v>
          </cell>
          <cell r="G267" t="str">
            <v>Yes</v>
          </cell>
        </row>
        <row r="268">
          <cell r="F268" t="str">
            <v>290500DKA6420DKA1070-1080DKA3220</v>
          </cell>
          <cell r="G268" t="str">
            <v>Yes</v>
          </cell>
        </row>
        <row r="269">
          <cell r="F269" t="str">
            <v>290500DKA6420DKA1070-1080DKA3230</v>
          </cell>
          <cell r="G269" t="str">
            <v>Yes</v>
          </cell>
        </row>
        <row r="270">
          <cell r="F270" t="str">
            <v>290500DKA6420DKA1090DKA3200</v>
          </cell>
          <cell r="G270" t="str">
            <v>NC</v>
          </cell>
        </row>
        <row r="271">
          <cell r="F271" t="str">
            <v>290500DKA6420DKA1090DKA3210</v>
          </cell>
          <cell r="G271" t="str">
            <v>NC</v>
          </cell>
        </row>
        <row r="272">
          <cell r="F272" t="str">
            <v>290500DKA6420DKA1090DKA3220</v>
          </cell>
          <cell r="G272" t="str">
            <v>NC</v>
          </cell>
        </row>
        <row r="273">
          <cell r="F273" t="str">
            <v>290500DKA6420DKA1090DKA3230</v>
          </cell>
          <cell r="G273" t="str">
            <v>NC</v>
          </cell>
        </row>
        <row r="274">
          <cell r="F274" t="str">
            <v>290500DKA6430DKA1040-1050DKA3200</v>
          </cell>
          <cell r="G274" t="str">
            <v>Yes</v>
          </cell>
        </row>
        <row r="275">
          <cell r="F275" t="str">
            <v>290500DKA6430DKA1040-1050DKA3210</v>
          </cell>
          <cell r="G275" t="str">
            <v>Yes</v>
          </cell>
        </row>
        <row r="276">
          <cell r="F276" t="str">
            <v>290500DKA6430DKA1040-1050DKA3220</v>
          </cell>
          <cell r="G276" t="str">
            <v>Yes</v>
          </cell>
        </row>
        <row r="277">
          <cell r="F277" t="str">
            <v>290500DKA6430DKA1040-1050DKA3230</v>
          </cell>
          <cell r="G277" t="str">
            <v>Yes</v>
          </cell>
        </row>
        <row r="278">
          <cell r="F278" t="str">
            <v>290500DKA6430DKA1060DKA3200</v>
          </cell>
          <cell r="G278" t="str">
            <v>NC</v>
          </cell>
        </row>
        <row r="279">
          <cell r="F279" t="str">
            <v>290500DKA6430DKA1060DKA3210</v>
          </cell>
          <cell r="G279" t="str">
            <v>NC</v>
          </cell>
        </row>
        <row r="280">
          <cell r="F280" t="str">
            <v>290500DKA6430DKA1060DKA3220</v>
          </cell>
          <cell r="G280" t="str">
            <v>NC</v>
          </cell>
        </row>
        <row r="281">
          <cell r="F281" t="str">
            <v>290500DKA6430DKA1060DKA3230</v>
          </cell>
          <cell r="G281" t="str">
            <v>NC</v>
          </cell>
        </row>
        <row r="282">
          <cell r="F282" t="str">
            <v>290500DKA6430DKA1070-1080DKA3200</v>
          </cell>
          <cell r="G282" t="str">
            <v>Yes</v>
          </cell>
        </row>
        <row r="283">
          <cell r="F283" t="str">
            <v>290500DKA6430DKA1070-1080DKA3210</v>
          </cell>
          <cell r="G283" t="str">
            <v>Yes</v>
          </cell>
        </row>
        <row r="284">
          <cell r="F284" t="str">
            <v>290500DKA6430DKA1070-1080DKA3220</v>
          </cell>
          <cell r="G284" t="str">
            <v>Yes</v>
          </cell>
        </row>
        <row r="285">
          <cell r="F285" t="str">
            <v>290500DKA6430DKA1070-1080DKA3230</v>
          </cell>
          <cell r="G285" t="str">
            <v>Yes</v>
          </cell>
        </row>
        <row r="286">
          <cell r="F286" t="str">
            <v>290500DKA6430DKA1090DKA3200</v>
          </cell>
          <cell r="G286" t="str">
            <v>NC</v>
          </cell>
        </row>
        <row r="287">
          <cell r="F287" t="str">
            <v>290500DKA6430DKA1090DKA3210</v>
          </cell>
          <cell r="G287" t="str">
            <v>NC</v>
          </cell>
        </row>
        <row r="288">
          <cell r="F288" t="str">
            <v>290500DKA6430DKA1090DKA3220</v>
          </cell>
          <cell r="G288" t="str">
            <v>NC</v>
          </cell>
        </row>
        <row r="289">
          <cell r="F289" t="str">
            <v>290500DKA6430DKA1090DKA3230</v>
          </cell>
          <cell r="G289" t="str">
            <v>NC</v>
          </cell>
        </row>
        <row r="290">
          <cell r="F290" t="str">
            <v>290510DKA6410DKA1040-1050DKA3200</v>
          </cell>
          <cell r="G290" t="str">
            <v>NC</v>
          </cell>
        </row>
        <row r="291">
          <cell r="F291" t="str">
            <v>290510DKA6410DKA1040-1050DKA3210</v>
          </cell>
          <cell r="G291" t="str">
            <v>NC</v>
          </cell>
        </row>
        <row r="292">
          <cell r="F292" t="str">
            <v>290510DKA6410DKA1040-1050DKA3220</v>
          </cell>
          <cell r="G292" t="str">
            <v>NC</v>
          </cell>
        </row>
        <row r="293">
          <cell r="F293" t="str">
            <v>290510DKA6410DKA1040-1050DKA3230</v>
          </cell>
          <cell r="G293" t="str">
            <v>NC</v>
          </cell>
        </row>
        <row r="294">
          <cell r="F294" t="str">
            <v>290510DKA6410DKA1060DKA3200</v>
          </cell>
          <cell r="G294" t="str">
            <v>Yes</v>
          </cell>
        </row>
        <row r="295">
          <cell r="F295" t="str">
            <v>290510DKA6410DKA1060DKA3210</v>
          </cell>
          <cell r="G295" t="str">
            <v>Yes</v>
          </cell>
        </row>
        <row r="296">
          <cell r="F296" t="str">
            <v>290510DKA6410DKA1060DKA3220</v>
          </cell>
          <cell r="G296" t="str">
            <v>Yes</v>
          </cell>
        </row>
        <row r="297">
          <cell r="F297" t="str">
            <v>290510DKA6410DKA1060DKA3230</v>
          </cell>
          <cell r="G297" t="str">
            <v>Yes</v>
          </cell>
        </row>
        <row r="298">
          <cell r="F298" t="str">
            <v>290510DKA6410DKA1070-1080DKA3200</v>
          </cell>
          <cell r="G298" t="str">
            <v>NC</v>
          </cell>
        </row>
        <row r="299">
          <cell r="F299" t="str">
            <v>290510DKA6410DKA1070-1080DKA3210</v>
          </cell>
          <cell r="G299" t="str">
            <v>NC</v>
          </cell>
        </row>
        <row r="300">
          <cell r="F300" t="str">
            <v>290510DKA6410DKA1070-1080DKA3220</v>
          </cell>
          <cell r="G300" t="str">
            <v>NC</v>
          </cell>
        </row>
        <row r="301">
          <cell r="F301" t="str">
            <v>290510DKA6410DKA1070-1080DKA3230</v>
          </cell>
          <cell r="G301" t="str">
            <v>NC</v>
          </cell>
        </row>
        <row r="302">
          <cell r="F302" t="str">
            <v>290510DKA6410DKA1090DKA3200</v>
          </cell>
          <cell r="G302" t="str">
            <v>Yes</v>
          </cell>
        </row>
        <row r="303">
          <cell r="F303" t="str">
            <v>290510DKA6410DKA1090DKA3210</v>
          </cell>
          <cell r="G303" t="str">
            <v>Yes</v>
          </cell>
        </row>
        <row r="304">
          <cell r="F304" t="str">
            <v>290510DKA6410DKA1090DKA3220</v>
          </cell>
          <cell r="G304" t="str">
            <v>Yes</v>
          </cell>
        </row>
        <row r="305">
          <cell r="F305" t="str">
            <v>290510DKA6410DKA1090DKA3230</v>
          </cell>
          <cell r="G305" t="str">
            <v>Yes</v>
          </cell>
        </row>
        <row r="306">
          <cell r="F306" t="str">
            <v>290510DKA6420DKA1040-1050DKA3200</v>
          </cell>
          <cell r="G306" t="str">
            <v>Yes</v>
          </cell>
        </row>
        <row r="307">
          <cell r="F307" t="str">
            <v>290510DKA6420DKA1040-1050DKA3210</v>
          </cell>
          <cell r="G307" t="str">
            <v>Yes</v>
          </cell>
        </row>
        <row r="308">
          <cell r="F308" t="str">
            <v>290510DKA6420DKA1040-1050DKA3220</v>
          </cell>
          <cell r="G308" t="str">
            <v>Yes</v>
          </cell>
        </row>
        <row r="309">
          <cell r="F309" t="str">
            <v>290510DKA6420DKA1040-1050DKA3230</v>
          </cell>
          <cell r="G309" t="str">
            <v>Yes</v>
          </cell>
        </row>
        <row r="310">
          <cell r="F310" t="str">
            <v>290510DKA6420DKA1060DKA3200</v>
          </cell>
          <cell r="G310" t="str">
            <v>Yes</v>
          </cell>
        </row>
        <row r="311">
          <cell r="F311" t="str">
            <v>290510DKA6420DKA1060DKA3210</v>
          </cell>
          <cell r="G311" t="str">
            <v>Yes</v>
          </cell>
        </row>
        <row r="312">
          <cell r="F312" t="str">
            <v>290510DKA6420DKA1060DKA3220</v>
          </cell>
          <cell r="G312" t="str">
            <v>Yes</v>
          </cell>
        </row>
        <row r="313">
          <cell r="F313" t="str">
            <v>290510DKA6420DKA1060DKA3230</v>
          </cell>
          <cell r="G313" t="str">
            <v>Yes</v>
          </cell>
        </row>
        <row r="314">
          <cell r="F314" t="str">
            <v>290510DKA6420DKA1070-1080DKA3200</v>
          </cell>
          <cell r="G314" t="str">
            <v>Yes</v>
          </cell>
        </row>
        <row r="315">
          <cell r="F315" t="str">
            <v>290510DKA6420DKA1070-1080DKA3210</v>
          </cell>
          <cell r="G315" t="str">
            <v>Yes</v>
          </cell>
        </row>
        <row r="316">
          <cell r="F316" t="str">
            <v>290510DKA6420DKA1070-1080DKA3220</v>
          </cell>
          <cell r="G316" t="str">
            <v>Yes</v>
          </cell>
        </row>
        <row r="317">
          <cell r="F317" t="str">
            <v>290510DKA6420DKA1070-1080DKA3230</v>
          </cell>
          <cell r="G317" t="str">
            <v>Yes</v>
          </cell>
        </row>
        <row r="318">
          <cell r="F318" t="str">
            <v>290510DKA6420DKA1090DKA3200</v>
          </cell>
          <cell r="G318" t="str">
            <v>Yes</v>
          </cell>
        </row>
        <row r="319">
          <cell r="F319" t="str">
            <v>290510DKA6420DKA1090DKA3210</v>
          </cell>
          <cell r="G319" t="str">
            <v>Yes</v>
          </cell>
        </row>
        <row r="320">
          <cell r="F320" t="str">
            <v>290510DKA6420DKA1090DKA3220</v>
          </cell>
          <cell r="G320" t="str">
            <v>Yes</v>
          </cell>
        </row>
        <row r="321">
          <cell r="F321" t="str">
            <v>290510DKA6420DKA1090DKA3230</v>
          </cell>
          <cell r="G321" t="str">
            <v>Yes</v>
          </cell>
        </row>
        <row r="322">
          <cell r="F322" t="str">
            <v>290510DKA6430DKA1040-1050DKA3200</v>
          </cell>
          <cell r="G322" t="str">
            <v>Yes</v>
          </cell>
        </row>
        <row r="323">
          <cell r="F323" t="str">
            <v>290510DKA6430DKA1040-1050DKA3210</v>
          </cell>
          <cell r="G323" t="str">
            <v>Yes</v>
          </cell>
        </row>
        <row r="324">
          <cell r="F324" t="str">
            <v>290510DKA6430DKA1040-1050DKA3220</v>
          </cell>
          <cell r="G324" t="str">
            <v>Yes</v>
          </cell>
        </row>
        <row r="325">
          <cell r="F325" t="str">
            <v>290510DKA6430DKA1040-1050DKA3230</v>
          </cell>
          <cell r="G325" t="str">
            <v>Yes</v>
          </cell>
        </row>
        <row r="326">
          <cell r="F326" t="str">
            <v>290510DKA6430DKA1060DKA3200</v>
          </cell>
          <cell r="G326" t="str">
            <v>NC</v>
          </cell>
        </row>
        <row r="327">
          <cell r="F327" t="str">
            <v>290510DKA6430DKA1060DKA3210</v>
          </cell>
          <cell r="G327" t="str">
            <v>NC</v>
          </cell>
        </row>
        <row r="328">
          <cell r="F328" t="str">
            <v>290510DKA6430DKA1060DKA3220</v>
          </cell>
          <cell r="G328" t="str">
            <v>NC</v>
          </cell>
        </row>
        <row r="329">
          <cell r="F329" t="str">
            <v>290510DKA6430DKA1060DKA3230</v>
          </cell>
          <cell r="G329" t="str">
            <v>NC</v>
          </cell>
        </row>
        <row r="330">
          <cell r="F330" t="str">
            <v>290510DKA6430DKA1070-1080DKA3200</v>
          </cell>
          <cell r="G330" t="str">
            <v>Yes</v>
          </cell>
        </row>
        <row r="331">
          <cell r="F331" t="str">
            <v>290510DKA6430DKA1070-1080DKA3210</v>
          </cell>
          <cell r="G331" t="str">
            <v>Yes</v>
          </cell>
        </row>
        <row r="332">
          <cell r="F332" t="str">
            <v>290510DKA6430DKA1070-1080DKA3220</v>
          </cell>
          <cell r="G332" t="str">
            <v>Yes</v>
          </cell>
        </row>
        <row r="333">
          <cell r="F333" t="str">
            <v>290510DKA6430DKA1070-1080DKA3230</v>
          </cell>
          <cell r="G333" t="str">
            <v>Yes</v>
          </cell>
        </row>
        <row r="334">
          <cell r="F334" t="str">
            <v>290510DKA6430DKA1090DKA3200</v>
          </cell>
          <cell r="G334" t="str">
            <v>NC</v>
          </cell>
        </row>
        <row r="335">
          <cell r="F335" t="str">
            <v>290510DKA6430DKA1090DKA3210</v>
          </cell>
          <cell r="G335" t="str">
            <v>NC</v>
          </cell>
        </row>
        <row r="336">
          <cell r="F336" t="str">
            <v>290510DKA6430DKA1090DKA3220</v>
          </cell>
          <cell r="G336" t="str">
            <v>NC</v>
          </cell>
        </row>
        <row r="337">
          <cell r="F337" t="str">
            <v>290510DKA6430DKA1090DKA3230</v>
          </cell>
          <cell r="G337" t="str">
            <v>NC</v>
          </cell>
        </row>
        <row r="338">
          <cell r="F338" t="str">
            <v>290520DKA6410DKA1040-1050DKA3200</v>
          </cell>
          <cell r="G338" t="str">
            <v>NC</v>
          </cell>
        </row>
        <row r="339">
          <cell r="F339" t="str">
            <v>290520DKA6410DKA1040-1050DKA3210</v>
          </cell>
          <cell r="G339" t="str">
            <v>NC</v>
          </cell>
        </row>
        <row r="340">
          <cell r="F340" t="str">
            <v>290520DKA6410DKA1040-1050DKA3220</v>
          </cell>
          <cell r="G340" t="str">
            <v>NC</v>
          </cell>
        </row>
        <row r="341">
          <cell r="F341" t="str">
            <v>290520DKA6410DKA1040-1050DKA3230</v>
          </cell>
          <cell r="G341" t="str">
            <v>NC</v>
          </cell>
        </row>
        <row r="342">
          <cell r="F342" t="str">
            <v>290520DKA6410DKA1060DKA3200</v>
          </cell>
          <cell r="G342" t="str">
            <v>Yes</v>
          </cell>
        </row>
        <row r="343">
          <cell r="F343" t="str">
            <v>290520DKA6410DKA1060DKA3210</v>
          </cell>
          <cell r="G343" t="str">
            <v>Yes</v>
          </cell>
        </row>
        <row r="344">
          <cell r="F344" t="str">
            <v>290520DKA6410DKA1060DKA3220</v>
          </cell>
          <cell r="G344" t="str">
            <v>Yes</v>
          </cell>
        </row>
        <row r="345">
          <cell r="F345" t="str">
            <v>290520DKA6410DKA1060DKA3230</v>
          </cell>
          <cell r="G345" t="str">
            <v>Yes</v>
          </cell>
        </row>
        <row r="346">
          <cell r="F346" t="str">
            <v>290520DKA6410DKA1070-1080DKA3200</v>
          </cell>
          <cell r="G346" t="str">
            <v>NC</v>
          </cell>
        </row>
        <row r="347">
          <cell r="F347" t="str">
            <v>290520DKA6410DKA1070-1080DKA3210</v>
          </cell>
          <cell r="G347" t="str">
            <v>NC</v>
          </cell>
        </row>
        <row r="348">
          <cell r="F348" t="str">
            <v>290520DKA6410DKA1070-1080DKA3220</v>
          </cell>
          <cell r="G348" t="str">
            <v>NC</v>
          </cell>
        </row>
        <row r="349">
          <cell r="F349" t="str">
            <v>290520DKA6410DKA1070-1080DKA3230</v>
          </cell>
          <cell r="G349" t="str">
            <v>NC</v>
          </cell>
        </row>
        <row r="350">
          <cell r="F350" t="str">
            <v>290520DKA6410DKA1090DKA3200</v>
          </cell>
          <cell r="G350" t="str">
            <v>Yes</v>
          </cell>
        </row>
        <row r="351">
          <cell r="F351" t="str">
            <v>290520DKA6410DKA1090DKA3210</v>
          </cell>
          <cell r="G351" t="str">
            <v>Yes</v>
          </cell>
        </row>
        <row r="352">
          <cell r="F352" t="str">
            <v>290520DKA6410DKA1090DKA3220</v>
          </cell>
          <cell r="G352" t="str">
            <v>Yes</v>
          </cell>
        </row>
        <row r="353">
          <cell r="F353" t="str">
            <v>290520DKA6410DKA1090DKA3230</v>
          </cell>
          <cell r="G353" t="str">
            <v>Yes</v>
          </cell>
        </row>
        <row r="354">
          <cell r="F354" t="str">
            <v>290520DKA6420DKA1040-1050DKA3200</v>
          </cell>
          <cell r="G354" t="str">
            <v>NC</v>
          </cell>
        </row>
        <row r="355">
          <cell r="F355" t="str">
            <v>290520DKA6420DKA1040-1050DKA3210</v>
          </cell>
          <cell r="G355" t="str">
            <v>NC</v>
          </cell>
        </row>
        <row r="356">
          <cell r="F356" t="str">
            <v>290520DKA6420DKA1040-1050DKA3220</v>
          </cell>
          <cell r="G356" t="str">
            <v>NC</v>
          </cell>
        </row>
        <row r="357">
          <cell r="F357" t="str">
            <v>290520DKA6420DKA1040-1050DKA3230</v>
          </cell>
          <cell r="G357" t="str">
            <v>NC</v>
          </cell>
        </row>
        <row r="358">
          <cell r="F358" t="str">
            <v>290520DKA6420DKA1060DKA3200</v>
          </cell>
          <cell r="G358" t="str">
            <v>Yes</v>
          </cell>
        </row>
        <row r="359">
          <cell r="F359" t="str">
            <v>290520DKA6420DKA1060DKA3210</v>
          </cell>
          <cell r="G359" t="str">
            <v>Yes</v>
          </cell>
        </row>
        <row r="360">
          <cell r="F360" t="str">
            <v>290520DKA6420DKA1060DKA3220</v>
          </cell>
          <cell r="G360" t="str">
            <v>Yes</v>
          </cell>
        </row>
        <row r="361">
          <cell r="F361" t="str">
            <v>290520DKA6420DKA1060DKA3230</v>
          </cell>
          <cell r="G361" t="str">
            <v>Yes</v>
          </cell>
        </row>
        <row r="362">
          <cell r="F362" t="str">
            <v>290520DKA6420DKA1070-1080DKA3200</v>
          </cell>
          <cell r="G362" t="str">
            <v>NC</v>
          </cell>
        </row>
        <row r="363">
          <cell r="F363" t="str">
            <v>290520DKA6420DKA1070-1080DKA3210</v>
          </cell>
          <cell r="G363" t="str">
            <v>NC</v>
          </cell>
        </row>
        <row r="364">
          <cell r="F364" t="str">
            <v>290520DKA6420DKA1070-1080DKA3220</v>
          </cell>
          <cell r="G364" t="str">
            <v>NC</v>
          </cell>
        </row>
        <row r="365">
          <cell r="F365" t="str">
            <v>290520DKA6420DKA1070-1080DKA3230</v>
          </cell>
          <cell r="G365" t="str">
            <v>NC</v>
          </cell>
        </row>
        <row r="366">
          <cell r="F366" t="str">
            <v>290520DKA6420DKA1090DKA3200</v>
          </cell>
          <cell r="G366" t="str">
            <v>Yes</v>
          </cell>
        </row>
        <row r="367">
          <cell r="F367" t="str">
            <v>290520DKA6420DKA1090DKA3210</v>
          </cell>
          <cell r="G367" t="str">
            <v>Yes</v>
          </cell>
        </row>
        <row r="368">
          <cell r="F368" t="str">
            <v>290520DKA6420DKA1090DKA3220</v>
          </cell>
          <cell r="G368" t="str">
            <v>Yes</v>
          </cell>
        </row>
        <row r="369">
          <cell r="F369" t="str">
            <v>290520DKA6420DKA1090DKA3230</v>
          </cell>
          <cell r="G369" t="str">
            <v>Yes</v>
          </cell>
        </row>
        <row r="370">
          <cell r="F370" t="str">
            <v>290520DKA6430DKA1040-1050DKA3200</v>
          </cell>
          <cell r="G370" t="str">
            <v>Yes</v>
          </cell>
        </row>
        <row r="371">
          <cell r="F371" t="str">
            <v>290520DKA6430DKA1040-1050DKA3210</v>
          </cell>
          <cell r="G371" t="str">
            <v>Yes</v>
          </cell>
        </row>
        <row r="372">
          <cell r="F372" t="str">
            <v>290520DKA6430DKA1040-1050DKA3220</v>
          </cell>
          <cell r="G372" t="str">
            <v>Yes</v>
          </cell>
        </row>
        <row r="373">
          <cell r="F373" t="str">
            <v>290520DKA6430DKA1040-1050DKA3230</v>
          </cell>
          <cell r="G373" t="str">
            <v>Yes</v>
          </cell>
        </row>
        <row r="374">
          <cell r="F374" t="str">
            <v>290520DKA6430DKA1060DKA3200</v>
          </cell>
          <cell r="G374" t="str">
            <v>Yes</v>
          </cell>
        </row>
        <row r="375">
          <cell r="F375" t="str">
            <v>290520DKA6430DKA1060DKA3210</v>
          </cell>
          <cell r="G375" t="str">
            <v>Yes</v>
          </cell>
        </row>
        <row r="376">
          <cell r="F376" t="str">
            <v>290520DKA6430DKA1060DKA3220</v>
          </cell>
          <cell r="G376" t="str">
            <v>Yes</v>
          </cell>
        </row>
        <row r="377">
          <cell r="F377" t="str">
            <v>290520DKA6430DKA1060DKA3230</v>
          </cell>
          <cell r="G377" t="str">
            <v>Yes</v>
          </cell>
        </row>
        <row r="378">
          <cell r="F378" t="str">
            <v>290520DKA6430DKA1070-1080DKA3200</v>
          </cell>
          <cell r="G378" t="str">
            <v>Yes</v>
          </cell>
        </row>
        <row r="379">
          <cell r="F379" t="str">
            <v>290520DKA6430DKA1070-1080DKA3210</v>
          </cell>
          <cell r="G379" t="str">
            <v>Yes</v>
          </cell>
        </row>
        <row r="380">
          <cell r="F380" t="str">
            <v>290520DKA6430DKA1070-1080DKA3220</v>
          </cell>
          <cell r="G380" t="str">
            <v>Yes</v>
          </cell>
        </row>
        <row r="381">
          <cell r="F381" t="str">
            <v>290520DKA6430DKA1070-1080DKA3230</v>
          </cell>
          <cell r="G381" t="str">
            <v>Yes</v>
          </cell>
        </row>
        <row r="382">
          <cell r="F382" t="str">
            <v>290520DKA6430DKA1090DKA3200</v>
          </cell>
          <cell r="G382" t="str">
            <v>Yes</v>
          </cell>
        </row>
        <row r="383">
          <cell r="F383" t="str">
            <v>290520DKA6430DKA1090DKA3210</v>
          </cell>
          <cell r="G383" t="str">
            <v>Yes</v>
          </cell>
        </row>
        <row r="384">
          <cell r="F384" t="str">
            <v>290520DKA6430DKA1090DKA3220</v>
          </cell>
          <cell r="G384" t="str">
            <v>Yes</v>
          </cell>
        </row>
        <row r="385">
          <cell r="F385" t="str">
            <v>290520DKA6430DKA1090DKA3230</v>
          </cell>
          <cell r="G385" t="str">
            <v>Yes</v>
          </cell>
        </row>
        <row r="386">
          <cell r="F386" t="str">
            <v>300450DKA6410DKA1040-1050DKA3200</v>
          </cell>
          <cell r="G386" t="str">
            <v>Yes</v>
          </cell>
        </row>
        <row r="387">
          <cell r="F387" t="str">
            <v>300450DKA6410DKA1040-1050DKA3210</v>
          </cell>
          <cell r="G387" t="str">
            <v>Yes</v>
          </cell>
        </row>
        <row r="388">
          <cell r="F388" t="str">
            <v>300450DKA6410DKA1040-1050DKA3220</v>
          </cell>
          <cell r="G388" t="str">
            <v>No</v>
          </cell>
        </row>
        <row r="389">
          <cell r="F389" t="str">
            <v>300450DKA6410DKA1040-1050DKA3230</v>
          </cell>
          <cell r="G389" t="str">
            <v>No</v>
          </cell>
        </row>
        <row r="390">
          <cell r="F390" t="str">
            <v>300450DKA6410DKA1060DKA3200</v>
          </cell>
          <cell r="G390" t="str">
            <v>NC</v>
          </cell>
        </row>
        <row r="391">
          <cell r="F391" t="str">
            <v>300450DKA6410DKA1060DKA3210</v>
          </cell>
          <cell r="G391" t="str">
            <v>NC</v>
          </cell>
        </row>
        <row r="392">
          <cell r="F392" t="str">
            <v>300450DKA6410DKA1060DKA3220</v>
          </cell>
          <cell r="G392" t="str">
            <v>NC</v>
          </cell>
        </row>
        <row r="393">
          <cell r="F393" t="str">
            <v>300450DKA6410DKA1060DKA3230</v>
          </cell>
          <cell r="G393" t="str">
            <v>NC</v>
          </cell>
        </row>
        <row r="394">
          <cell r="F394" t="str">
            <v>300450DKA6410DKA1070-1080DKA3200</v>
          </cell>
          <cell r="G394" t="str">
            <v>Yes</v>
          </cell>
        </row>
        <row r="395">
          <cell r="F395" t="str">
            <v>300450DKA6410DKA1070-1080DKA3210</v>
          </cell>
          <cell r="G395" t="str">
            <v>Yes</v>
          </cell>
        </row>
        <row r="396">
          <cell r="F396" t="str">
            <v>300450DKA6410DKA1070-1080DKA3220</v>
          </cell>
          <cell r="G396" t="str">
            <v>No</v>
          </cell>
        </row>
        <row r="397">
          <cell r="F397" t="str">
            <v>300450DKA6410DKA1070-1080DKA3230</v>
          </cell>
          <cell r="G397" t="str">
            <v>No</v>
          </cell>
        </row>
        <row r="398">
          <cell r="F398" t="str">
            <v>300450DKA6410DKA1090DKA3200</v>
          </cell>
          <cell r="G398" t="str">
            <v>NC</v>
          </cell>
        </row>
        <row r="399">
          <cell r="F399" t="str">
            <v>300450DKA6410DKA1090DKA3210</v>
          </cell>
          <cell r="G399" t="str">
            <v>NC</v>
          </cell>
        </row>
        <row r="400">
          <cell r="F400" t="str">
            <v>300450DKA6410DKA1090DKA3220</v>
          </cell>
          <cell r="G400" t="str">
            <v>NC</v>
          </cell>
        </row>
        <row r="401">
          <cell r="F401" t="str">
            <v>300450DKA6410DKA1090DKA3230</v>
          </cell>
          <cell r="G401" t="str">
            <v>NC</v>
          </cell>
        </row>
        <row r="402">
          <cell r="F402" t="str">
            <v>300450DKA6420DKA1040-1050DKA3200</v>
          </cell>
          <cell r="G402" t="str">
            <v>NC</v>
          </cell>
        </row>
        <row r="403">
          <cell r="F403" t="str">
            <v>300450DKA6420DKA1040-1050DKA3210</v>
          </cell>
          <cell r="G403" t="str">
            <v>NC</v>
          </cell>
        </row>
        <row r="404">
          <cell r="F404" t="str">
            <v>300450DKA6420DKA1040-1050DKA3220</v>
          </cell>
          <cell r="G404" t="str">
            <v>NC</v>
          </cell>
        </row>
        <row r="405">
          <cell r="F405" t="str">
            <v>300450DKA6420DKA1040-1050DKA3230</v>
          </cell>
          <cell r="G405" t="str">
            <v>NC</v>
          </cell>
        </row>
        <row r="406">
          <cell r="F406" t="str">
            <v>300450DKA6420DKA1060DKA3200</v>
          </cell>
          <cell r="G406" t="str">
            <v>NC</v>
          </cell>
        </row>
        <row r="407">
          <cell r="F407" t="str">
            <v>300450DKA6420DKA1060DKA3210</v>
          </cell>
          <cell r="G407" t="str">
            <v>NC</v>
          </cell>
        </row>
        <row r="408">
          <cell r="F408" t="str">
            <v>300450DKA6420DKA1060DKA3220</v>
          </cell>
          <cell r="G408" t="str">
            <v>NC</v>
          </cell>
        </row>
        <row r="409">
          <cell r="F409" t="str">
            <v>300450DKA6420DKA1060DKA3230</v>
          </cell>
          <cell r="G409" t="str">
            <v>NC</v>
          </cell>
        </row>
        <row r="410">
          <cell r="F410" t="str">
            <v>300450DKA6420DKA1070-1080DKA3200</v>
          </cell>
          <cell r="G410" t="str">
            <v>NC</v>
          </cell>
        </row>
        <row r="411">
          <cell r="F411" t="str">
            <v>300450DKA6420DKA1070-1080DKA3210</v>
          </cell>
          <cell r="G411" t="str">
            <v>NC</v>
          </cell>
        </row>
        <row r="412">
          <cell r="F412" t="str">
            <v>300450DKA6420DKA1070-1080DKA3220</v>
          </cell>
          <cell r="G412" t="str">
            <v>NC</v>
          </cell>
        </row>
        <row r="413">
          <cell r="F413" t="str">
            <v>300450DKA6420DKA1070-1080DKA3230</v>
          </cell>
          <cell r="G413" t="str">
            <v>NC</v>
          </cell>
        </row>
        <row r="414">
          <cell r="F414" t="str">
            <v>300450DKA6420DKA1090DKA3200</v>
          </cell>
          <cell r="G414" t="str">
            <v>NC</v>
          </cell>
        </row>
        <row r="415">
          <cell r="F415" t="str">
            <v>300450DKA6420DKA1090DKA3210</v>
          </cell>
          <cell r="G415" t="str">
            <v>NC</v>
          </cell>
        </row>
        <row r="416">
          <cell r="F416" t="str">
            <v>300450DKA6420DKA1090DKA3220</v>
          </cell>
          <cell r="G416" t="str">
            <v>NC</v>
          </cell>
        </row>
        <row r="417">
          <cell r="F417" t="str">
            <v>300450DKA6420DKA1090DKA3230</v>
          </cell>
          <cell r="G417" t="str">
            <v>NC</v>
          </cell>
        </row>
        <row r="418">
          <cell r="F418" t="str">
            <v>300450DKA6430DKA1040-1050DKA3200</v>
          </cell>
          <cell r="G418" t="str">
            <v>NC</v>
          </cell>
        </row>
        <row r="419">
          <cell r="F419" t="str">
            <v>300450DKA6430DKA1040-1050DKA3210</v>
          </cell>
          <cell r="G419" t="str">
            <v>NC</v>
          </cell>
        </row>
        <row r="420">
          <cell r="F420" t="str">
            <v>300450DKA6430DKA1040-1050DKA3220</v>
          </cell>
          <cell r="G420" t="str">
            <v>NC</v>
          </cell>
        </row>
        <row r="421">
          <cell r="F421" t="str">
            <v>300450DKA6430DKA1040-1050DKA3230</v>
          </cell>
          <cell r="G421" t="str">
            <v>NC</v>
          </cell>
        </row>
        <row r="422">
          <cell r="F422" t="str">
            <v>300450DKA6430DKA1060DKA3200</v>
          </cell>
          <cell r="G422" t="str">
            <v>NC</v>
          </cell>
        </row>
        <row r="423">
          <cell r="F423" t="str">
            <v>300450DKA6430DKA1060DKA3210</v>
          </cell>
          <cell r="G423" t="str">
            <v>NC</v>
          </cell>
        </row>
        <row r="424">
          <cell r="F424" t="str">
            <v>300450DKA6430DKA1060DKA3220</v>
          </cell>
          <cell r="G424" t="str">
            <v>NC</v>
          </cell>
        </row>
        <row r="425">
          <cell r="F425" t="str">
            <v>300450DKA6430DKA1060DKA3230</v>
          </cell>
          <cell r="G425" t="str">
            <v>NC</v>
          </cell>
        </row>
        <row r="426">
          <cell r="F426" t="str">
            <v>300450DKA6430DKA1070-1080DKA3200</v>
          </cell>
          <cell r="G426" t="str">
            <v>NC</v>
          </cell>
        </row>
        <row r="427">
          <cell r="F427" t="str">
            <v>300450DKA6430DKA1070-1080DKA3210</v>
          </cell>
          <cell r="G427" t="str">
            <v>NC</v>
          </cell>
        </row>
        <row r="428">
          <cell r="F428" t="str">
            <v>300450DKA6430DKA1070-1080DKA3220</v>
          </cell>
          <cell r="G428" t="str">
            <v>NC</v>
          </cell>
        </row>
        <row r="429">
          <cell r="F429" t="str">
            <v>300450DKA6430DKA1070-1080DKA3230</v>
          </cell>
          <cell r="G429" t="str">
            <v>NC</v>
          </cell>
        </row>
        <row r="430">
          <cell r="F430" t="str">
            <v>300450DKA6430DKA1090DKA3200</v>
          </cell>
          <cell r="G430" t="str">
            <v>NC</v>
          </cell>
        </row>
        <row r="431">
          <cell r="F431" t="str">
            <v>300450DKA6430DKA1090DKA3210</v>
          </cell>
          <cell r="G431" t="str">
            <v>NC</v>
          </cell>
        </row>
        <row r="432">
          <cell r="F432" t="str">
            <v>300450DKA6430DKA1090DKA3220</v>
          </cell>
          <cell r="G432" t="str">
            <v>NC</v>
          </cell>
        </row>
        <row r="433">
          <cell r="F433" t="str">
            <v>300450DKA6430DKA1090DKA3230</v>
          </cell>
          <cell r="G433" t="str">
            <v>NC</v>
          </cell>
        </row>
        <row r="434">
          <cell r="F434" t="str">
            <v>300460DKA6410DKA1040-1050DKA3200</v>
          </cell>
          <cell r="G434" t="str">
            <v>Yes</v>
          </cell>
        </row>
        <row r="435">
          <cell r="F435" t="str">
            <v>300460DKA6410DKA1040-1050DKA3210</v>
          </cell>
          <cell r="G435" t="str">
            <v>Yes</v>
          </cell>
        </row>
        <row r="436">
          <cell r="F436" t="str">
            <v>300460DKA6410DKA1040-1050DKA3220</v>
          </cell>
          <cell r="G436" t="str">
            <v>No</v>
          </cell>
        </row>
        <row r="437">
          <cell r="F437" t="str">
            <v>300460DKA6410DKA1040-1050DKA3230</v>
          </cell>
          <cell r="G437" t="str">
            <v>No</v>
          </cell>
        </row>
        <row r="438">
          <cell r="F438" t="str">
            <v>300460DKA6410DKA1060DKA3200</v>
          </cell>
          <cell r="G438" t="str">
            <v>NC</v>
          </cell>
        </row>
        <row r="439">
          <cell r="F439" t="str">
            <v>300460DKA6410DKA1060DKA3210</v>
          </cell>
          <cell r="G439" t="str">
            <v>NC</v>
          </cell>
        </row>
        <row r="440">
          <cell r="F440" t="str">
            <v>300460DKA6410DKA1060DKA3220</v>
          </cell>
          <cell r="G440" t="str">
            <v>NC</v>
          </cell>
        </row>
        <row r="441">
          <cell r="F441" t="str">
            <v>300460DKA6410DKA1060DKA3230</v>
          </cell>
          <cell r="G441" t="str">
            <v>NC</v>
          </cell>
        </row>
        <row r="442">
          <cell r="F442" t="str">
            <v>300460DKA6410DKA1070-1080DKA3200</v>
          </cell>
          <cell r="G442" t="str">
            <v>Yes</v>
          </cell>
        </row>
        <row r="443">
          <cell r="F443" t="str">
            <v>300460DKA6410DKA1070-1080DKA3210</v>
          </cell>
          <cell r="G443" t="str">
            <v>Yes</v>
          </cell>
        </row>
        <row r="444">
          <cell r="F444" t="str">
            <v>300460DKA6410DKA1070-1080DKA3220</v>
          </cell>
          <cell r="G444" t="str">
            <v>No</v>
          </cell>
        </row>
        <row r="445">
          <cell r="F445" t="str">
            <v>300460DKA6410DKA1070-1080DKA3230</v>
          </cell>
          <cell r="G445" t="str">
            <v>No</v>
          </cell>
        </row>
        <row r="446">
          <cell r="F446" t="str">
            <v>300460DKA6410DKA1090DKA3200</v>
          </cell>
          <cell r="G446" t="str">
            <v>NC</v>
          </cell>
        </row>
        <row r="447">
          <cell r="F447" t="str">
            <v>300460DKA6410DKA1090DKA3210</v>
          </cell>
          <cell r="G447" t="str">
            <v>NC</v>
          </cell>
        </row>
        <row r="448">
          <cell r="F448" t="str">
            <v>300460DKA6410DKA1090DKA3220</v>
          </cell>
          <cell r="G448" t="str">
            <v>NC</v>
          </cell>
        </row>
        <row r="449">
          <cell r="F449" t="str">
            <v>300460DKA6410DKA1090DKA3230</v>
          </cell>
          <cell r="G449" t="str">
            <v>NC</v>
          </cell>
        </row>
        <row r="450">
          <cell r="F450" t="str">
            <v>300460DKA6420DKA1040-1050DKA3200</v>
          </cell>
          <cell r="G450" t="str">
            <v>Yes</v>
          </cell>
        </row>
        <row r="451">
          <cell r="F451" t="str">
            <v>300460DKA6420DKA1040-1050DKA3210</v>
          </cell>
          <cell r="G451" t="str">
            <v>Yes</v>
          </cell>
        </row>
        <row r="452">
          <cell r="F452" t="str">
            <v>300460DKA6420DKA1040-1050DKA3220</v>
          </cell>
          <cell r="G452" t="str">
            <v>No</v>
          </cell>
        </row>
        <row r="453">
          <cell r="F453" t="str">
            <v>300460DKA6420DKA1040-1050DKA3230</v>
          </cell>
          <cell r="G453" t="str">
            <v>No</v>
          </cell>
        </row>
        <row r="454">
          <cell r="F454" t="str">
            <v>300460DKA6420DKA1060DKA3200</v>
          </cell>
          <cell r="G454" t="str">
            <v>NC</v>
          </cell>
        </row>
        <row r="455">
          <cell r="F455" t="str">
            <v>300460DKA6420DKA1060DKA3210</v>
          </cell>
          <cell r="G455" t="str">
            <v>NC</v>
          </cell>
        </row>
        <row r="456">
          <cell r="F456" t="str">
            <v>300460DKA6420DKA1060DKA3220</v>
          </cell>
          <cell r="G456" t="str">
            <v>NC</v>
          </cell>
        </row>
        <row r="457">
          <cell r="F457" t="str">
            <v>300460DKA6420DKA1060DKA3230</v>
          </cell>
          <cell r="G457" t="str">
            <v>NC</v>
          </cell>
        </row>
        <row r="458">
          <cell r="F458" t="str">
            <v>300460DKA6420DKA1070-1080DKA3200</v>
          </cell>
          <cell r="G458" t="str">
            <v>Yes</v>
          </cell>
        </row>
        <row r="459">
          <cell r="F459" t="str">
            <v>300460DKA6420DKA1070-1080DKA3210</v>
          </cell>
          <cell r="G459" t="str">
            <v>Yes</v>
          </cell>
        </row>
        <row r="460">
          <cell r="F460" t="str">
            <v>300460DKA6420DKA1070-1080DKA3220</v>
          </cell>
          <cell r="G460" t="str">
            <v>No</v>
          </cell>
        </row>
        <row r="461">
          <cell r="F461" t="str">
            <v>300460DKA6420DKA1070-1080DKA3230</v>
          </cell>
          <cell r="G461" t="str">
            <v>No</v>
          </cell>
        </row>
        <row r="462">
          <cell r="F462" t="str">
            <v>300460DKA6420DKA1090DKA3200</v>
          </cell>
          <cell r="G462" t="str">
            <v>NC</v>
          </cell>
        </row>
        <row r="463">
          <cell r="F463" t="str">
            <v>300460DKA6420DKA1090DKA3210</v>
          </cell>
          <cell r="G463" t="str">
            <v>NC</v>
          </cell>
        </row>
        <row r="464">
          <cell r="F464" t="str">
            <v>300460DKA6420DKA1090DKA3220</v>
          </cell>
          <cell r="G464" t="str">
            <v>NC</v>
          </cell>
        </row>
        <row r="465">
          <cell r="F465" t="str">
            <v>300460DKA6420DKA1090DKA3230</v>
          </cell>
          <cell r="G465" t="str">
            <v>NC</v>
          </cell>
        </row>
        <row r="466">
          <cell r="F466" t="str">
            <v>300460DKA6430DKA1040-1050DKA3200</v>
          </cell>
          <cell r="G466" t="str">
            <v>NC</v>
          </cell>
        </row>
        <row r="467">
          <cell r="F467" t="str">
            <v>300460DKA6430DKA1040-1050DKA3210</v>
          </cell>
          <cell r="G467" t="str">
            <v>NC</v>
          </cell>
        </row>
        <row r="468">
          <cell r="F468" t="str">
            <v>300460DKA6430DKA1040-1050DKA3220</v>
          </cell>
          <cell r="G468" t="str">
            <v>NC</v>
          </cell>
        </row>
        <row r="469">
          <cell r="F469" t="str">
            <v>300460DKA6430DKA1040-1050DKA3230</v>
          </cell>
          <cell r="G469" t="str">
            <v>NC</v>
          </cell>
        </row>
        <row r="470">
          <cell r="F470" t="str">
            <v>300460DKA6430DKA1060DKA3200</v>
          </cell>
          <cell r="G470" t="str">
            <v>NC</v>
          </cell>
        </row>
        <row r="471">
          <cell r="F471" t="str">
            <v>300460DKA6430DKA1060DKA3210</v>
          </cell>
          <cell r="G471" t="str">
            <v>NC</v>
          </cell>
        </row>
        <row r="472">
          <cell r="F472" t="str">
            <v>300460DKA6430DKA1060DKA3220</v>
          </cell>
          <cell r="G472" t="str">
            <v>NC</v>
          </cell>
        </row>
        <row r="473">
          <cell r="F473" t="str">
            <v>300460DKA6430DKA1060DKA3230</v>
          </cell>
          <cell r="G473" t="str">
            <v>NC</v>
          </cell>
        </row>
        <row r="474">
          <cell r="F474" t="str">
            <v>300460DKA6430DKA1070-1080DKA3200</v>
          </cell>
          <cell r="G474" t="str">
            <v>NC</v>
          </cell>
        </row>
        <row r="475">
          <cell r="F475" t="str">
            <v>300460DKA6430DKA1070-1080DKA3210</v>
          </cell>
          <cell r="G475" t="str">
            <v>NC</v>
          </cell>
        </row>
        <row r="476">
          <cell r="F476" t="str">
            <v>300460DKA6430DKA1070-1080DKA3220</v>
          </cell>
          <cell r="G476" t="str">
            <v>NC</v>
          </cell>
        </row>
        <row r="477">
          <cell r="F477" t="str">
            <v>300460DKA6430DKA1070-1080DKA3230</v>
          </cell>
          <cell r="G477" t="str">
            <v>NC</v>
          </cell>
        </row>
        <row r="478">
          <cell r="F478" t="str">
            <v>300460DKA6430DKA1090DKA3200</v>
          </cell>
          <cell r="G478" t="str">
            <v>NC</v>
          </cell>
        </row>
        <row r="479">
          <cell r="F479" t="str">
            <v>300460DKA6430DKA1090DKA3210</v>
          </cell>
          <cell r="G479" t="str">
            <v>NC</v>
          </cell>
        </row>
        <row r="480">
          <cell r="F480" t="str">
            <v>300460DKA6430DKA1090DKA3220</v>
          </cell>
          <cell r="G480" t="str">
            <v>NC</v>
          </cell>
        </row>
        <row r="481">
          <cell r="F481" t="str">
            <v>300460DKA6430DKA1090DKA3230</v>
          </cell>
          <cell r="G481" t="str">
            <v>NC</v>
          </cell>
        </row>
        <row r="482">
          <cell r="F482" t="str">
            <v>300470DKA6410DKA1040-1050DKA3200</v>
          </cell>
          <cell r="G482" t="str">
            <v>Yes</v>
          </cell>
        </row>
        <row r="483">
          <cell r="F483" t="str">
            <v>300470DKA6410DKA1040-1050DKA3210</v>
          </cell>
          <cell r="G483" t="str">
            <v>Yes</v>
          </cell>
        </row>
        <row r="484">
          <cell r="F484" t="str">
            <v>300470DKA6410DKA1040-1050DKA3220</v>
          </cell>
          <cell r="G484" t="str">
            <v>Yes</v>
          </cell>
        </row>
        <row r="485">
          <cell r="F485" t="str">
            <v>300470DKA6410DKA1040-1050DKA3230</v>
          </cell>
          <cell r="G485" t="str">
            <v>Yes</v>
          </cell>
        </row>
        <row r="486">
          <cell r="F486" t="str">
            <v>300470DKA6410DKA1060DKA3200</v>
          </cell>
          <cell r="G486" t="str">
            <v>NC</v>
          </cell>
        </row>
        <row r="487">
          <cell r="F487" t="str">
            <v>300470DKA6410DKA1060DKA3210</v>
          </cell>
          <cell r="G487" t="str">
            <v>NC</v>
          </cell>
        </row>
        <row r="488">
          <cell r="F488" t="str">
            <v>300470DKA6410DKA1060DKA3220</v>
          </cell>
          <cell r="G488" t="str">
            <v>NC</v>
          </cell>
        </row>
        <row r="489">
          <cell r="F489" t="str">
            <v>300470DKA6410DKA1060DKA3230</v>
          </cell>
          <cell r="G489" t="str">
            <v>NC</v>
          </cell>
        </row>
        <row r="490">
          <cell r="F490" t="str">
            <v>300470DKA6410DKA1070-1080DKA3200</v>
          </cell>
          <cell r="G490" t="str">
            <v>Yes</v>
          </cell>
        </row>
        <row r="491">
          <cell r="F491" t="str">
            <v>300470DKA6410DKA1070-1080DKA3210</v>
          </cell>
          <cell r="G491" t="str">
            <v>Yes</v>
          </cell>
        </row>
        <row r="492">
          <cell r="F492" t="str">
            <v>300470DKA6410DKA1070-1080DKA3220</v>
          </cell>
          <cell r="G492" t="str">
            <v>Yes</v>
          </cell>
        </row>
        <row r="493">
          <cell r="F493" t="str">
            <v>300470DKA6410DKA1070-1080DKA3230</v>
          </cell>
          <cell r="G493" t="str">
            <v>Yes</v>
          </cell>
        </row>
        <row r="494">
          <cell r="F494" t="str">
            <v>300470DKA6410DKA1090DKA3200</v>
          </cell>
          <cell r="G494" t="str">
            <v>NC</v>
          </cell>
        </row>
        <row r="495">
          <cell r="F495" t="str">
            <v>300470DKA6410DKA1090DKA3210</v>
          </cell>
          <cell r="G495" t="str">
            <v>NC</v>
          </cell>
        </row>
        <row r="496">
          <cell r="F496" t="str">
            <v>300470DKA6410DKA1090DKA3220</v>
          </cell>
          <cell r="G496" t="str">
            <v>NC</v>
          </cell>
        </row>
        <row r="497">
          <cell r="F497" t="str">
            <v>300470DKA6410DKA1090DKA3230</v>
          </cell>
          <cell r="G497" t="str">
            <v>NC</v>
          </cell>
        </row>
        <row r="498">
          <cell r="F498" t="str">
            <v>300470DKA6420DKA1040-1050DKA3200</v>
          </cell>
          <cell r="G498" t="str">
            <v>Yes</v>
          </cell>
        </row>
        <row r="499">
          <cell r="F499" t="str">
            <v>300470DKA6420DKA1040-1050DKA3210</v>
          </cell>
          <cell r="G499" t="str">
            <v>Yes</v>
          </cell>
        </row>
        <row r="500">
          <cell r="F500" t="str">
            <v>300470DKA6420DKA1040-1050DKA3220</v>
          </cell>
          <cell r="G500" t="str">
            <v>No</v>
          </cell>
        </row>
        <row r="501">
          <cell r="F501" t="str">
            <v>300470DKA6420DKA1040-1050DKA3230</v>
          </cell>
          <cell r="G501" t="str">
            <v>No</v>
          </cell>
        </row>
        <row r="502">
          <cell r="F502" t="str">
            <v>300470DKA6420DKA1060DKA3200</v>
          </cell>
          <cell r="G502" t="str">
            <v>NC</v>
          </cell>
        </row>
        <row r="503">
          <cell r="F503" t="str">
            <v>300470DKA6420DKA1060DKA3210</v>
          </cell>
          <cell r="G503" t="str">
            <v>NC</v>
          </cell>
        </row>
        <row r="504">
          <cell r="F504" t="str">
            <v>300470DKA6420DKA1060DKA3220</v>
          </cell>
          <cell r="G504" t="str">
            <v>NC</v>
          </cell>
        </row>
        <row r="505">
          <cell r="F505" t="str">
            <v>300470DKA6420DKA1060DKA3230</v>
          </cell>
          <cell r="G505" t="str">
            <v>NC</v>
          </cell>
        </row>
        <row r="506">
          <cell r="F506" t="str">
            <v>300470DKA6420DKA1070-1080DKA3200</v>
          </cell>
          <cell r="G506" t="str">
            <v>Yes</v>
          </cell>
        </row>
        <row r="507">
          <cell r="F507" t="str">
            <v>300470DKA6420DKA1070-1080DKA3210</v>
          </cell>
          <cell r="G507" t="str">
            <v>Yes</v>
          </cell>
        </row>
        <row r="508">
          <cell r="F508" t="str">
            <v>300470DKA6420DKA1070-1080DKA3220</v>
          </cell>
          <cell r="G508" t="str">
            <v>No</v>
          </cell>
        </row>
        <row r="509">
          <cell r="F509" t="str">
            <v>300470DKA6420DKA1070-1080DKA3230</v>
          </cell>
          <cell r="G509" t="str">
            <v>No</v>
          </cell>
        </row>
        <row r="510">
          <cell r="F510" t="str">
            <v>300470DKA6420DKA1090DKA3200</v>
          </cell>
          <cell r="G510" t="str">
            <v>NC</v>
          </cell>
        </row>
        <row r="511">
          <cell r="F511" t="str">
            <v>300470DKA6420DKA1090DKA3210</v>
          </cell>
          <cell r="G511" t="str">
            <v>NC</v>
          </cell>
        </row>
        <row r="512">
          <cell r="F512" t="str">
            <v>300470DKA6420DKA1090DKA3220</v>
          </cell>
          <cell r="G512" t="str">
            <v>NC</v>
          </cell>
        </row>
        <row r="513">
          <cell r="F513" t="str">
            <v>300470DKA6420DKA1090DKA3230</v>
          </cell>
          <cell r="G513" t="str">
            <v>NC</v>
          </cell>
        </row>
        <row r="514">
          <cell r="F514" t="str">
            <v>300470DKA6430DKA1040-1050DKA3200</v>
          </cell>
          <cell r="G514" t="str">
            <v>Yes</v>
          </cell>
        </row>
        <row r="515">
          <cell r="F515" t="str">
            <v>300470DKA6430DKA1040-1050DKA3210</v>
          </cell>
          <cell r="G515" t="str">
            <v>Yes</v>
          </cell>
        </row>
        <row r="516">
          <cell r="F516" t="str">
            <v>300470DKA6430DKA1040-1050DKA3220</v>
          </cell>
          <cell r="G516" t="str">
            <v>No</v>
          </cell>
        </row>
        <row r="517">
          <cell r="F517" t="str">
            <v>300470DKA6430DKA1040-1050DKA3230</v>
          </cell>
          <cell r="G517" t="str">
            <v>No</v>
          </cell>
        </row>
        <row r="518">
          <cell r="F518" t="str">
            <v>300470DKA6430DKA1060DKA3200</v>
          </cell>
          <cell r="G518" t="str">
            <v>NC</v>
          </cell>
        </row>
        <row r="519">
          <cell r="F519" t="str">
            <v>300470DKA6430DKA1060DKA3210</v>
          </cell>
          <cell r="G519" t="str">
            <v>NC</v>
          </cell>
        </row>
        <row r="520">
          <cell r="F520" t="str">
            <v>300470DKA6430DKA1060DKA3220</v>
          </cell>
          <cell r="G520" t="str">
            <v>NC</v>
          </cell>
        </row>
        <row r="521">
          <cell r="F521" t="str">
            <v>300470DKA6430DKA1060DKA3230</v>
          </cell>
          <cell r="G521" t="str">
            <v>NC</v>
          </cell>
        </row>
        <row r="522">
          <cell r="F522" t="str">
            <v>300470DKA6430DKA1070-1080DKA3200</v>
          </cell>
          <cell r="G522" t="str">
            <v>Yes</v>
          </cell>
        </row>
        <row r="523">
          <cell r="F523" t="str">
            <v>300470DKA6430DKA1070-1080DKA3210</v>
          </cell>
          <cell r="G523" t="str">
            <v>Yes</v>
          </cell>
        </row>
        <row r="524">
          <cell r="F524" t="str">
            <v>300470DKA6430DKA1070-1080DKA3220</v>
          </cell>
          <cell r="G524" t="str">
            <v>No</v>
          </cell>
        </row>
        <row r="525">
          <cell r="F525" t="str">
            <v>300470DKA6430DKA1070-1080DKA3230</v>
          </cell>
          <cell r="G525" t="str">
            <v>No</v>
          </cell>
        </row>
        <row r="526">
          <cell r="F526" t="str">
            <v>300470DKA6430DKA1090DKA3200</v>
          </cell>
          <cell r="G526" t="str">
            <v>NC</v>
          </cell>
        </row>
        <row r="527">
          <cell r="F527" t="str">
            <v>300470DKA6430DKA1090DKA3210</v>
          </cell>
          <cell r="G527" t="str">
            <v>NC</v>
          </cell>
        </row>
        <row r="528">
          <cell r="F528" t="str">
            <v>300470DKA6430DKA1090DKA3220</v>
          </cell>
          <cell r="G528" t="str">
            <v>NC</v>
          </cell>
        </row>
        <row r="529">
          <cell r="F529" t="str">
            <v>300470DKA6430DKA1090DKA3230</v>
          </cell>
          <cell r="G529" t="str">
            <v>NC</v>
          </cell>
        </row>
        <row r="530">
          <cell r="F530" t="str">
            <v>300480DKA6410DKA1040-1050DKA3200</v>
          </cell>
          <cell r="G530" t="str">
            <v>Yes</v>
          </cell>
        </row>
        <row r="531">
          <cell r="F531" t="str">
            <v>300480DKA6410DKA1040-1050DKA3210</v>
          </cell>
          <cell r="G531" t="str">
            <v>Yes</v>
          </cell>
        </row>
        <row r="532">
          <cell r="F532" t="str">
            <v>300480DKA6410DKA1040-1050DKA3220</v>
          </cell>
          <cell r="G532" t="str">
            <v>Yes</v>
          </cell>
        </row>
        <row r="533">
          <cell r="F533" t="str">
            <v>300480DKA6410DKA1040-1050DKA3230</v>
          </cell>
          <cell r="G533" t="str">
            <v>Yes</v>
          </cell>
        </row>
        <row r="534">
          <cell r="F534" t="str">
            <v>300480DKA6410DKA1060DKA3200</v>
          </cell>
          <cell r="G534" t="str">
            <v>NC</v>
          </cell>
        </row>
        <row r="535">
          <cell r="F535" t="str">
            <v>300480DKA6410DKA1060DKA3210</v>
          </cell>
          <cell r="G535" t="str">
            <v>NC</v>
          </cell>
        </row>
        <row r="536">
          <cell r="F536" t="str">
            <v>300480DKA6410DKA1060DKA3220</v>
          </cell>
          <cell r="G536" t="str">
            <v>NC</v>
          </cell>
        </row>
        <row r="537">
          <cell r="F537" t="str">
            <v>300480DKA6410DKA1060DKA3230</v>
          </cell>
          <cell r="G537" t="str">
            <v>NC</v>
          </cell>
        </row>
        <row r="538">
          <cell r="F538" t="str">
            <v>300480DKA6410DKA1070-1080DKA3200</v>
          </cell>
          <cell r="G538" t="str">
            <v>Yes</v>
          </cell>
        </row>
        <row r="539">
          <cell r="F539" t="str">
            <v>300480DKA6410DKA1070-1080DKA3210</v>
          </cell>
          <cell r="G539" t="str">
            <v>Yes</v>
          </cell>
        </row>
        <row r="540">
          <cell r="F540" t="str">
            <v>300480DKA6410DKA1070-1080DKA3220</v>
          </cell>
          <cell r="G540" t="str">
            <v>Yes</v>
          </cell>
        </row>
        <row r="541">
          <cell r="F541" t="str">
            <v>300480DKA6410DKA1070-1080DKA3230</v>
          </cell>
          <cell r="G541" t="str">
            <v>Yes</v>
          </cell>
        </row>
        <row r="542">
          <cell r="F542" t="str">
            <v>300480DKA6410DKA1090DKA3200</v>
          </cell>
          <cell r="G542" t="str">
            <v>NC</v>
          </cell>
        </row>
        <row r="543">
          <cell r="F543" t="str">
            <v>300480DKA6410DKA1090DKA3210</v>
          </cell>
          <cell r="G543" t="str">
            <v>NC</v>
          </cell>
        </row>
        <row r="544">
          <cell r="F544" t="str">
            <v>300480DKA6410DKA1090DKA3220</v>
          </cell>
          <cell r="G544" t="str">
            <v>NC</v>
          </cell>
        </row>
        <row r="545">
          <cell r="F545" t="str">
            <v>300480DKA6410DKA1090DKA3230</v>
          </cell>
          <cell r="G545" t="str">
            <v>NC</v>
          </cell>
        </row>
        <row r="546">
          <cell r="F546" t="str">
            <v>300480DKA6420DKA1040-1050DKA3200</v>
          </cell>
          <cell r="G546" t="str">
            <v>Yes</v>
          </cell>
        </row>
        <row r="547">
          <cell r="F547" t="str">
            <v>300480DKA6420DKA1040-1050DKA3210</v>
          </cell>
          <cell r="G547" t="str">
            <v>Yes</v>
          </cell>
        </row>
        <row r="548">
          <cell r="F548" t="str">
            <v>300480DKA6420DKA1040-1050DKA3220</v>
          </cell>
          <cell r="G548" t="str">
            <v>Yes</v>
          </cell>
        </row>
        <row r="549">
          <cell r="F549" t="str">
            <v>300480DKA6420DKA1040-1050DKA3230</v>
          </cell>
          <cell r="G549" t="str">
            <v>Yes</v>
          </cell>
        </row>
        <row r="550">
          <cell r="F550" t="str">
            <v>300480DKA6420DKA1060DKA3200</v>
          </cell>
          <cell r="G550" t="str">
            <v>NC</v>
          </cell>
        </row>
        <row r="551">
          <cell r="F551" t="str">
            <v>300480DKA6420DKA1060DKA3210</v>
          </cell>
          <cell r="G551" t="str">
            <v>NC</v>
          </cell>
        </row>
        <row r="552">
          <cell r="F552" t="str">
            <v>300480DKA6420DKA1060DKA3220</v>
          </cell>
          <cell r="G552" t="str">
            <v>NC</v>
          </cell>
        </row>
        <row r="553">
          <cell r="F553" t="str">
            <v>300480DKA6420DKA1060DKA3230</v>
          </cell>
          <cell r="G553" t="str">
            <v>NC</v>
          </cell>
        </row>
        <row r="554">
          <cell r="F554" t="str">
            <v>300480DKA6420DKA1070-1080DKA3200</v>
          </cell>
          <cell r="G554" t="str">
            <v>Yes</v>
          </cell>
        </row>
        <row r="555">
          <cell r="F555" t="str">
            <v>300480DKA6420DKA1070-1080DKA3210</v>
          </cell>
          <cell r="G555" t="str">
            <v>Yes</v>
          </cell>
        </row>
        <row r="556">
          <cell r="F556" t="str">
            <v>300480DKA6420DKA1070-1080DKA3220</v>
          </cell>
          <cell r="G556" t="str">
            <v>Yes</v>
          </cell>
        </row>
        <row r="557">
          <cell r="F557" t="str">
            <v>300480DKA6420DKA1070-1080DKA3230</v>
          </cell>
          <cell r="G557" t="str">
            <v>Yes</v>
          </cell>
        </row>
        <row r="558">
          <cell r="F558" t="str">
            <v>300480DKA6420DKA1090DKA3200</v>
          </cell>
          <cell r="G558" t="str">
            <v>NC</v>
          </cell>
        </row>
        <row r="559">
          <cell r="F559" t="str">
            <v>300480DKA6420DKA1090DKA3210</v>
          </cell>
          <cell r="G559" t="str">
            <v>NC</v>
          </cell>
        </row>
        <row r="560">
          <cell r="F560" t="str">
            <v>300480DKA6420DKA1090DKA3220</v>
          </cell>
          <cell r="G560" t="str">
            <v>NC</v>
          </cell>
        </row>
        <row r="561">
          <cell r="F561" t="str">
            <v>300480DKA6420DKA1090DKA3230</v>
          </cell>
          <cell r="G561" t="str">
            <v>NC</v>
          </cell>
        </row>
        <row r="562">
          <cell r="F562" t="str">
            <v>300480DKA6430DKA1040-1050DKA3200</v>
          </cell>
          <cell r="G562" t="str">
            <v>Yes</v>
          </cell>
        </row>
        <row r="563">
          <cell r="F563" t="str">
            <v>300480DKA6430DKA1040-1050DKA3210</v>
          </cell>
          <cell r="G563" t="str">
            <v>Yes</v>
          </cell>
        </row>
        <row r="564">
          <cell r="F564" t="str">
            <v>300480DKA6430DKA1040-1050DKA3220</v>
          </cell>
          <cell r="G564" t="str">
            <v>No</v>
          </cell>
        </row>
        <row r="565">
          <cell r="F565" t="str">
            <v>300480DKA6430DKA1040-1050DKA3230</v>
          </cell>
          <cell r="G565" t="str">
            <v>No</v>
          </cell>
        </row>
        <row r="566">
          <cell r="F566" t="str">
            <v>300480DKA6430DKA1060DKA3200</v>
          </cell>
          <cell r="G566" t="str">
            <v>NC</v>
          </cell>
        </row>
        <row r="567">
          <cell r="F567" t="str">
            <v>300480DKA6430DKA1060DKA3210</v>
          </cell>
          <cell r="G567" t="str">
            <v>NC</v>
          </cell>
        </row>
        <row r="568">
          <cell r="F568" t="str">
            <v>300480DKA6430DKA1060DKA3220</v>
          </cell>
          <cell r="G568" t="str">
            <v>NC</v>
          </cell>
        </row>
        <row r="569">
          <cell r="F569" t="str">
            <v>300480DKA6430DKA1060DKA3230</v>
          </cell>
          <cell r="G569" t="str">
            <v>NC</v>
          </cell>
        </row>
        <row r="570">
          <cell r="F570" t="str">
            <v>300480DKA6430DKA1070-1080DKA3200</v>
          </cell>
          <cell r="G570" t="str">
            <v>Yes</v>
          </cell>
        </row>
        <row r="571">
          <cell r="F571" t="str">
            <v>300480DKA6430DKA1070-1080DKA3210</v>
          </cell>
          <cell r="G571" t="str">
            <v>Yes</v>
          </cell>
        </row>
        <row r="572">
          <cell r="F572" t="str">
            <v>300480DKA6430DKA1070-1080DKA3220</v>
          </cell>
          <cell r="G572" t="str">
            <v>No</v>
          </cell>
        </row>
        <row r="573">
          <cell r="F573" t="str">
            <v>300480DKA6430DKA1070-1080DKA3230</v>
          </cell>
          <cell r="G573" t="str">
            <v>No</v>
          </cell>
        </row>
        <row r="574">
          <cell r="F574" t="str">
            <v>300480DKA6430DKA1090DKA3200</v>
          </cell>
          <cell r="G574" t="str">
            <v>NC</v>
          </cell>
        </row>
        <row r="575">
          <cell r="F575" t="str">
            <v>300480DKA6430DKA1090DKA3210</v>
          </cell>
          <cell r="G575" t="str">
            <v>NC</v>
          </cell>
        </row>
        <row r="576">
          <cell r="F576" t="str">
            <v>300480DKA6430DKA1090DKA3220</v>
          </cell>
          <cell r="G576" t="str">
            <v>NC</v>
          </cell>
        </row>
        <row r="577">
          <cell r="F577" t="str">
            <v>300480DKA6430DKA1090DKA3230</v>
          </cell>
          <cell r="G577" t="str">
            <v>NC</v>
          </cell>
        </row>
        <row r="578">
          <cell r="F578" t="str">
            <v>300490DKA6410DKA1040-1050DKA3200</v>
          </cell>
          <cell r="G578" t="str">
            <v>Yes</v>
          </cell>
        </row>
        <row r="579">
          <cell r="F579" t="str">
            <v>300490DKA6410DKA1040-1050DKA3210</v>
          </cell>
          <cell r="G579" t="str">
            <v>Yes</v>
          </cell>
        </row>
        <row r="580">
          <cell r="F580" t="str">
            <v>300490DKA6410DKA1040-1050DKA3220</v>
          </cell>
          <cell r="G580" t="str">
            <v>Yes</v>
          </cell>
        </row>
        <row r="581">
          <cell r="F581" t="str">
            <v>300490DKA6410DKA1040-1050DKA3230</v>
          </cell>
          <cell r="G581" t="str">
            <v>Yes</v>
          </cell>
        </row>
        <row r="582">
          <cell r="F582" t="str">
            <v>300490DKA6410DKA1060DKA3200</v>
          </cell>
          <cell r="G582" t="str">
            <v>NC</v>
          </cell>
        </row>
        <row r="583">
          <cell r="F583" t="str">
            <v>300490DKA6410DKA1060DKA3210</v>
          </cell>
          <cell r="G583" t="str">
            <v>NC</v>
          </cell>
        </row>
        <row r="584">
          <cell r="F584" t="str">
            <v>300490DKA6410DKA1060DKA3220</v>
          </cell>
          <cell r="G584" t="str">
            <v>NC</v>
          </cell>
        </row>
        <row r="585">
          <cell r="F585" t="str">
            <v>300490DKA6410DKA1060DKA3230</v>
          </cell>
          <cell r="G585" t="str">
            <v>NC</v>
          </cell>
        </row>
        <row r="586">
          <cell r="F586" t="str">
            <v>300490DKA6410DKA1070-1080DKA3200</v>
          </cell>
          <cell r="G586" t="str">
            <v>Yes</v>
          </cell>
        </row>
        <row r="587">
          <cell r="F587" t="str">
            <v>300490DKA6410DKA1070-1080DKA3210</v>
          </cell>
          <cell r="G587" t="str">
            <v>Yes</v>
          </cell>
        </row>
        <row r="588">
          <cell r="F588" t="str">
            <v>300490DKA6410DKA1070-1080DKA3220</v>
          </cell>
          <cell r="G588" t="str">
            <v>Yes</v>
          </cell>
        </row>
        <row r="589">
          <cell r="F589" t="str">
            <v>300490DKA6410DKA1070-1080DKA3230</v>
          </cell>
          <cell r="G589" t="str">
            <v>Yes</v>
          </cell>
        </row>
        <row r="590">
          <cell r="F590" t="str">
            <v>300490DKA6410DKA1090DKA3200</v>
          </cell>
          <cell r="G590" t="str">
            <v>NC</v>
          </cell>
        </row>
        <row r="591">
          <cell r="F591" t="str">
            <v>300490DKA6410DKA1090DKA3210</v>
          </cell>
          <cell r="G591" t="str">
            <v>NC</v>
          </cell>
        </row>
        <row r="592">
          <cell r="F592" t="str">
            <v>300490DKA6410DKA1090DKA3220</v>
          </cell>
          <cell r="G592" t="str">
            <v>NC</v>
          </cell>
        </row>
        <row r="593">
          <cell r="F593" t="str">
            <v>300490DKA6410DKA1090DKA3230</v>
          </cell>
          <cell r="G593" t="str">
            <v>NC</v>
          </cell>
        </row>
        <row r="594">
          <cell r="F594" t="str">
            <v>300490DKA6420DKA1040-1050DKA3200</v>
          </cell>
          <cell r="G594" t="str">
            <v>Yes</v>
          </cell>
        </row>
        <row r="595">
          <cell r="F595" t="str">
            <v>300490DKA6420DKA1040-1050DKA3210</v>
          </cell>
          <cell r="G595" t="str">
            <v>Yes</v>
          </cell>
        </row>
        <row r="596">
          <cell r="F596" t="str">
            <v>300490DKA6420DKA1040-1050DKA3220</v>
          </cell>
          <cell r="G596" t="str">
            <v>Yes</v>
          </cell>
        </row>
        <row r="597">
          <cell r="F597" t="str">
            <v>300490DKA6420DKA1040-1050DKA3230</v>
          </cell>
          <cell r="G597" t="str">
            <v>Yes</v>
          </cell>
        </row>
        <row r="598">
          <cell r="F598" t="str">
            <v>300490DKA6420DKA1060DKA3200</v>
          </cell>
          <cell r="G598" t="str">
            <v>NC</v>
          </cell>
        </row>
        <row r="599">
          <cell r="F599" t="str">
            <v>300490DKA6420DKA1060DKA3210</v>
          </cell>
          <cell r="G599" t="str">
            <v>NC</v>
          </cell>
        </row>
        <row r="600">
          <cell r="F600" t="str">
            <v>300490DKA6420DKA1060DKA3220</v>
          </cell>
          <cell r="G600" t="str">
            <v>NC</v>
          </cell>
        </row>
        <row r="601">
          <cell r="F601" t="str">
            <v>300490DKA6420DKA1060DKA3230</v>
          </cell>
          <cell r="G601" t="str">
            <v>NC</v>
          </cell>
        </row>
        <row r="602">
          <cell r="F602" t="str">
            <v>300490DKA6420DKA1070-1080DKA3200</v>
          </cell>
          <cell r="G602" t="str">
            <v>Yes</v>
          </cell>
        </row>
        <row r="603">
          <cell r="F603" t="str">
            <v>300490DKA6420DKA1070-1080DKA3210</v>
          </cell>
          <cell r="G603" t="str">
            <v>Yes</v>
          </cell>
        </row>
        <row r="604">
          <cell r="F604" t="str">
            <v>300490DKA6420DKA1070-1080DKA3220</v>
          </cell>
          <cell r="G604" t="str">
            <v>Yes</v>
          </cell>
        </row>
        <row r="605">
          <cell r="F605" t="str">
            <v>300490DKA6420DKA1070-1080DKA3230</v>
          </cell>
          <cell r="G605" t="str">
            <v>Yes</v>
          </cell>
        </row>
        <row r="606">
          <cell r="F606" t="str">
            <v>300490DKA6420DKA1090DKA3200</v>
          </cell>
          <cell r="G606" t="str">
            <v>NC</v>
          </cell>
        </row>
        <row r="607">
          <cell r="F607" t="str">
            <v>300490DKA6420DKA1090DKA3210</v>
          </cell>
          <cell r="G607" t="str">
            <v>NC</v>
          </cell>
        </row>
        <row r="608">
          <cell r="F608" t="str">
            <v>300490DKA6420DKA1090DKA3220</v>
          </cell>
          <cell r="G608" t="str">
            <v>NC</v>
          </cell>
        </row>
        <row r="609">
          <cell r="F609" t="str">
            <v>300490DKA6420DKA1090DKA3230</v>
          </cell>
          <cell r="G609" t="str">
            <v>NC</v>
          </cell>
        </row>
        <row r="610">
          <cell r="F610" t="str">
            <v>300490DKA6430DKA1040-1050DKA3200</v>
          </cell>
          <cell r="G610" t="str">
            <v>Yes</v>
          </cell>
        </row>
        <row r="611">
          <cell r="F611" t="str">
            <v>300490DKA6430DKA1040-1050DKA3210</v>
          </cell>
          <cell r="G611" t="str">
            <v>Yes</v>
          </cell>
        </row>
        <row r="612">
          <cell r="F612" t="str">
            <v>300490DKA6430DKA1040-1050DKA3220</v>
          </cell>
          <cell r="G612" t="str">
            <v>Yes</v>
          </cell>
        </row>
        <row r="613">
          <cell r="F613" t="str">
            <v>300490DKA6430DKA1040-1050DKA3230</v>
          </cell>
          <cell r="G613" t="str">
            <v>Yes</v>
          </cell>
        </row>
        <row r="614">
          <cell r="F614" t="str">
            <v>300490DKA6430DKA1060DKA3200</v>
          </cell>
          <cell r="G614" t="str">
            <v>NC</v>
          </cell>
        </row>
        <row r="615">
          <cell r="F615" t="str">
            <v>300490DKA6430DKA1060DKA3210</v>
          </cell>
          <cell r="G615" t="str">
            <v>NC</v>
          </cell>
        </row>
        <row r="616">
          <cell r="F616" t="str">
            <v>300490DKA6430DKA1060DKA3220</v>
          </cell>
          <cell r="G616" t="str">
            <v>NC</v>
          </cell>
        </row>
        <row r="617">
          <cell r="F617" t="str">
            <v>300490DKA6430DKA1060DKA3230</v>
          </cell>
          <cell r="G617" t="str">
            <v>NC</v>
          </cell>
        </row>
        <row r="618">
          <cell r="F618" t="str">
            <v>300490DKA6430DKA1070-1080DKA3200</v>
          </cell>
          <cell r="G618" t="str">
            <v>Yes</v>
          </cell>
        </row>
        <row r="619">
          <cell r="F619" t="str">
            <v>300490DKA6430DKA1070-1080DKA3210</v>
          </cell>
          <cell r="G619" t="str">
            <v>Yes</v>
          </cell>
        </row>
        <row r="620">
          <cell r="F620" t="str">
            <v>300490DKA6430DKA1070-1080DKA3220</v>
          </cell>
          <cell r="G620" t="str">
            <v>Yes</v>
          </cell>
        </row>
        <row r="621">
          <cell r="F621" t="str">
            <v>300490DKA6430DKA1070-1080DKA3230</v>
          </cell>
          <cell r="G621" t="str">
            <v>Yes</v>
          </cell>
        </row>
        <row r="622">
          <cell r="F622" t="str">
            <v>300490DKA6430DKA1090DKA3200</v>
          </cell>
          <cell r="G622" t="str">
            <v>NC</v>
          </cell>
        </row>
        <row r="623">
          <cell r="F623" t="str">
            <v>300490DKA6430DKA1090DKA3210</v>
          </cell>
          <cell r="G623" t="str">
            <v>NC</v>
          </cell>
        </row>
        <row r="624">
          <cell r="F624" t="str">
            <v>300490DKA6430DKA1090DKA3220</v>
          </cell>
          <cell r="G624" t="str">
            <v>NC</v>
          </cell>
        </row>
        <row r="625">
          <cell r="F625" t="str">
            <v>300490DKA6430DKA1090DKA3230</v>
          </cell>
          <cell r="G625" t="str">
            <v>NC</v>
          </cell>
        </row>
        <row r="626">
          <cell r="F626" t="str">
            <v>300500DKA6410DKA1040-1050DKA3200</v>
          </cell>
          <cell r="G626" t="str">
            <v>NC</v>
          </cell>
        </row>
        <row r="627">
          <cell r="F627" t="str">
            <v>300500DKA6410DKA1040-1050DKA3210</v>
          </cell>
          <cell r="G627" t="str">
            <v>NC</v>
          </cell>
        </row>
        <row r="628">
          <cell r="F628" t="str">
            <v>300500DKA6410DKA1040-1050DKA3220</v>
          </cell>
          <cell r="G628" t="str">
            <v>Yes</v>
          </cell>
        </row>
        <row r="629">
          <cell r="F629" t="str">
            <v>300500DKA6410DKA1040-1050DKA3230</v>
          </cell>
          <cell r="G629" t="str">
            <v>Yes</v>
          </cell>
        </row>
        <row r="630">
          <cell r="F630" t="str">
            <v>300500DKA6410DKA1060DKA3200</v>
          </cell>
          <cell r="G630" t="str">
            <v>Yes</v>
          </cell>
        </row>
        <row r="631">
          <cell r="F631" t="str">
            <v>300500DKA6410DKA1060DKA3210</v>
          </cell>
          <cell r="G631" t="str">
            <v>Yes</v>
          </cell>
        </row>
        <row r="632">
          <cell r="F632" t="str">
            <v>300500DKA6410DKA1060DKA3220</v>
          </cell>
          <cell r="G632" t="str">
            <v>Yes</v>
          </cell>
        </row>
        <row r="633">
          <cell r="F633" t="str">
            <v>300500DKA6410DKA1060DKA3230</v>
          </cell>
          <cell r="G633" t="str">
            <v>Yes</v>
          </cell>
        </row>
        <row r="634">
          <cell r="F634" t="str">
            <v>300500DKA6410DKA1070-1080DKA3200</v>
          </cell>
          <cell r="G634" t="str">
            <v>Yes</v>
          </cell>
        </row>
        <row r="635">
          <cell r="F635" t="str">
            <v>300500DKA6410DKA1070-1080DKA3210</v>
          </cell>
          <cell r="G635" t="str">
            <v>Yes</v>
          </cell>
        </row>
        <row r="636">
          <cell r="F636" t="str">
            <v>300500DKA6410DKA1070-1080DKA3220</v>
          </cell>
          <cell r="G636" t="str">
            <v>Yes</v>
          </cell>
        </row>
        <row r="637">
          <cell r="F637" t="str">
            <v>300500DKA6410DKA1070-1080DKA3230</v>
          </cell>
          <cell r="G637" t="str">
            <v>Yes</v>
          </cell>
        </row>
        <row r="638">
          <cell r="F638" t="str">
            <v>300500DKA6410DKA1090DKA3200</v>
          </cell>
          <cell r="G638" t="str">
            <v>Yes</v>
          </cell>
        </row>
        <row r="639">
          <cell r="F639" t="str">
            <v>300500DKA6410DKA1090DKA3210</v>
          </cell>
          <cell r="G639" t="str">
            <v>Yes</v>
          </cell>
        </row>
        <row r="640">
          <cell r="F640" t="str">
            <v>300500DKA6410DKA1090DKA3220</v>
          </cell>
          <cell r="G640" t="str">
            <v>Yes</v>
          </cell>
        </row>
        <row r="641">
          <cell r="F641" t="str">
            <v>300500DKA6410DKA1090DKA3230</v>
          </cell>
          <cell r="G641" t="str">
            <v>Yes</v>
          </cell>
        </row>
        <row r="642">
          <cell r="F642" t="str">
            <v>300500DKA6420DKA1040-1050DKA3200</v>
          </cell>
          <cell r="G642" t="str">
            <v>Yes</v>
          </cell>
        </row>
        <row r="643">
          <cell r="F643" t="str">
            <v>300500DKA6420DKA1040-1050DKA3210</v>
          </cell>
          <cell r="G643" t="str">
            <v>Yes</v>
          </cell>
        </row>
        <row r="644">
          <cell r="F644" t="str">
            <v>300500DKA6420DKA1040-1050DKA3220</v>
          </cell>
          <cell r="G644" t="str">
            <v>Yes</v>
          </cell>
        </row>
        <row r="645">
          <cell r="F645" t="str">
            <v>300500DKA6420DKA1040-1050DKA3230</v>
          </cell>
          <cell r="G645" t="str">
            <v>Yes</v>
          </cell>
        </row>
        <row r="646">
          <cell r="F646" t="str">
            <v>300500DKA6420DKA1060DKA3200</v>
          </cell>
          <cell r="G646" t="str">
            <v>NC</v>
          </cell>
        </row>
        <row r="647">
          <cell r="F647" t="str">
            <v>300500DKA6420DKA1060DKA3210</v>
          </cell>
          <cell r="G647" t="str">
            <v>NC</v>
          </cell>
        </row>
        <row r="648">
          <cell r="F648" t="str">
            <v>300500DKA6420DKA1060DKA3220</v>
          </cell>
          <cell r="G648" t="str">
            <v>NC</v>
          </cell>
        </row>
        <row r="649">
          <cell r="F649" t="str">
            <v>300500DKA6420DKA1060DKA3230</v>
          </cell>
          <cell r="G649" t="str">
            <v>NC</v>
          </cell>
        </row>
        <row r="650">
          <cell r="F650" t="str">
            <v>300500DKA6420DKA1070-1080DKA3200</v>
          </cell>
          <cell r="G650" t="str">
            <v>Yes</v>
          </cell>
        </row>
        <row r="651">
          <cell r="F651" t="str">
            <v>300500DKA6420DKA1070-1080DKA3210</v>
          </cell>
          <cell r="G651" t="str">
            <v>Yes</v>
          </cell>
        </row>
        <row r="652">
          <cell r="F652" t="str">
            <v>300500DKA6420DKA1070-1080DKA3220</v>
          </cell>
          <cell r="G652" t="str">
            <v>Yes</v>
          </cell>
        </row>
        <row r="653">
          <cell r="F653" t="str">
            <v>300500DKA6420DKA1070-1080DKA3230</v>
          </cell>
          <cell r="G653" t="str">
            <v>Yes</v>
          </cell>
        </row>
        <row r="654">
          <cell r="F654" t="str">
            <v>300500DKA6420DKA1090DKA3200</v>
          </cell>
          <cell r="G654" t="str">
            <v>NC</v>
          </cell>
        </row>
        <row r="655">
          <cell r="F655" t="str">
            <v>300500DKA6420DKA1090DKA3210</v>
          </cell>
          <cell r="G655" t="str">
            <v>NC</v>
          </cell>
        </row>
        <row r="656">
          <cell r="F656" t="str">
            <v>300500DKA6420DKA1090DKA3220</v>
          </cell>
          <cell r="G656" t="str">
            <v>NC</v>
          </cell>
        </row>
        <row r="657">
          <cell r="F657" t="str">
            <v>300500DKA6420DKA1090DKA3230</v>
          </cell>
          <cell r="G657" t="str">
            <v>NC</v>
          </cell>
        </row>
        <row r="658">
          <cell r="F658" t="str">
            <v>300500DKA6430DKA1040-1050DKA3200</v>
          </cell>
          <cell r="G658" t="str">
            <v>Yes</v>
          </cell>
        </row>
        <row r="659">
          <cell r="F659" t="str">
            <v>300500DKA6430DKA1040-1050DKA3210</v>
          </cell>
          <cell r="G659" t="str">
            <v>Yes</v>
          </cell>
        </row>
        <row r="660">
          <cell r="F660" t="str">
            <v>300500DKA6430DKA1040-1050DKA3220</v>
          </cell>
          <cell r="G660" t="str">
            <v>Yes</v>
          </cell>
        </row>
        <row r="661">
          <cell r="F661" t="str">
            <v>300500DKA6430DKA1040-1050DKA3230</v>
          </cell>
          <cell r="G661" t="str">
            <v>Yes</v>
          </cell>
        </row>
        <row r="662">
          <cell r="F662" t="str">
            <v>300500DKA6430DKA1060DKA3200</v>
          </cell>
          <cell r="G662" t="str">
            <v>NC</v>
          </cell>
        </row>
        <row r="663">
          <cell r="F663" t="str">
            <v>300500DKA6430DKA1060DKA3210</v>
          </cell>
          <cell r="G663" t="str">
            <v>NC</v>
          </cell>
        </row>
        <row r="664">
          <cell r="F664" t="str">
            <v>300500DKA6430DKA1060DKA3220</v>
          </cell>
          <cell r="G664" t="str">
            <v>NC</v>
          </cell>
        </row>
        <row r="665">
          <cell r="F665" t="str">
            <v>300500DKA6430DKA1060DKA3230</v>
          </cell>
          <cell r="G665" t="str">
            <v>NC</v>
          </cell>
        </row>
        <row r="666">
          <cell r="F666" t="str">
            <v>300500DKA6430DKA1070-1080DKA3200</v>
          </cell>
          <cell r="G666" t="str">
            <v>Yes</v>
          </cell>
        </row>
        <row r="667">
          <cell r="F667" t="str">
            <v>300500DKA6430DKA1070-1080DKA3210</v>
          </cell>
          <cell r="G667" t="str">
            <v>Yes</v>
          </cell>
        </row>
        <row r="668">
          <cell r="F668" t="str">
            <v>300500DKA6430DKA1070-1080DKA3220</v>
          </cell>
          <cell r="G668" t="str">
            <v>Yes</v>
          </cell>
        </row>
        <row r="669">
          <cell r="F669" t="str">
            <v>300500DKA6430DKA1070-1080DKA3230</v>
          </cell>
          <cell r="G669" t="str">
            <v>Yes</v>
          </cell>
        </row>
        <row r="670">
          <cell r="F670" t="str">
            <v>300500DKA6430DKA1090DKA3200</v>
          </cell>
          <cell r="G670" t="str">
            <v>NC</v>
          </cell>
        </row>
        <row r="671">
          <cell r="F671" t="str">
            <v>300500DKA6430DKA1090DKA3210</v>
          </cell>
          <cell r="G671" t="str">
            <v>NC</v>
          </cell>
        </row>
        <row r="672">
          <cell r="F672" t="str">
            <v>300500DKA6430DKA1090DKA3220</v>
          </cell>
          <cell r="G672" t="str">
            <v>NC</v>
          </cell>
        </row>
        <row r="673">
          <cell r="F673" t="str">
            <v>300500DKA6430DKA1090DKA3230</v>
          </cell>
          <cell r="G673" t="str">
            <v>NC</v>
          </cell>
        </row>
        <row r="674">
          <cell r="F674" t="str">
            <v>300510DKA6410DKA1040-1050DKA3200</v>
          </cell>
          <cell r="G674" t="str">
            <v>NC</v>
          </cell>
        </row>
        <row r="675">
          <cell r="F675" t="str">
            <v>300510DKA6410DKA1040-1050DKA3210</v>
          </cell>
          <cell r="G675" t="str">
            <v>NC</v>
          </cell>
        </row>
        <row r="676">
          <cell r="F676" t="str">
            <v>300510DKA6410DKA1040-1050DKA3220</v>
          </cell>
          <cell r="G676" t="str">
            <v>NC</v>
          </cell>
        </row>
        <row r="677">
          <cell r="F677" t="str">
            <v>300510DKA6410DKA1040-1050DKA3230</v>
          </cell>
          <cell r="G677" t="str">
            <v>NC</v>
          </cell>
        </row>
        <row r="678">
          <cell r="F678" t="str">
            <v>300510DKA6410DKA1060DKA3200</v>
          </cell>
          <cell r="G678" t="str">
            <v>Yes</v>
          </cell>
        </row>
        <row r="679">
          <cell r="F679" t="str">
            <v>300510DKA6410DKA1060DKA3210</v>
          </cell>
          <cell r="G679" t="str">
            <v>Yes</v>
          </cell>
        </row>
        <row r="680">
          <cell r="F680" t="str">
            <v>300510DKA6410DKA1060DKA3220</v>
          </cell>
          <cell r="G680" t="str">
            <v>Yes</v>
          </cell>
        </row>
        <row r="681">
          <cell r="F681" t="str">
            <v>300510DKA6410DKA1060DKA3230</v>
          </cell>
          <cell r="G681" t="str">
            <v>Yes</v>
          </cell>
        </row>
        <row r="682">
          <cell r="F682" t="str">
            <v>300510DKA6410DKA1070-1080DKA3200</v>
          </cell>
          <cell r="G682" t="str">
            <v>NC</v>
          </cell>
        </row>
        <row r="683">
          <cell r="F683" t="str">
            <v>300510DKA6410DKA1070-1080DKA3210</v>
          </cell>
          <cell r="G683" t="str">
            <v>NC</v>
          </cell>
        </row>
        <row r="684">
          <cell r="F684" t="str">
            <v>300510DKA6410DKA1070-1080DKA3220</v>
          </cell>
          <cell r="G684" t="str">
            <v>NC</v>
          </cell>
        </row>
        <row r="685">
          <cell r="F685" t="str">
            <v>300510DKA6410DKA1070-1080DKA3230</v>
          </cell>
          <cell r="G685" t="str">
            <v>NC</v>
          </cell>
        </row>
        <row r="686">
          <cell r="F686" t="str">
            <v>300510DKA6410DKA1090DKA3200</v>
          </cell>
          <cell r="G686" t="str">
            <v>Yes</v>
          </cell>
        </row>
        <row r="687">
          <cell r="F687" t="str">
            <v>300510DKA6410DKA1090DKA3210</v>
          </cell>
          <cell r="G687" t="str">
            <v>Yes</v>
          </cell>
        </row>
        <row r="688">
          <cell r="F688" t="str">
            <v>300510DKA6410DKA1090DKA3220</v>
          </cell>
          <cell r="G688" t="str">
            <v>Yes</v>
          </cell>
        </row>
        <row r="689">
          <cell r="F689" t="str">
            <v>300510DKA6410DKA1090DKA3230</v>
          </cell>
          <cell r="G689" t="str">
            <v>Yes</v>
          </cell>
        </row>
        <row r="690">
          <cell r="F690" t="str">
            <v>300510DKA6420DKA1040-1050DKA3200</v>
          </cell>
          <cell r="G690" t="str">
            <v>Yes</v>
          </cell>
        </row>
        <row r="691">
          <cell r="F691" t="str">
            <v>300510DKA6420DKA1040-1050DKA3210</v>
          </cell>
          <cell r="G691" t="str">
            <v>Yes</v>
          </cell>
        </row>
        <row r="692">
          <cell r="F692" t="str">
            <v>300510DKA6420DKA1040-1050DKA3220</v>
          </cell>
          <cell r="G692" t="str">
            <v>Yes</v>
          </cell>
        </row>
        <row r="693">
          <cell r="F693" t="str">
            <v>300510DKA6420DKA1040-1050DKA3230</v>
          </cell>
          <cell r="G693" t="str">
            <v>Yes</v>
          </cell>
        </row>
        <row r="694">
          <cell r="F694" t="str">
            <v>300510DKA6420DKA1060DKA3200</v>
          </cell>
          <cell r="G694" t="str">
            <v>Yes</v>
          </cell>
        </row>
        <row r="695">
          <cell r="F695" t="str">
            <v>300510DKA6420DKA1060DKA3210</v>
          </cell>
          <cell r="G695" t="str">
            <v>Yes</v>
          </cell>
        </row>
        <row r="696">
          <cell r="F696" t="str">
            <v>300510DKA6420DKA1060DKA3220</v>
          </cell>
          <cell r="G696" t="str">
            <v>Yes</v>
          </cell>
        </row>
        <row r="697">
          <cell r="F697" t="str">
            <v>300510DKA6420DKA1060DKA3230</v>
          </cell>
          <cell r="G697" t="str">
            <v>Yes</v>
          </cell>
        </row>
        <row r="698">
          <cell r="F698" t="str">
            <v>300510DKA6420DKA1070-1080DKA3200</v>
          </cell>
          <cell r="G698" t="str">
            <v>Yes</v>
          </cell>
        </row>
        <row r="699">
          <cell r="F699" t="str">
            <v>300510DKA6420DKA1070-1080DKA3210</v>
          </cell>
          <cell r="G699" t="str">
            <v>Yes</v>
          </cell>
        </row>
        <row r="700">
          <cell r="F700" t="str">
            <v>300510DKA6420DKA1070-1080DKA3220</v>
          </cell>
          <cell r="G700" t="str">
            <v>Yes</v>
          </cell>
        </row>
        <row r="701">
          <cell r="F701" t="str">
            <v>300510DKA6420DKA1070-1080DKA3230</v>
          </cell>
          <cell r="G701" t="str">
            <v>Yes</v>
          </cell>
        </row>
        <row r="702">
          <cell r="F702" t="str">
            <v>300510DKA6420DKA1090DKA3200</v>
          </cell>
          <cell r="G702" t="str">
            <v>Yes</v>
          </cell>
        </row>
        <row r="703">
          <cell r="F703" t="str">
            <v>300510DKA6420DKA1090DKA3210</v>
          </cell>
          <cell r="G703" t="str">
            <v>Yes</v>
          </cell>
        </row>
        <row r="704">
          <cell r="F704" t="str">
            <v>300510DKA6420DKA1090DKA3220</v>
          </cell>
          <cell r="G704" t="str">
            <v>Yes</v>
          </cell>
        </row>
        <row r="705">
          <cell r="F705" t="str">
            <v>300510DKA6420DKA1090DKA3230</v>
          </cell>
          <cell r="G705" t="str">
            <v>Yes</v>
          </cell>
        </row>
        <row r="706">
          <cell r="F706" t="str">
            <v>300510DKA6430DKA1040-1050DKA3200</v>
          </cell>
          <cell r="G706" t="str">
            <v>Yes</v>
          </cell>
        </row>
        <row r="707">
          <cell r="F707" t="str">
            <v>300510DKA6430DKA1040-1050DKA3210</v>
          </cell>
          <cell r="G707" t="str">
            <v>Yes</v>
          </cell>
        </row>
        <row r="708">
          <cell r="F708" t="str">
            <v>300510DKA6430DKA1040-1050DKA3220</v>
          </cell>
          <cell r="G708" t="str">
            <v>Yes</v>
          </cell>
        </row>
        <row r="709">
          <cell r="F709" t="str">
            <v>300510DKA6430DKA1040-1050DKA3230</v>
          </cell>
          <cell r="G709" t="str">
            <v>Yes</v>
          </cell>
        </row>
        <row r="710">
          <cell r="F710" t="str">
            <v>300510DKA6430DKA1060DKA3200</v>
          </cell>
          <cell r="G710" t="str">
            <v>NC</v>
          </cell>
        </row>
        <row r="711">
          <cell r="F711" t="str">
            <v>300510DKA6430DKA1060DKA3210</v>
          </cell>
          <cell r="G711" t="str">
            <v>NC</v>
          </cell>
        </row>
        <row r="712">
          <cell r="F712" t="str">
            <v>300510DKA6430DKA1060DKA3220</v>
          </cell>
          <cell r="G712" t="str">
            <v>NC</v>
          </cell>
        </row>
        <row r="713">
          <cell r="F713" t="str">
            <v>300510DKA6430DKA1060DKA3230</v>
          </cell>
          <cell r="G713" t="str">
            <v>NC</v>
          </cell>
        </row>
        <row r="714">
          <cell r="F714" t="str">
            <v>300510DKA6430DKA1070-1080DKA3200</v>
          </cell>
          <cell r="G714" t="str">
            <v>Yes</v>
          </cell>
        </row>
        <row r="715">
          <cell r="F715" t="str">
            <v>300510DKA6430DKA1070-1080DKA3210</v>
          </cell>
          <cell r="G715" t="str">
            <v>Yes</v>
          </cell>
        </row>
        <row r="716">
          <cell r="F716" t="str">
            <v>300510DKA6430DKA1070-1080DKA3220</v>
          </cell>
          <cell r="G716" t="str">
            <v>Yes</v>
          </cell>
        </row>
        <row r="717">
          <cell r="F717" t="str">
            <v>300510DKA6430DKA1070-1080DKA3230</v>
          </cell>
          <cell r="G717" t="str">
            <v>Yes</v>
          </cell>
        </row>
        <row r="718">
          <cell r="F718" t="str">
            <v>300510DKA6430DKA1090DKA3200</v>
          </cell>
          <cell r="G718" t="str">
            <v>NC</v>
          </cell>
        </row>
        <row r="719">
          <cell r="F719" t="str">
            <v>300510DKA6430DKA1090DKA3210</v>
          </cell>
          <cell r="G719" t="str">
            <v>NC</v>
          </cell>
        </row>
        <row r="720">
          <cell r="F720" t="str">
            <v>300510DKA6430DKA1090DKA3220</v>
          </cell>
          <cell r="G720" t="str">
            <v>NC</v>
          </cell>
        </row>
        <row r="721">
          <cell r="F721" t="str">
            <v>300510DKA6430DKA1090DKA3230</v>
          </cell>
          <cell r="G721" t="str">
            <v>NC</v>
          </cell>
        </row>
        <row r="722">
          <cell r="F722" t="str">
            <v>300520DKA6410DKA1040-1050DKA3200</v>
          </cell>
          <cell r="G722" t="str">
            <v>NC</v>
          </cell>
        </row>
        <row r="723">
          <cell r="F723" t="str">
            <v>300520DKA6410DKA1040-1050DKA3210</v>
          </cell>
          <cell r="G723" t="str">
            <v>NC</v>
          </cell>
        </row>
        <row r="724">
          <cell r="F724" t="str">
            <v>300520DKA6410DKA1040-1050DKA3220</v>
          </cell>
          <cell r="G724" t="str">
            <v>NC</v>
          </cell>
        </row>
        <row r="725">
          <cell r="F725" t="str">
            <v>300520DKA6410DKA1040-1050DKA3230</v>
          </cell>
          <cell r="G725" t="str">
            <v>NC</v>
          </cell>
        </row>
        <row r="726">
          <cell r="F726" t="str">
            <v>300520DKA6410DKA1060DKA3200</v>
          </cell>
          <cell r="G726" t="str">
            <v>Yes</v>
          </cell>
        </row>
        <row r="727">
          <cell r="F727" t="str">
            <v>300520DKA6410DKA1060DKA3210</v>
          </cell>
          <cell r="G727" t="str">
            <v>Yes</v>
          </cell>
        </row>
        <row r="728">
          <cell r="F728" t="str">
            <v>300520DKA6410DKA1060DKA3220</v>
          </cell>
          <cell r="G728" t="str">
            <v>Yes</v>
          </cell>
        </row>
        <row r="729">
          <cell r="F729" t="str">
            <v>300520DKA6410DKA1060DKA3230</v>
          </cell>
          <cell r="G729" t="str">
            <v>Yes</v>
          </cell>
        </row>
        <row r="730">
          <cell r="F730" t="str">
            <v>300520DKA6410DKA1070-1080DKA3200</v>
          </cell>
          <cell r="G730" t="str">
            <v>NC</v>
          </cell>
        </row>
        <row r="731">
          <cell r="F731" t="str">
            <v>300520DKA6410DKA1070-1080DKA3210</v>
          </cell>
          <cell r="G731" t="str">
            <v>NC</v>
          </cell>
        </row>
        <row r="732">
          <cell r="F732" t="str">
            <v>300520DKA6410DKA1070-1080DKA3220</v>
          </cell>
          <cell r="G732" t="str">
            <v>NC</v>
          </cell>
        </row>
        <row r="733">
          <cell r="F733" t="str">
            <v>300520DKA6410DKA1070-1080DKA3230</v>
          </cell>
          <cell r="G733" t="str">
            <v>NC</v>
          </cell>
        </row>
        <row r="734">
          <cell r="F734" t="str">
            <v>300520DKA6410DKA1090DKA3200</v>
          </cell>
          <cell r="G734" t="str">
            <v>Yes</v>
          </cell>
        </row>
        <row r="735">
          <cell r="F735" t="str">
            <v>300520DKA6410DKA1090DKA3210</v>
          </cell>
          <cell r="G735" t="str">
            <v>Yes</v>
          </cell>
        </row>
        <row r="736">
          <cell r="F736" t="str">
            <v>300520DKA6410DKA1090DKA3220</v>
          </cell>
          <cell r="G736" t="str">
            <v>Yes</v>
          </cell>
        </row>
        <row r="737">
          <cell r="F737" t="str">
            <v>300520DKA6410DKA1090DKA3230</v>
          </cell>
          <cell r="G737" t="str">
            <v>Yes</v>
          </cell>
        </row>
        <row r="738">
          <cell r="F738" t="str">
            <v>300520DKA6420DKA1040-1050DKA3200</v>
          </cell>
          <cell r="G738" t="str">
            <v>NC</v>
          </cell>
        </row>
        <row r="739">
          <cell r="F739" t="str">
            <v>300520DKA6420DKA1040-1050DKA3210</v>
          </cell>
          <cell r="G739" t="str">
            <v>NC</v>
          </cell>
        </row>
        <row r="740">
          <cell r="F740" t="str">
            <v>300520DKA6420DKA1040-1050DKA3220</v>
          </cell>
          <cell r="G740" t="str">
            <v>NC</v>
          </cell>
        </row>
        <row r="741">
          <cell r="F741" t="str">
            <v>300520DKA6420DKA1040-1050DKA3230</v>
          </cell>
          <cell r="G741" t="str">
            <v>NC</v>
          </cell>
        </row>
        <row r="742">
          <cell r="F742" t="str">
            <v>300520DKA6420DKA1060DKA3200</v>
          </cell>
          <cell r="G742" t="str">
            <v>Yes</v>
          </cell>
        </row>
        <row r="743">
          <cell r="F743" t="str">
            <v>300520DKA6420DKA1060DKA3210</v>
          </cell>
          <cell r="G743" t="str">
            <v>Yes</v>
          </cell>
        </row>
        <row r="744">
          <cell r="F744" t="str">
            <v>300520DKA6420DKA1060DKA3220</v>
          </cell>
          <cell r="G744" t="str">
            <v>Yes</v>
          </cell>
        </row>
        <row r="745">
          <cell r="F745" t="str">
            <v>300520DKA6420DKA1060DKA3230</v>
          </cell>
          <cell r="G745" t="str">
            <v>Yes</v>
          </cell>
        </row>
        <row r="746">
          <cell r="F746" t="str">
            <v>300520DKA6420DKA1070-1080DKA3200</v>
          </cell>
          <cell r="G746" t="str">
            <v>NC</v>
          </cell>
        </row>
        <row r="747">
          <cell r="F747" t="str">
            <v>300520DKA6420DKA1070-1080DKA3210</v>
          </cell>
          <cell r="G747" t="str">
            <v>NC</v>
          </cell>
        </row>
        <row r="748">
          <cell r="F748" t="str">
            <v>300520DKA6420DKA1070-1080DKA3220</v>
          </cell>
          <cell r="G748" t="str">
            <v>NC</v>
          </cell>
        </row>
        <row r="749">
          <cell r="F749" t="str">
            <v>300520DKA6420DKA1070-1080DKA3230</v>
          </cell>
          <cell r="G749" t="str">
            <v>NC</v>
          </cell>
        </row>
        <row r="750">
          <cell r="F750" t="str">
            <v>300520DKA6420DKA1090DKA3200</v>
          </cell>
          <cell r="G750" t="str">
            <v>Yes</v>
          </cell>
        </row>
        <row r="751">
          <cell r="F751" t="str">
            <v>300520DKA6420DKA1090DKA3210</v>
          </cell>
          <cell r="G751" t="str">
            <v>Yes</v>
          </cell>
        </row>
        <row r="752">
          <cell r="F752" t="str">
            <v>300520DKA6420DKA1090DKA3220</v>
          </cell>
          <cell r="G752" t="str">
            <v>Yes</v>
          </cell>
        </row>
        <row r="753">
          <cell r="F753" t="str">
            <v>300520DKA6420DKA1090DKA3230</v>
          </cell>
          <cell r="G753" t="str">
            <v>Yes</v>
          </cell>
        </row>
        <row r="754">
          <cell r="F754" t="str">
            <v>300520DKA6430DKA1040-1050DKA3200</v>
          </cell>
          <cell r="G754" t="str">
            <v>Yes</v>
          </cell>
        </row>
        <row r="755">
          <cell r="F755" t="str">
            <v>300520DKA6430DKA1040-1050DKA3210</v>
          </cell>
          <cell r="G755" t="str">
            <v>Yes</v>
          </cell>
        </row>
        <row r="756">
          <cell r="F756" t="str">
            <v>300520DKA6430DKA1040-1050DKA3220</v>
          </cell>
          <cell r="G756" t="str">
            <v>Yes</v>
          </cell>
        </row>
        <row r="757">
          <cell r="F757" t="str">
            <v>300520DKA6430DKA1040-1050DKA3230</v>
          </cell>
          <cell r="G757" t="str">
            <v>Yes</v>
          </cell>
        </row>
        <row r="758">
          <cell r="F758" t="str">
            <v>300520DKA6430DKA1060DKA3200</v>
          </cell>
          <cell r="G758" t="str">
            <v>Yes</v>
          </cell>
        </row>
        <row r="759">
          <cell r="F759" t="str">
            <v>300520DKA6430DKA1060DKA3210</v>
          </cell>
          <cell r="G759" t="str">
            <v>Yes</v>
          </cell>
        </row>
        <row r="760">
          <cell r="F760" t="str">
            <v>300520DKA6430DKA1060DKA3220</v>
          </cell>
          <cell r="G760" t="str">
            <v>Yes</v>
          </cell>
        </row>
        <row r="761">
          <cell r="F761" t="str">
            <v>300520DKA6430DKA1060DKA3230</v>
          </cell>
          <cell r="G761" t="str">
            <v>Yes</v>
          </cell>
        </row>
        <row r="762">
          <cell r="F762" t="str">
            <v>300520DKA6430DKA1070-1080DKA3200</v>
          </cell>
          <cell r="G762" t="str">
            <v>Yes</v>
          </cell>
        </row>
        <row r="763">
          <cell r="F763" t="str">
            <v>300520DKA6430DKA1070-1080DKA3210</v>
          </cell>
          <cell r="G763" t="str">
            <v>Yes</v>
          </cell>
        </row>
        <row r="764">
          <cell r="F764" t="str">
            <v>300520DKA6430DKA1070-1080DKA3220</v>
          </cell>
          <cell r="G764" t="str">
            <v>Yes</v>
          </cell>
        </row>
        <row r="765">
          <cell r="F765" t="str">
            <v>300520DKA6430DKA1070-1080DKA3230</v>
          </cell>
          <cell r="G765" t="str">
            <v>Yes</v>
          </cell>
        </row>
        <row r="766">
          <cell r="F766" t="str">
            <v>300520DKA6430DKA1090DKA3200</v>
          </cell>
          <cell r="G766" t="str">
            <v>Yes</v>
          </cell>
        </row>
        <row r="767">
          <cell r="F767" t="str">
            <v>300520DKA6430DKA1090DKA3210</v>
          </cell>
          <cell r="G767" t="str">
            <v>Yes</v>
          </cell>
        </row>
        <row r="768">
          <cell r="F768" t="str">
            <v>300520DKA6430DKA1090DKA3220</v>
          </cell>
          <cell r="G768" t="str">
            <v>Yes</v>
          </cell>
        </row>
        <row r="769">
          <cell r="F769" t="str">
            <v>300520DKA6430DKA1090DKA3230</v>
          </cell>
          <cell r="G769" t="str">
            <v>Yes</v>
          </cell>
        </row>
        <row r="770">
          <cell r="F770" t="str">
            <v>310450DKA6410DKA1040-1050DKA3200</v>
          </cell>
          <cell r="G770" t="str">
            <v>Yes</v>
          </cell>
        </row>
        <row r="771">
          <cell r="F771" t="str">
            <v>310450DKA6410DKA1040-1050DKA3210</v>
          </cell>
          <cell r="G771" t="str">
            <v>Yes</v>
          </cell>
        </row>
        <row r="772">
          <cell r="F772" t="str">
            <v>310450DKA6410DKA1040-1050DKA3220</v>
          </cell>
          <cell r="G772" t="str">
            <v>No</v>
          </cell>
        </row>
        <row r="773">
          <cell r="F773" t="str">
            <v>310450DKA6410DKA1040-1050DKA3230</v>
          </cell>
          <cell r="G773" t="str">
            <v>No</v>
          </cell>
        </row>
        <row r="774">
          <cell r="F774" t="str">
            <v>310450DKA6410DKA1060DKA3200</v>
          </cell>
          <cell r="G774" t="str">
            <v>NC</v>
          </cell>
        </row>
        <row r="775">
          <cell r="F775" t="str">
            <v>310450DKA6410DKA1060DKA3210</v>
          </cell>
          <cell r="G775" t="str">
            <v>NC</v>
          </cell>
        </row>
        <row r="776">
          <cell r="F776" t="str">
            <v>310450DKA6410DKA1060DKA3220</v>
          </cell>
          <cell r="G776" t="str">
            <v>NC</v>
          </cell>
        </row>
        <row r="777">
          <cell r="F777" t="str">
            <v>310450DKA6410DKA1060DKA3230</v>
          </cell>
          <cell r="G777" t="str">
            <v>NC</v>
          </cell>
        </row>
        <row r="778">
          <cell r="F778" t="str">
            <v>310450DKA6410DKA1070-1080DKA3200</v>
          </cell>
          <cell r="G778" t="str">
            <v>Yes</v>
          </cell>
        </row>
        <row r="779">
          <cell r="F779" t="str">
            <v>310450DKA6410DKA1070-1080DKA3210</v>
          </cell>
          <cell r="G779" t="str">
            <v>Yes</v>
          </cell>
        </row>
        <row r="780">
          <cell r="F780" t="str">
            <v>310450DKA6410DKA1070-1080DKA3220</v>
          </cell>
          <cell r="G780" t="str">
            <v>No</v>
          </cell>
        </row>
        <row r="781">
          <cell r="F781" t="str">
            <v>310450DKA6410DKA1070-1080DKA3230</v>
          </cell>
          <cell r="G781" t="str">
            <v>No</v>
          </cell>
        </row>
        <row r="782">
          <cell r="F782" t="str">
            <v>310450DKA6410DKA1090DKA3200</v>
          </cell>
          <cell r="G782" t="str">
            <v>NC</v>
          </cell>
        </row>
        <row r="783">
          <cell r="F783" t="str">
            <v>310450DKA6410DKA1090DKA3210</v>
          </cell>
          <cell r="G783" t="str">
            <v>NC</v>
          </cell>
        </row>
        <row r="784">
          <cell r="F784" t="str">
            <v>310450DKA6410DKA1090DKA3220</v>
          </cell>
          <cell r="G784" t="str">
            <v>NC</v>
          </cell>
        </row>
        <row r="785">
          <cell r="F785" t="str">
            <v>310450DKA6410DKA1090DKA3230</v>
          </cell>
          <cell r="G785" t="str">
            <v>NC</v>
          </cell>
        </row>
        <row r="786">
          <cell r="F786" t="str">
            <v>310450DKA6420DKA1040-1050DKA3200</v>
          </cell>
          <cell r="G786" t="str">
            <v>NC</v>
          </cell>
        </row>
        <row r="787">
          <cell r="F787" t="str">
            <v>310450DKA6420DKA1040-1050DKA3210</v>
          </cell>
          <cell r="G787" t="str">
            <v>NC</v>
          </cell>
        </row>
        <row r="788">
          <cell r="F788" t="str">
            <v>310450DKA6420DKA1040-1050DKA3220</v>
          </cell>
          <cell r="G788" t="str">
            <v>NC</v>
          </cell>
        </row>
        <row r="789">
          <cell r="F789" t="str">
            <v>310450DKA6420DKA1040-1050DKA3230</v>
          </cell>
          <cell r="G789" t="str">
            <v>NC</v>
          </cell>
        </row>
        <row r="790">
          <cell r="F790" t="str">
            <v>310450DKA6420DKA1060DKA3200</v>
          </cell>
          <cell r="G790" t="str">
            <v>NC</v>
          </cell>
        </row>
        <row r="791">
          <cell r="F791" t="str">
            <v>310450DKA6420DKA1060DKA3210</v>
          </cell>
          <cell r="G791" t="str">
            <v>NC</v>
          </cell>
        </row>
        <row r="792">
          <cell r="F792" t="str">
            <v>310450DKA6420DKA1060DKA3220</v>
          </cell>
          <cell r="G792" t="str">
            <v>NC</v>
          </cell>
        </row>
        <row r="793">
          <cell r="F793" t="str">
            <v>310450DKA6420DKA1060DKA3230</v>
          </cell>
          <cell r="G793" t="str">
            <v>NC</v>
          </cell>
        </row>
        <row r="794">
          <cell r="F794" t="str">
            <v>310450DKA6420DKA1070-1080DKA3200</v>
          </cell>
          <cell r="G794" t="str">
            <v>NC</v>
          </cell>
        </row>
        <row r="795">
          <cell r="F795" t="str">
            <v>310450DKA6420DKA1070-1080DKA3210</v>
          </cell>
          <cell r="G795" t="str">
            <v>NC</v>
          </cell>
        </row>
        <row r="796">
          <cell r="F796" t="str">
            <v>310450DKA6420DKA1070-1080DKA3220</v>
          </cell>
          <cell r="G796" t="str">
            <v>NC</v>
          </cell>
        </row>
        <row r="797">
          <cell r="F797" t="str">
            <v>310450DKA6420DKA1070-1080DKA3230</v>
          </cell>
          <cell r="G797" t="str">
            <v>NC</v>
          </cell>
        </row>
        <row r="798">
          <cell r="F798" t="str">
            <v>310450DKA6420DKA1090DKA3200</v>
          </cell>
          <cell r="G798" t="str">
            <v>NC</v>
          </cell>
        </row>
        <row r="799">
          <cell r="F799" t="str">
            <v>310450DKA6420DKA1090DKA3210</v>
          </cell>
          <cell r="G799" t="str">
            <v>NC</v>
          </cell>
        </row>
        <row r="800">
          <cell r="F800" t="str">
            <v>310450DKA6420DKA1090DKA3220</v>
          </cell>
          <cell r="G800" t="str">
            <v>NC</v>
          </cell>
        </row>
        <row r="801">
          <cell r="F801" t="str">
            <v>310450DKA6420DKA1090DKA3230</v>
          </cell>
          <cell r="G801" t="str">
            <v>NC</v>
          </cell>
        </row>
        <row r="802">
          <cell r="F802" t="str">
            <v>310450DKA6430DKA1040-1050DKA3200</v>
          </cell>
          <cell r="G802" t="str">
            <v>NC</v>
          </cell>
        </row>
        <row r="803">
          <cell r="F803" t="str">
            <v>310450DKA6430DKA1040-1050DKA3210</v>
          </cell>
          <cell r="G803" t="str">
            <v>NC</v>
          </cell>
        </row>
        <row r="804">
          <cell r="F804" t="str">
            <v>310450DKA6430DKA1040-1050DKA3220</v>
          </cell>
          <cell r="G804" t="str">
            <v>NC</v>
          </cell>
        </row>
        <row r="805">
          <cell r="F805" t="str">
            <v>310450DKA6430DKA1040-1050DKA3230</v>
          </cell>
          <cell r="G805" t="str">
            <v>NC</v>
          </cell>
        </row>
        <row r="806">
          <cell r="F806" t="str">
            <v>310450DKA6430DKA1060DKA3200</v>
          </cell>
          <cell r="G806" t="str">
            <v>NC</v>
          </cell>
        </row>
        <row r="807">
          <cell r="F807" t="str">
            <v>310450DKA6430DKA1060DKA3210</v>
          </cell>
          <cell r="G807" t="str">
            <v>NC</v>
          </cell>
        </row>
        <row r="808">
          <cell r="F808" t="str">
            <v>310450DKA6430DKA1060DKA3220</v>
          </cell>
          <cell r="G808" t="str">
            <v>NC</v>
          </cell>
        </row>
        <row r="809">
          <cell r="F809" t="str">
            <v>310450DKA6430DKA1060DKA3230</v>
          </cell>
          <cell r="G809" t="str">
            <v>NC</v>
          </cell>
        </row>
        <row r="810">
          <cell r="F810" t="str">
            <v>310450DKA6430DKA1070-1080DKA3200</v>
          </cell>
          <cell r="G810" t="str">
            <v>NC</v>
          </cell>
        </row>
        <row r="811">
          <cell r="F811" t="str">
            <v>310450DKA6430DKA1070-1080DKA3210</v>
          </cell>
          <cell r="G811" t="str">
            <v>NC</v>
          </cell>
        </row>
        <row r="812">
          <cell r="F812" t="str">
            <v>310450DKA6430DKA1070-1080DKA3220</v>
          </cell>
          <cell r="G812" t="str">
            <v>NC</v>
          </cell>
        </row>
        <row r="813">
          <cell r="F813" t="str">
            <v>310450DKA6430DKA1070-1080DKA3230</v>
          </cell>
          <cell r="G813" t="str">
            <v>NC</v>
          </cell>
        </row>
        <row r="814">
          <cell r="F814" t="str">
            <v>310450DKA6430DKA1090DKA3200</v>
          </cell>
          <cell r="G814" t="str">
            <v>NC</v>
          </cell>
        </row>
        <row r="815">
          <cell r="F815" t="str">
            <v>310450DKA6430DKA1090DKA3210</v>
          </cell>
          <cell r="G815" t="str">
            <v>NC</v>
          </cell>
        </row>
        <row r="816">
          <cell r="F816" t="str">
            <v>310450DKA6430DKA1090DKA3220</v>
          </cell>
          <cell r="G816" t="str">
            <v>NC</v>
          </cell>
        </row>
        <row r="817">
          <cell r="F817" t="str">
            <v>310450DKA6430DKA1090DKA3230</v>
          </cell>
          <cell r="G817" t="str">
            <v>NC</v>
          </cell>
        </row>
        <row r="818">
          <cell r="F818" t="str">
            <v>310460DKA6410DKA1040-1050DKA3200</v>
          </cell>
          <cell r="G818" t="str">
            <v>Yes</v>
          </cell>
        </row>
        <row r="819">
          <cell r="F819" t="str">
            <v>310460DKA6410DKA1040-1050DKA3210</v>
          </cell>
          <cell r="G819" t="str">
            <v>Yes</v>
          </cell>
        </row>
        <row r="820">
          <cell r="F820" t="str">
            <v>310460DKA6410DKA1040-1050DKA3220</v>
          </cell>
          <cell r="G820" t="str">
            <v>No</v>
          </cell>
        </row>
        <row r="821">
          <cell r="F821" t="str">
            <v>310460DKA6410DKA1040-1050DKA3230</v>
          </cell>
          <cell r="G821" t="str">
            <v>No</v>
          </cell>
        </row>
        <row r="822">
          <cell r="F822" t="str">
            <v>310460DKA6410DKA1060DKA3200</v>
          </cell>
          <cell r="G822" t="str">
            <v>NC</v>
          </cell>
        </row>
        <row r="823">
          <cell r="F823" t="str">
            <v>310460DKA6410DKA1060DKA3210</v>
          </cell>
          <cell r="G823" t="str">
            <v>NC</v>
          </cell>
        </row>
        <row r="824">
          <cell r="F824" t="str">
            <v>310460DKA6410DKA1060DKA3220</v>
          </cell>
          <cell r="G824" t="str">
            <v>NC</v>
          </cell>
        </row>
        <row r="825">
          <cell r="F825" t="str">
            <v>310460DKA6410DKA1060DKA3230</v>
          </cell>
          <cell r="G825" t="str">
            <v>NC</v>
          </cell>
        </row>
        <row r="826">
          <cell r="F826" t="str">
            <v>310460DKA6410DKA1070-1080DKA3200</v>
          </cell>
          <cell r="G826" t="str">
            <v>Yes</v>
          </cell>
        </row>
        <row r="827">
          <cell r="F827" t="str">
            <v>310460DKA6410DKA1070-1080DKA3210</v>
          </cell>
          <cell r="G827" t="str">
            <v>Yes</v>
          </cell>
        </row>
        <row r="828">
          <cell r="F828" t="str">
            <v>310460DKA6410DKA1070-1080DKA3220</v>
          </cell>
          <cell r="G828" t="str">
            <v>No</v>
          </cell>
        </row>
        <row r="829">
          <cell r="F829" t="str">
            <v>310460DKA6410DKA1070-1080DKA3230</v>
          </cell>
          <cell r="G829" t="str">
            <v>No</v>
          </cell>
        </row>
        <row r="830">
          <cell r="F830" t="str">
            <v>310460DKA6410DKA1090DKA3200</v>
          </cell>
          <cell r="G830" t="str">
            <v>NC</v>
          </cell>
        </row>
        <row r="831">
          <cell r="F831" t="str">
            <v>310460DKA6410DKA1090DKA3210</v>
          </cell>
          <cell r="G831" t="str">
            <v>NC</v>
          </cell>
        </row>
        <row r="832">
          <cell r="F832" t="str">
            <v>310460DKA6410DKA1090DKA3220</v>
          </cell>
          <cell r="G832" t="str">
            <v>NC</v>
          </cell>
        </row>
        <row r="833">
          <cell r="F833" t="str">
            <v>310460DKA6410DKA1090DKA3230</v>
          </cell>
          <cell r="G833" t="str">
            <v>NC</v>
          </cell>
        </row>
        <row r="834">
          <cell r="F834" t="str">
            <v>310460DKA6420DKA1040-1050DKA3200</v>
          </cell>
          <cell r="G834" t="str">
            <v>Yes</v>
          </cell>
        </row>
        <row r="835">
          <cell r="F835" t="str">
            <v>310460DKA6420DKA1040-1050DKA3210</v>
          </cell>
          <cell r="G835" t="str">
            <v>Yes</v>
          </cell>
        </row>
        <row r="836">
          <cell r="F836" t="str">
            <v>310460DKA6420DKA1040-1050DKA3220</v>
          </cell>
          <cell r="G836" t="str">
            <v>No</v>
          </cell>
        </row>
        <row r="837">
          <cell r="F837" t="str">
            <v>310460DKA6420DKA1040-1050DKA3230</v>
          </cell>
          <cell r="G837" t="str">
            <v>No</v>
          </cell>
        </row>
        <row r="838">
          <cell r="F838" t="str">
            <v>310460DKA6420DKA1060DKA3200</v>
          </cell>
          <cell r="G838" t="str">
            <v>NC</v>
          </cell>
        </row>
        <row r="839">
          <cell r="F839" t="str">
            <v>310460DKA6420DKA1060DKA3210</v>
          </cell>
          <cell r="G839" t="str">
            <v>NC</v>
          </cell>
        </row>
        <row r="840">
          <cell r="F840" t="str">
            <v>310460DKA6420DKA1060DKA3220</v>
          </cell>
          <cell r="G840" t="str">
            <v>NC</v>
          </cell>
        </row>
        <row r="841">
          <cell r="F841" t="str">
            <v>310460DKA6420DKA1060DKA3230</v>
          </cell>
          <cell r="G841" t="str">
            <v>NC</v>
          </cell>
        </row>
        <row r="842">
          <cell r="F842" t="str">
            <v>310460DKA6420DKA1070-1080DKA3200</v>
          </cell>
          <cell r="G842" t="str">
            <v>Yes</v>
          </cell>
        </row>
        <row r="843">
          <cell r="F843" t="str">
            <v>310460DKA6420DKA1070-1080DKA3210</v>
          </cell>
          <cell r="G843" t="str">
            <v>Yes</v>
          </cell>
        </row>
        <row r="844">
          <cell r="F844" t="str">
            <v>310460DKA6420DKA1070-1080DKA3220</v>
          </cell>
          <cell r="G844" t="str">
            <v>No</v>
          </cell>
        </row>
        <row r="845">
          <cell r="F845" t="str">
            <v>310460DKA6420DKA1070-1080DKA3230</v>
          </cell>
          <cell r="G845" t="str">
            <v>No</v>
          </cell>
        </row>
        <row r="846">
          <cell r="F846" t="str">
            <v>310460DKA6420DKA1090DKA3200</v>
          </cell>
          <cell r="G846" t="str">
            <v>NC</v>
          </cell>
        </row>
        <row r="847">
          <cell r="F847" t="str">
            <v>310460DKA6420DKA1090DKA3210</v>
          </cell>
          <cell r="G847" t="str">
            <v>NC</v>
          </cell>
        </row>
        <row r="848">
          <cell r="F848" t="str">
            <v>310460DKA6420DKA1090DKA3220</v>
          </cell>
          <cell r="G848" t="str">
            <v>NC</v>
          </cell>
        </row>
        <row r="849">
          <cell r="F849" t="str">
            <v>310460DKA6420DKA1090DKA3230</v>
          </cell>
          <cell r="G849" t="str">
            <v>NC</v>
          </cell>
        </row>
        <row r="850">
          <cell r="F850" t="str">
            <v>310460DKA6430DKA1040-1050DKA3200</v>
          </cell>
          <cell r="G850" t="str">
            <v>NC</v>
          </cell>
        </row>
        <row r="851">
          <cell r="F851" t="str">
            <v>310460DKA6430DKA1040-1050DKA3210</v>
          </cell>
          <cell r="G851" t="str">
            <v>NC</v>
          </cell>
        </row>
        <row r="852">
          <cell r="F852" t="str">
            <v>310460DKA6430DKA1040-1050DKA3220</v>
          </cell>
          <cell r="G852" t="str">
            <v>NC</v>
          </cell>
        </row>
        <row r="853">
          <cell r="F853" t="str">
            <v>310460DKA6430DKA1040-1050DKA3230</v>
          </cell>
          <cell r="G853" t="str">
            <v>NC</v>
          </cell>
        </row>
        <row r="854">
          <cell r="F854" t="str">
            <v>310460DKA6430DKA1060DKA3200</v>
          </cell>
          <cell r="G854" t="str">
            <v>NC</v>
          </cell>
        </row>
        <row r="855">
          <cell r="F855" t="str">
            <v>310460DKA6430DKA1060DKA3210</v>
          </cell>
          <cell r="G855" t="str">
            <v>NC</v>
          </cell>
        </row>
        <row r="856">
          <cell r="F856" t="str">
            <v>310460DKA6430DKA1060DKA3220</v>
          </cell>
          <cell r="G856" t="str">
            <v>NC</v>
          </cell>
        </row>
        <row r="857">
          <cell r="F857" t="str">
            <v>310460DKA6430DKA1060DKA3230</v>
          </cell>
          <cell r="G857" t="str">
            <v>NC</v>
          </cell>
        </row>
        <row r="858">
          <cell r="F858" t="str">
            <v>310460DKA6430DKA1070-1080DKA3200</v>
          </cell>
          <cell r="G858" t="str">
            <v>NC</v>
          </cell>
        </row>
        <row r="859">
          <cell r="F859" t="str">
            <v>310460DKA6430DKA1070-1080DKA3210</v>
          </cell>
          <cell r="G859" t="str">
            <v>NC</v>
          </cell>
        </row>
        <row r="860">
          <cell r="F860" t="str">
            <v>310460DKA6430DKA1070-1080DKA3220</v>
          </cell>
          <cell r="G860" t="str">
            <v>NC</v>
          </cell>
        </row>
        <row r="861">
          <cell r="F861" t="str">
            <v>310460DKA6430DKA1070-1080DKA3230</v>
          </cell>
          <cell r="G861" t="str">
            <v>NC</v>
          </cell>
        </row>
        <row r="862">
          <cell r="F862" t="str">
            <v>310460DKA6430DKA1090DKA3200</v>
          </cell>
          <cell r="G862" t="str">
            <v>NC</v>
          </cell>
        </row>
        <row r="863">
          <cell r="F863" t="str">
            <v>310460DKA6430DKA1090DKA3210</v>
          </cell>
          <cell r="G863" t="str">
            <v>NC</v>
          </cell>
        </row>
        <row r="864">
          <cell r="F864" t="str">
            <v>310460DKA6430DKA1090DKA3220</v>
          </cell>
          <cell r="G864" t="str">
            <v>NC</v>
          </cell>
        </row>
        <row r="865">
          <cell r="F865" t="str">
            <v>310460DKA6430DKA1090DKA3230</v>
          </cell>
          <cell r="G865" t="str">
            <v>NC</v>
          </cell>
        </row>
        <row r="866">
          <cell r="F866" t="str">
            <v>310470DKA6410DKA1040-1050DKA3200</v>
          </cell>
          <cell r="G866" t="str">
            <v>Yes</v>
          </cell>
        </row>
        <row r="867">
          <cell r="F867" t="str">
            <v>310470DKA6410DKA1040-1050DKA3210</v>
          </cell>
          <cell r="G867" t="str">
            <v>Yes</v>
          </cell>
        </row>
        <row r="868">
          <cell r="F868" t="str">
            <v>310470DKA6410DKA1040-1050DKA3220</v>
          </cell>
          <cell r="G868" t="str">
            <v>No</v>
          </cell>
        </row>
        <row r="869">
          <cell r="F869" t="str">
            <v>310470DKA6410DKA1040-1050DKA3230</v>
          </cell>
          <cell r="G869" t="str">
            <v>No</v>
          </cell>
        </row>
        <row r="870">
          <cell r="F870" t="str">
            <v>310470DKA6410DKA1060DKA3200</v>
          </cell>
          <cell r="G870" t="str">
            <v>NC</v>
          </cell>
        </row>
        <row r="871">
          <cell r="F871" t="str">
            <v>310470DKA6410DKA1060DKA3210</v>
          </cell>
          <cell r="G871" t="str">
            <v>NC</v>
          </cell>
        </row>
        <row r="872">
          <cell r="F872" t="str">
            <v>310470DKA6410DKA1060DKA3220</v>
          </cell>
          <cell r="G872" t="str">
            <v>NC</v>
          </cell>
        </row>
        <row r="873">
          <cell r="F873" t="str">
            <v>310470DKA6410DKA1060DKA3230</v>
          </cell>
          <cell r="G873" t="str">
            <v>NC</v>
          </cell>
        </row>
        <row r="874">
          <cell r="F874" t="str">
            <v>310470DKA6410DKA1070-1080DKA3200</v>
          </cell>
          <cell r="G874" t="str">
            <v>Yes</v>
          </cell>
        </row>
        <row r="875">
          <cell r="F875" t="str">
            <v>310470DKA6410DKA1070-1080DKA3210</v>
          </cell>
          <cell r="G875" t="str">
            <v>Yes</v>
          </cell>
        </row>
        <row r="876">
          <cell r="F876" t="str">
            <v>310470DKA6410DKA1070-1080DKA3220</v>
          </cell>
          <cell r="G876" t="str">
            <v>No</v>
          </cell>
        </row>
        <row r="877">
          <cell r="F877" t="str">
            <v>310470DKA6410DKA1070-1080DKA3230</v>
          </cell>
          <cell r="G877" t="str">
            <v>No</v>
          </cell>
        </row>
        <row r="878">
          <cell r="F878" t="str">
            <v>310470DKA6410DKA1090DKA3200</v>
          </cell>
          <cell r="G878" t="str">
            <v>NC</v>
          </cell>
        </row>
        <row r="879">
          <cell r="F879" t="str">
            <v>310470DKA6410DKA1090DKA3210</v>
          </cell>
          <cell r="G879" t="str">
            <v>NC</v>
          </cell>
        </row>
        <row r="880">
          <cell r="F880" t="str">
            <v>310470DKA6410DKA1090DKA3220</v>
          </cell>
          <cell r="G880" t="str">
            <v>NC</v>
          </cell>
        </row>
        <row r="881">
          <cell r="F881" t="str">
            <v>310470DKA6410DKA1090DKA3230</v>
          </cell>
          <cell r="G881" t="str">
            <v>NC</v>
          </cell>
        </row>
        <row r="882">
          <cell r="F882" t="str">
            <v>310470DKA6420DKA1040-1050DKA3200</v>
          </cell>
          <cell r="G882" t="str">
            <v>Yes</v>
          </cell>
        </row>
        <row r="883">
          <cell r="F883" t="str">
            <v>310470DKA6420DKA1040-1050DKA3210</v>
          </cell>
          <cell r="G883" t="str">
            <v>Yes</v>
          </cell>
        </row>
        <row r="884">
          <cell r="F884" t="str">
            <v>310470DKA6420DKA1040-1050DKA3220</v>
          </cell>
          <cell r="G884" t="str">
            <v>No</v>
          </cell>
        </row>
        <row r="885">
          <cell r="F885" t="str">
            <v>310470DKA6420DKA1040-1050DKA3230</v>
          </cell>
          <cell r="G885" t="str">
            <v>No</v>
          </cell>
        </row>
        <row r="886">
          <cell r="F886" t="str">
            <v>310470DKA6420DKA1060DKA3200</v>
          </cell>
          <cell r="G886" t="str">
            <v>NC</v>
          </cell>
        </row>
        <row r="887">
          <cell r="F887" t="str">
            <v>310470DKA6420DKA1060DKA3210</v>
          </cell>
          <cell r="G887" t="str">
            <v>NC</v>
          </cell>
        </row>
        <row r="888">
          <cell r="F888" t="str">
            <v>310470DKA6420DKA1060DKA3220</v>
          </cell>
          <cell r="G888" t="str">
            <v>NC</v>
          </cell>
        </row>
        <row r="889">
          <cell r="F889" t="str">
            <v>310470DKA6420DKA1060DKA3230</v>
          </cell>
          <cell r="G889" t="str">
            <v>NC</v>
          </cell>
        </row>
        <row r="890">
          <cell r="F890" t="str">
            <v>310470DKA6420DKA1070-1080DKA3200</v>
          </cell>
          <cell r="G890" t="str">
            <v>Yes</v>
          </cell>
        </row>
        <row r="891">
          <cell r="F891" t="str">
            <v>310470DKA6420DKA1070-1080DKA3210</v>
          </cell>
          <cell r="G891" t="str">
            <v>Yes</v>
          </cell>
        </row>
        <row r="892">
          <cell r="F892" t="str">
            <v>310470DKA6420DKA1070-1080DKA3220</v>
          </cell>
          <cell r="G892" t="str">
            <v>No</v>
          </cell>
        </row>
        <row r="893">
          <cell r="F893" t="str">
            <v>310470DKA6420DKA1070-1080DKA3230</v>
          </cell>
          <cell r="G893" t="str">
            <v>No</v>
          </cell>
        </row>
        <row r="894">
          <cell r="F894" t="str">
            <v>310470DKA6420DKA1090DKA3200</v>
          </cell>
          <cell r="G894" t="str">
            <v>NC</v>
          </cell>
        </row>
        <row r="895">
          <cell r="F895" t="str">
            <v>310470DKA6420DKA1090DKA3210</v>
          </cell>
          <cell r="G895" t="str">
            <v>NC</v>
          </cell>
        </row>
        <row r="896">
          <cell r="F896" t="str">
            <v>310470DKA6420DKA1090DKA3220</v>
          </cell>
          <cell r="G896" t="str">
            <v>NC</v>
          </cell>
        </row>
        <row r="897">
          <cell r="F897" t="str">
            <v>310470DKA6420DKA1090DKA3230</v>
          </cell>
          <cell r="G897" t="str">
            <v>NC</v>
          </cell>
        </row>
        <row r="898">
          <cell r="F898" t="str">
            <v>310470DKA6430DKA1040-1050DKA3200</v>
          </cell>
          <cell r="G898" t="str">
            <v>Yes</v>
          </cell>
        </row>
        <row r="899">
          <cell r="F899" t="str">
            <v>310470DKA6430DKA1040-1050DKA3210</v>
          </cell>
          <cell r="G899" t="str">
            <v>Yes</v>
          </cell>
        </row>
        <row r="900">
          <cell r="F900" t="str">
            <v>310470DKA6430DKA1040-1050DKA3220</v>
          </cell>
          <cell r="G900" t="str">
            <v>No</v>
          </cell>
        </row>
        <row r="901">
          <cell r="F901" t="str">
            <v>310470DKA6430DKA1040-1050DKA3230</v>
          </cell>
          <cell r="G901" t="str">
            <v>No</v>
          </cell>
        </row>
        <row r="902">
          <cell r="F902" t="str">
            <v>310470DKA6430DKA1060DKA3200</v>
          </cell>
          <cell r="G902" t="str">
            <v>NC</v>
          </cell>
        </row>
        <row r="903">
          <cell r="F903" t="str">
            <v>310470DKA6430DKA1060DKA3210</v>
          </cell>
          <cell r="G903" t="str">
            <v>NC</v>
          </cell>
        </row>
        <row r="904">
          <cell r="F904" t="str">
            <v>310470DKA6430DKA1060DKA3220</v>
          </cell>
          <cell r="G904" t="str">
            <v>NC</v>
          </cell>
        </row>
        <row r="905">
          <cell r="F905" t="str">
            <v>310470DKA6430DKA1060DKA3230</v>
          </cell>
          <cell r="G905" t="str">
            <v>NC</v>
          </cell>
        </row>
        <row r="906">
          <cell r="F906" t="str">
            <v>310470DKA6430DKA1070-1080DKA3200</v>
          </cell>
          <cell r="G906" t="str">
            <v>Yes</v>
          </cell>
        </row>
        <row r="907">
          <cell r="F907" t="str">
            <v>310470DKA6430DKA1070-1080DKA3210</v>
          </cell>
          <cell r="G907" t="str">
            <v>Yes</v>
          </cell>
        </row>
        <row r="908">
          <cell r="F908" t="str">
            <v>310470DKA6430DKA1070-1080DKA3220</v>
          </cell>
          <cell r="G908" t="str">
            <v>No</v>
          </cell>
        </row>
        <row r="909">
          <cell r="F909" t="str">
            <v>310470DKA6430DKA1070-1080DKA3230</v>
          </cell>
          <cell r="G909" t="str">
            <v>No</v>
          </cell>
        </row>
        <row r="910">
          <cell r="F910" t="str">
            <v>310470DKA6430DKA1090DKA3200</v>
          </cell>
          <cell r="G910" t="str">
            <v>NC</v>
          </cell>
        </row>
        <row r="911">
          <cell r="F911" t="str">
            <v>310470DKA6430DKA1090DKA3210</v>
          </cell>
          <cell r="G911" t="str">
            <v>NC</v>
          </cell>
        </row>
        <row r="912">
          <cell r="F912" t="str">
            <v>310470DKA6430DKA1090DKA3220</v>
          </cell>
          <cell r="G912" t="str">
            <v>NC</v>
          </cell>
        </row>
        <row r="913">
          <cell r="F913" t="str">
            <v>310470DKA6430DKA1090DKA3230</v>
          </cell>
          <cell r="G913" t="str">
            <v>NC</v>
          </cell>
        </row>
        <row r="914">
          <cell r="F914" t="str">
            <v>310480DKA6410DKA1040-1050DKA3200</v>
          </cell>
          <cell r="G914" t="str">
            <v>Yes</v>
          </cell>
        </row>
        <row r="915">
          <cell r="F915" t="str">
            <v>310480DKA6410DKA1040-1050DKA3210</v>
          </cell>
          <cell r="G915" t="str">
            <v>Yes</v>
          </cell>
        </row>
        <row r="916">
          <cell r="F916" t="str">
            <v>310480DKA6410DKA1040-1050DKA3220</v>
          </cell>
          <cell r="G916" t="str">
            <v>Yes</v>
          </cell>
        </row>
        <row r="917">
          <cell r="F917" t="str">
            <v>310480DKA6410DKA1040-1050DKA3230</v>
          </cell>
          <cell r="G917" t="str">
            <v>Yes</v>
          </cell>
        </row>
        <row r="918">
          <cell r="F918" t="str">
            <v>310480DKA6410DKA1060DKA3200</v>
          </cell>
          <cell r="G918" t="str">
            <v>NC</v>
          </cell>
        </row>
        <row r="919">
          <cell r="F919" t="str">
            <v>310480DKA6410DKA1060DKA3210</v>
          </cell>
          <cell r="G919" t="str">
            <v>NC</v>
          </cell>
        </row>
        <row r="920">
          <cell r="F920" t="str">
            <v>310480DKA6410DKA1060DKA3220</v>
          </cell>
          <cell r="G920" t="str">
            <v>NC</v>
          </cell>
        </row>
        <row r="921">
          <cell r="F921" t="str">
            <v>310480DKA6410DKA1060DKA3230</v>
          </cell>
          <cell r="G921" t="str">
            <v>NC</v>
          </cell>
        </row>
        <row r="922">
          <cell r="F922" t="str">
            <v>310480DKA6410DKA1070-1080DKA3200</v>
          </cell>
          <cell r="G922" t="str">
            <v>Yes</v>
          </cell>
        </row>
        <row r="923">
          <cell r="F923" t="str">
            <v>310480DKA6410DKA1070-1080DKA3210</v>
          </cell>
          <cell r="G923" t="str">
            <v>Yes</v>
          </cell>
        </row>
        <row r="924">
          <cell r="F924" t="str">
            <v>310480DKA6410DKA1070-1080DKA3220</v>
          </cell>
          <cell r="G924" t="str">
            <v>Yes</v>
          </cell>
        </row>
        <row r="925">
          <cell r="F925" t="str">
            <v>310480DKA6410DKA1070-1080DKA3230</v>
          </cell>
          <cell r="G925" t="str">
            <v>Yes</v>
          </cell>
        </row>
        <row r="926">
          <cell r="F926" t="str">
            <v>310480DKA6410DKA1090DKA3200</v>
          </cell>
          <cell r="G926" t="str">
            <v>NC</v>
          </cell>
        </row>
        <row r="927">
          <cell r="F927" t="str">
            <v>310480DKA6410DKA1090DKA3210</v>
          </cell>
          <cell r="G927" t="str">
            <v>NC</v>
          </cell>
        </row>
        <row r="928">
          <cell r="F928" t="str">
            <v>310480DKA6410DKA1090DKA3220</v>
          </cell>
          <cell r="G928" t="str">
            <v>NC</v>
          </cell>
        </row>
        <row r="929">
          <cell r="F929" t="str">
            <v>310480DKA6410DKA1090DKA3230</v>
          </cell>
          <cell r="G929" t="str">
            <v>NC</v>
          </cell>
        </row>
        <row r="930">
          <cell r="F930" t="str">
            <v>310480DKA6420DKA1040-1050DKA3200</v>
          </cell>
          <cell r="G930" t="str">
            <v>Yes</v>
          </cell>
        </row>
        <row r="931">
          <cell r="F931" t="str">
            <v>310480DKA6420DKA1040-1050DKA3210</v>
          </cell>
          <cell r="G931" t="str">
            <v>Yes</v>
          </cell>
        </row>
        <row r="932">
          <cell r="F932" t="str">
            <v>310480DKA6420DKA1040-1050DKA3220</v>
          </cell>
          <cell r="G932" t="str">
            <v>No</v>
          </cell>
        </row>
        <row r="933">
          <cell r="F933" t="str">
            <v>310480DKA6420DKA1040-1050DKA3230</v>
          </cell>
          <cell r="G933" t="str">
            <v>No</v>
          </cell>
        </row>
        <row r="934">
          <cell r="F934" t="str">
            <v>310480DKA6420DKA1060DKA3200</v>
          </cell>
          <cell r="G934" t="str">
            <v>NC</v>
          </cell>
        </row>
        <row r="935">
          <cell r="F935" t="str">
            <v>310480DKA6420DKA1060DKA3210</v>
          </cell>
          <cell r="G935" t="str">
            <v>NC</v>
          </cell>
        </row>
        <row r="936">
          <cell r="F936" t="str">
            <v>310480DKA6420DKA1060DKA3220</v>
          </cell>
          <cell r="G936" t="str">
            <v>NC</v>
          </cell>
        </row>
        <row r="937">
          <cell r="F937" t="str">
            <v>310480DKA6420DKA1060DKA3230</v>
          </cell>
          <cell r="G937" t="str">
            <v>NC</v>
          </cell>
        </row>
        <row r="938">
          <cell r="F938" t="str">
            <v>310480DKA6420DKA1070-1080DKA3200</v>
          </cell>
          <cell r="G938" t="str">
            <v>Yes</v>
          </cell>
        </row>
        <row r="939">
          <cell r="F939" t="str">
            <v>310480DKA6420DKA1070-1080DKA3210</v>
          </cell>
          <cell r="G939" t="str">
            <v>Yes</v>
          </cell>
        </row>
        <row r="940">
          <cell r="F940" t="str">
            <v>310480DKA6420DKA1070-1080DKA3220</v>
          </cell>
          <cell r="G940" t="str">
            <v>No</v>
          </cell>
        </row>
        <row r="941">
          <cell r="F941" t="str">
            <v>310480DKA6420DKA1070-1080DKA3230</v>
          </cell>
          <cell r="G941" t="str">
            <v>No</v>
          </cell>
        </row>
        <row r="942">
          <cell r="F942" t="str">
            <v>310480DKA6420DKA1090DKA3200</v>
          </cell>
          <cell r="G942" t="str">
            <v>NC</v>
          </cell>
        </row>
        <row r="943">
          <cell r="F943" t="str">
            <v>310480DKA6420DKA1090DKA3210</v>
          </cell>
          <cell r="G943" t="str">
            <v>NC</v>
          </cell>
        </row>
        <row r="944">
          <cell r="F944" t="str">
            <v>310480DKA6420DKA1090DKA3220</v>
          </cell>
          <cell r="G944" t="str">
            <v>NC</v>
          </cell>
        </row>
        <row r="945">
          <cell r="F945" t="str">
            <v>310480DKA6420DKA1090DKA3230</v>
          </cell>
          <cell r="G945" t="str">
            <v>NC</v>
          </cell>
        </row>
        <row r="946">
          <cell r="F946" t="str">
            <v>310480DKA6430DKA1040-1050DKA3200</v>
          </cell>
          <cell r="G946" t="str">
            <v>Yes</v>
          </cell>
        </row>
        <row r="947">
          <cell r="F947" t="str">
            <v>310480DKA6430DKA1040-1050DKA3210</v>
          </cell>
          <cell r="G947" t="str">
            <v>Yes</v>
          </cell>
        </row>
        <row r="948">
          <cell r="F948" t="str">
            <v>310480DKA6430DKA1040-1050DKA3220</v>
          </cell>
          <cell r="G948" t="str">
            <v>No</v>
          </cell>
        </row>
        <row r="949">
          <cell r="F949" t="str">
            <v>310480DKA6430DKA1040-1050DKA3230</v>
          </cell>
          <cell r="G949" t="str">
            <v>No</v>
          </cell>
        </row>
        <row r="950">
          <cell r="F950" t="str">
            <v>310480DKA6430DKA1060DKA3200</v>
          </cell>
          <cell r="G950" t="str">
            <v>NC</v>
          </cell>
        </row>
        <row r="951">
          <cell r="F951" t="str">
            <v>310480DKA6430DKA1060DKA3210</v>
          </cell>
          <cell r="G951" t="str">
            <v>NC</v>
          </cell>
        </row>
        <row r="952">
          <cell r="F952" t="str">
            <v>310480DKA6430DKA1060DKA3220</v>
          </cell>
          <cell r="G952" t="str">
            <v>NC</v>
          </cell>
        </row>
        <row r="953">
          <cell r="F953" t="str">
            <v>310480DKA6430DKA1060DKA3230</v>
          </cell>
          <cell r="G953" t="str">
            <v>NC</v>
          </cell>
        </row>
        <row r="954">
          <cell r="F954" t="str">
            <v>310480DKA6430DKA1070-1080DKA3200</v>
          </cell>
          <cell r="G954" t="str">
            <v>Yes</v>
          </cell>
        </row>
        <row r="955">
          <cell r="F955" t="str">
            <v>310480DKA6430DKA1070-1080DKA3210</v>
          </cell>
          <cell r="G955" t="str">
            <v>Yes</v>
          </cell>
        </row>
        <row r="956">
          <cell r="F956" t="str">
            <v>310480DKA6430DKA1070-1080DKA3220</v>
          </cell>
          <cell r="G956" t="str">
            <v>No</v>
          </cell>
        </row>
        <row r="957">
          <cell r="F957" t="str">
            <v>310480DKA6430DKA1070-1080DKA3230</v>
          </cell>
          <cell r="G957" t="str">
            <v>No</v>
          </cell>
        </row>
        <row r="958">
          <cell r="F958" t="str">
            <v>310480DKA6430DKA1090DKA3200</v>
          </cell>
          <cell r="G958" t="str">
            <v>NC</v>
          </cell>
        </row>
        <row r="959">
          <cell r="F959" t="str">
            <v>310480DKA6430DKA1090DKA3210</v>
          </cell>
          <cell r="G959" t="str">
            <v>NC</v>
          </cell>
        </row>
        <row r="960">
          <cell r="F960" t="str">
            <v>310480DKA6430DKA1090DKA3220</v>
          </cell>
          <cell r="G960" t="str">
            <v>NC</v>
          </cell>
        </row>
        <row r="961">
          <cell r="F961" t="str">
            <v>310480DKA6430DKA1090DKA3230</v>
          </cell>
          <cell r="G961" t="str">
            <v>NC</v>
          </cell>
        </row>
        <row r="962">
          <cell r="F962" t="str">
            <v>310490DKA6410DKA1040-1050DKA3200</v>
          </cell>
          <cell r="G962" t="str">
            <v>Yes</v>
          </cell>
        </row>
        <row r="963">
          <cell r="F963" t="str">
            <v>310490DKA6410DKA1040-1050DKA3210</v>
          </cell>
          <cell r="G963" t="str">
            <v>Yes</v>
          </cell>
        </row>
        <row r="964">
          <cell r="F964" t="str">
            <v>310490DKA6410DKA1040-1050DKA3220</v>
          </cell>
          <cell r="G964" t="str">
            <v>Yes</v>
          </cell>
        </row>
        <row r="965">
          <cell r="F965" t="str">
            <v>310490DKA6410DKA1040-1050DKA3230</v>
          </cell>
          <cell r="G965" t="str">
            <v>Yes</v>
          </cell>
        </row>
        <row r="966">
          <cell r="F966" t="str">
            <v>310490DKA6410DKA1060DKA3200</v>
          </cell>
          <cell r="G966" t="str">
            <v>NC</v>
          </cell>
        </row>
        <row r="967">
          <cell r="F967" t="str">
            <v>310490DKA6410DKA1060DKA3210</v>
          </cell>
          <cell r="G967" t="str">
            <v>NC</v>
          </cell>
        </row>
        <row r="968">
          <cell r="F968" t="str">
            <v>310490DKA6410DKA1060DKA3220</v>
          </cell>
          <cell r="G968" t="str">
            <v>NC</v>
          </cell>
        </row>
        <row r="969">
          <cell r="F969" t="str">
            <v>310490DKA6410DKA1060DKA3230</v>
          </cell>
          <cell r="G969" t="str">
            <v>NC</v>
          </cell>
        </row>
        <row r="970">
          <cell r="F970" t="str">
            <v>310490DKA6410DKA1070-1080DKA3200</v>
          </cell>
          <cell r="G970" t="str">
            <v>Yes</v>
          </cell>
        </row>
        <row r="971">
          <cell r="F971" t="str">
            <v>310490DKA6410DKA1070-1080DKA3210</v>
          </cell>
          <cell r="G971" t="str">
            <v>Yes</v>
          </cell>
        </row>
        <row r="972">
          <cell r="F972" t="str">
            <v>310490DKA6410DKA1070-1080DKA3220</v>
          </cell>
          <cell r="G972" t="str">
            <v>Yes</v>
          </cell>
        </row>
        <row r="973">
          <cell r="F973" t="str">
            <v>310490DKA6410DKA1070-1080DKA3230</v>
          </cell>
          <cell r="G973" t="str">
            <v>Yes</v>
          </cell>
        </row>
        <row r="974">
          <cell r="F974" t="str">
            <v>310490DKA6410DKA1090DKA3200</v>
          </cell>
          <cell r="G974" t="str">
            <v>NC</v>
          </cell>
        </row>
        <row r="975">
          <cell r="F975" t="str">
            <v>310490DKA6410DKA1090DKA3210</v>
          </cell>
          <cell r="G975" t="str">
            <v>NC</v>
          </cell>
        </row>
        <row r="976">
          <cell r="F976" t="str">
            <v>310490DKA6410DKA1090DKA3220</v>
          </cell>
          <cell r="G976" t="str">
            <v>NC</v>
          </cell>
        </row>
        <row r="977">
          <cell r="F977" t="str">
            <v>310490DKA6410DKA1090DKA3230</v>
          </cell>
          <cell r="G977" t="str">
            <v>NC</v>
          </cell>
        </row>
        <row r="978">
          <cell r="F978" t="str">
            <v>310490DKA6420DKA1040-1050DKA3200</v>
          </cell>
          <cell r="G978" t="str">
            <v>Yes</v>
          </cell>
        </row>
        <row r="979">
          <cell r="F979" t="str">
            <v>310490DKA6420DKA1040-1050DKA3210</v>
          </cell>
          <cell r="G979" t="str">
            <v>Yes</v>
          </cell>
        </row>
        <row r="980">
          <cell r="F980" t="str">
            <v>310490DKA6420DKA1040-1050DKA3220</v>
          </cell>
          <cell r="G980" t="str">
            <v>Yes</v>
          </cell>
        </row>
        <row r="981">
          <cell r="F981" t="str">
            <v>310490DKA6420DKA1040-1050DKA3230</v>
          </cell>
          <cell r="G981" t="str">
            <v>Yes</v>
          </cell>
        </row>
        <row r="982">
          <cell r="F982" t="str">
            <v>310490DKA6420DKA1060DKA3200</v>
          </cell>
          <cell r="G982" t="str">
            <v>NC</v>
          </cell>
        </row>
        <row r="983">
          <cell r="F983" t="str">
            <v>310490DKA6420DKA1060DKA3210</v>
          </cell>
          <cell r="G983" t="str">
            <v>NC</v>
          </cell>
        </row>
        <row r="984">
          <cell r="F984" t="str">
            <v>310490DKA6420DKA1060DKA3220</v>
          </cell>
          <cell r="G984" t="str">
            <v>NC</v>
          </cell>
        </row>
        <row r="985">
          <cell r="F985" t="str">
            <v>310490DKA6420DKA1060DKA3230</v>
          </cell>
          <cell r="G985" t="str">
            <v>NC</v>
          </cell>
        </row>
        <row r="986">
          <cell r="F986" t="str">
            <v>310490DKA6420DKA1070-1080DKA3200</v>
          </cell>
          <cell r="G986" t="str">
            <v>Yes</v>
          </cell>
        </row>
        <row r="987">
          <cell r="F987" t="str">
            <v>310490DKA6420DKA1070-1080DKA3210</v>
          </cell>
          <cell r="G987" t="str">
            <v>Yes</v>
          </cell>
        </row>
        <row r="988">
          <cell r="F988" t="str">
            <v>310490DKA6420DKA1070-1080DKA3220</v>
          </cell>
          <cell r="G988" t="str">
            <v>Yes</v>
          </cell>
        </row>
        <row r="989">
          <cell r="F989" t="str">
            <v>310490DKA6420DKA1070-1080DKA3230</v>
          </cell>
          <cell r="G989" t="str">
            <v>Yes</v>
          </cell>
        </row>
        <row r="990">
          <cell r="F990" t="str">
            <v>310490DKA6420DKA1090DKA3200</v>
          </cell>
          <cell r="G990" t="str">
            <v>NC</v>
          </cell>
        </row>
        <row r="991">
          <cell r="F991" t="str">
            <v>310490DKA6420DKA1090DKA3210</v>
          </cell>
          <cell r="G991" t="str">
            <v>NC</v>
          </cell>
        </row>
        <row r="992">
          <cell r="F992" t="str">
            <v>310490DKA6420DKA1090DKA3220</v>
          </cell>
          <cell r="G992" t="str">
            <v>NC</v>
          </cell>
        </row>
        <row r="993">
          <cell r="F993" t="str">
            <v>310490DKA6420DKA1090DKA3230</v>
          </cell>
          <cell r="G993" t="str">
            <v>NC</v>
          </cell>
        </row>
        <row r="994">
          <cell r="F994" t="str">
            <v>310490DKA6430DKA1040-1050DKA3200</v>
          </cell>
          <cell r="G994" t="str">
            <v>Yes</v>
          </cell>
        </row>
        <row r="995">
          <cell r="F995" t="str">
            <v>310490DKA6430DKA1040-1050DKA3210</v>
          </cell>
          <cell r="G995" t="str">
            <v>Yes</v>
          </cell>
        </row>
        <row r="996">
          <cell r="F996" t="str">
            <v>310490DKA6430DKA1040-1050DKA3220</v>
          </cell>
          <cell r="G996" t="str">
            <v>No</v>
          </cell>
        </row>
        <row r="997">
          <cell r="F997" t="str">
            <v>310490DKA6430DKA1040-1050DKA3230</v>
          </cell>
          <cell r="G997" t="str">
            <v>No</v>
          </cell>
        </row>
        <row r="998">
          <cell r="F998" t="str">
            <v>310490DKA6430DKA1060DKA3200</v>
          </cell>
          <cell r="G998" t="str">
            <v>NC</v>
          </cell>
        </row>
        <row r="999">
          <cell r="F999" t="str">
            <v>310490DKA6430DKA1060DKA3210</v>
          </cell>
          <cell r="G999" t="str">
            <v>NC</v>
          </cell>
        </row>
        <row r="1000">
          <cell r="F1000" t="str">
            <v>310490DKA6430DKA1060DKA3220</v>
          </cell>
          <cell r="G1000" t="str">
            <v>NC</v>
          </cell>
        </row>
        <row r="1001">
          <cell r="F1001" t="str">
            <v>310490DKA6430DKA1060DKA3230</v>
          </cell>
          <cell r="G1001" t="str">
            <v>NC</v>
          </cell>
        </row>
        <row r="1002">
          <cell r="F1002" t="str">
            <v>310490DKA6430DKA1070-1080DKA3200</v>
          </cell>
          <cell r="G1002" t="str">
            <v>Yes</v>
          </cell>
        </row>
        <row r="1003">
          <cell r="F1003" t="str">
            <v>310490DKA6430DKA1070-1080DKA3210</v>
          </cell>
          <cell r="G1003" t="str">
            <v>Yes</v>
          </cell>
        </row>
        <row r="1004">
          <cell r="F1004" t="str">
            <v>310490DKA6430DKA1070-1080DKA3220</v>
          </cell>
          <cell r="G1004" t="str">
            <v>No</v>
          </cell>
        </row>
        <row r="1005">
          <cell r="F1005" t="str">
            <v>310490DKA6430DKA1070-1080DKA3230</v>
          </cell>
          <cell r="G1005" t="str">
            <v>No</v>
          </cell>
        </row>
        <row r="1006">
          <cell r="F1006" t="str">
            <v>310490DKA6430DKA1090DKA3200</v>
          </cell>
          <cell r="G1006" t="str">
            <v>NC</v>
          </cell>
        </row>
        <row r="1007">
          <cell r="F1007" t="str">
            <v>310490DKA6430DKA1090DKA3210</v>
          </cell>
          <cell r="G1007" t="str">
            <v>NC</v>
          </cell>
        </row>
        <row r="1008">
          <cell r="F1008" t="str">
            <v>310490DKA6430DKA1090DKA3220</v>
          </cell>
          <cell r="G1008" t="str">
            <v>NC</v>
          </cell>
        </row>
        <row r="1009">
          <cell r="F1009" t="str">
            <v>310490DKA6430DKA1090DKA3230</v>
          </cell>
          <cell r="G1009" t="str">
            <v>NC</v>
          </cell>
        </row>
        <row r="1010">
          <cell r="F1010" t="str">
            <v>310500DKA6410DKA1040-1050DKA3200</v>
          </cell>
          <cell r="G1010" t="str">
            <v>NC</v>
          </cell>
        </row>
        <row r="1011">
          <cell r="F1011" t="str">
            <v>310500DKA6410DKA1040-1050DKA3210</v>
          </cell>
          <cell r="G1011" t="str">
            <v>NC</v>
          </cell>
        </row>
        <row r="1012">
          <cell r="F1012" t="str">
            <v>310500DKA6410DKA1040-1050DKA3220</v>
          </cell>
          <cell r="G1012" t="str">
            <v>Yes</v>
          </cell>
        </row>
        <row r="1013">
          <cell r="F1013" t="str">
            <v>310500DKA6410DKA1040-1050DKA3230</v>
          </cell>
          <cell r="G1013" t="str">
            <v>Yes</v>
          </cell>
        </row>
        <row r="1014">
          <cell r="F1014" t="str">
            <v>310500DKA6410DKA1060DKA3200</v>
          </cell>
          <cell r="G1014" t="str">
            <v>Yes</v>
          </cell>
        </row>
        <row r="1015">
          <cell r="F1015" t="str">
            <v>310500DKA6410DKA1060DKA3210</v>
          </cell>
          <cell r="G1015" t="str">
            <v>Yes</v>
          </cell>
        </row>
        <row r="1016">
          <cell r="F1016" t="str">
            <v>310500DKA6410DKA1060DKA3220</v>
          </cell>
          <cell r="G1016" t="str">
            <v>Yes</v>
          </cell>
        </row>
        <row r="1017">
          <cell r="F1017" t="str">
            <v>310500DKA6410DKA1060DKA3230</v>
          </cell>
          <cell r="G1017" t="str">
            <v>Yes</v>
          </cell>
        </row>
        <row r="1018">
          <cell r="F1018" t="str">
            <v>310500DKA6410DKA1070-1080DKA3200</v>
          </cell>
          <cell r="G1018" t="str">
            <v>Yes</v>
          </cell>
        </row>
        <row r="1019">
          <cell r="F1019" t="str">
            <v>310500DKA6410DKA1070-1080DKA3210</v>
          </cell>
          <cell r="G1019" t="str">
            <v>Yes</v>
          </cell>
        </row>
        <row r="1020">
          <cell r="F1020" t="str">
            <v>310500DKA6410DKA1070-1080DKA3220</v>
          </cell>
          <cell r="G1020" t="str">
            <v>Yes</v>
          </cell>
        </row>
        <row r="1021">
          <cell r="F1021" t="str">
            <v>310500DKA6410DKA1070-1080DKA3230</v>
          </cell>
          <cell r="G1021" t="str">
            <v>Yes</v>
          </cell>
        </row>
        <row r="1022">
          <cell r="F1022" t="str">
            <v>310500DKA6410DKA1090DKA3200</v>
          </cell>
          <cell r="G1022" t="str">
            <v>Yes</v>
          </cell>
        </row>
        <row r="1023">
          <cell r="F1023" t="str">
            <v>310500DKA6410DKA1090DKA3210</v>
          </cell>
          <cell r="G1023" t="str">
            <v>Yes</v>
          </cell>
        </row>
        <row r="1024">
          <cell r="F1024" t="str">
            <v>310500DKA6410DKA1090DKA3220</v>
          </cell>
          <cell r="G1024" t="str">
            <v>Yes</v>
          </cell>
        </row>
        <row r="1025">
          <cell r="F1025" t="str">
            <v>310500DKA6410DKA1090DKA3230</v>
          </cell>
          <cell r="G1025" t="str">
            <v>Yes</v>
          </cell>
        </row>
        <row r="1026">
          <cell r="F1026" t="str">
            <v>310500DKA6420DKA1040-1050DKA3200</v>
          </cell>
          <cell r="G1026" t="str">
            <v>Yes</v>
          </cell>
        </row>
        <row r="1027">
          <cell r="F1027" t="str">
            <v>310500DKA6420DKA1040-1050DKA3210</v>
          </cell>
          <cell r="G1027" t="str">
            <v>Yes</v>
          </cell>
        </row>
        <row r="1028">
          <cell r="F1028" t="str">
            <v>310500DKA6420DKA1040-1050DKA3220</v>
          </cell>
          <cell r="G1028" t="str">
            <v>Yes</v>
          </cell>
        </row>
        <row r="1029">
          <cell r="F1029" t="str">
            <v>310500DKA6420DKA1040-1050DKA3230</v>
          </cell>
          <cell r="G1029" t="str">
            <v>Yes</v>
          </cell>
        </row>
        <row r="1030">
          <cell r="F1030" t="str">
            <v>310500DKA6420DKA1060DKA3200</v>
          </cell>
          <cell r="G1030" t="str">
            <v>NC</v>
          </cell>
        </row>
        <row r="1031">
          <cell r="F1031" t="str">
            <v>310500DKA6420DKA1060DKA3210</v>
          </cell>
          <cell r="G1031" t="str">
            <v>NC</v>
          </cell>
        </row>
        <row r="1032">
          <cell r="F1032" t="str">
            <v>310500DKA6420DKA1060DKA3220</v>
          </cell>
          <cell r="G1032" t="str">
            <v>NC</v>
          </cell>
        </row>
        <row r="1033">
          <cell r="F1033" t="str">
            <v>310500DKA6420DKA1060DKA3230</v>
          </cell>
          <cell r="G1033" t="str">
            <v>NC</v>
          </cell>
        </row>
        <row r="1034">
          <cell r="F1034" t="str">
            <v>310500DKA6420DKA1070-1080DKA3200</v>
          </cell>
          <cell r="G1034" t="str">
            <v>Yes</v>
          </cell>
        </row>
        <row r="1035">
          <cell r="F1035" t="str">
            <v>310500DKA6420DKA1070-1080DKA3210</v>
          </cell>
          <cell r="G1035" t="str">
            <v>Yes</v>
          </cell>
        </row>
        <row r="1036">
          <cell r="F1036" t="str">
            <v>310500DKA6420DKA1070-1080DKA3220</v>
          </cell>
          <cell r="G1036" t="str">
            <v>Yes</v>
          </cell>
        </row>
        <row r="1037">
          <cell r="F1037" t="str">
            <v>310500DKA6420DKA1070-1080DKA3230</v>
          </cell>
          <cell r="G1037" t="str">
            <v>Yes</v>
          </cell>
        </row>
        <row r="1038">
          <cell r="F1038" t="str">
            <v>310500DKA6420DKA1090DKA3200</v>
          </cell>
          <cell r="G1038" t="str">
            <v>NC</v>
          </cell>
        </row>
        <row r="1039">
          <cell r="F1039" t="str">
            <v>310500DKA6420DKA1090DKA3210</v>
          </cell>
          <cell r="G1039" t="str">
            <v>NC</v>
          </cell>
        </row>
        <row r="1040">
          <cell r="F1040" t="str">
            <v>310500DKA6420DKA1090DKA3220</v>
          </cell>
          <cell r="G1040" t="str">
            <v>NC</v>
          </cell>
        </row>
        <row r="1041">
          <cell r="F1041" t="str">
            <v>310500DKA6420DKA1090DKA3230</v>
          </cell>
          <cell r="G1041" t="str">
            <v>NC</v>
          </cell>
        </row>
        <row r="1042">
          <cell r="F1042" t="str">
            <v>310500DKA6430DKA1040-1050DKA3200</v>
          </cell>
          <cell r="G1042" t="str">
            <v>Yes</v>
          </cell>
        </row>
        <row r="1043">
          <cell r="F1043" t="str">
            <v>310500DKA6430DKA1040-1050DKA3210</v>
          </cell>
          <cell r="G1043" t="str">
            <v>Yes</v>
          </cell>
        </row>
        <row r="1044">
          <cell r="F1044" t="str">
            <v>310500DKA6430DKA1040-1050DKA3220</v>
          </cell>
          <cell r="G1044" t="str">
            <v>Yes</v>
          </cell>
        </row>
        <row r="1045">
          <cell r="F1045" t="str">
            <v>310500DKA6430DKA1040-1050DKA3230</v>
          </cell>
          <cell r="G1045" t="str">
            <v>Yes</v>
          </cell>
        </row>
        <row r="1046">
          <cell r="F1046" t="str">
            <v>310500DKA6430DKA1060DKA3200</v>
          </cell>
          <cell r="G1046" t="str">
            <v>NC</v>
          </cell>
        </row>
        <row r="1047">
          <cell r="F1047" t="str">
            <v>310500DKA6430DKA1060DKA3210</v>
          </cell>
          <cell r="G1047" t="str">
            <v>NC</v>
          </cell>
        </row>
        <row r="1048">
          <cell r="F1048" t="str">
            <v>310500DKA6430DKA1060DKA3220</v>
          </cell>
          <cell r="G1048" t="str">
            <v>NC</v>
          </cell>
        </row>
        <row r="1049">
          <cell r="F1049" t="str">
            <v>310500DKA6430DKA1060DKA3230</v>
          </cell>
          <cell r="G1049" t="str">
            <v>NC</v>
          </cell>
        </row>
        <row r="1050">
          <cell r="F1050" t="str">
            <v>310500DKA6430DKA1070-1080DKA3200</v>
          </cell>
          <cell r="G1050" t="str">
            <v>Yes</v>
          </cell>
        </row>
        <row r="1051">
          <cell r="F1051" t="str">
            <v>310500DKA6430DKA1070-1080DKA3210</v>
          </cell>
          <cell r="G1051" t="str">
            <v>Yes</v>
          </cell>
        </row>
        <row r="1052">
          <cell r="F1052" t="str">
            <v>310500DKA6430DKA1070-1080DKA3220</v>
          </cell>
          <cell r="G1052" t="str">
            <v>Yes</v>
          </cell>
        </row>
        <row r="1053">
          <cell r="F1053" t="str">
            <v>310500DKA6430DKA1070-1080DKA3230</v>
          </cell>
          <cell r="G1053" t="str">
            <v>Yes</v>
          </cell>
        </row>
        <row r="1054">
          <cell r="F1054" t="str">
            <v>310500DKA6430DKA1090DKA3200</v>
          </cell>
          <cell r="G1054" t="str">
            <v>NC</v>
          </cell>
        </row>
        <row r="1055">
          <cell r="F1055" t="str">
            <v>310500DKA6430DKA1090DKA3210</v>
          </cell>
          <cell r="G1055" t="str">
            <v>NC</v>
          </cell>
        </row>
        <row r="1056">
          <cell r="F1056" t="str">
            <v>310500DKA6430DKA1090DKA3220</v>
          </cell>
          <cell r="G1056" t="str">
            <v>NC</v>
          </cell>
        </row>
        <row r="1057">
          <cell r="F1057" t="str">
            <v>310500DKA6430DKA1090DKA3230</v>
          </cell>
          <cell r="G1057" t="str">
            <v>NC</v>
          </cell>
        </row>
        <row r="1058">
          <cell r="F1058" t="str">
            <v>310510DKA6410DKA1040-1050DKA3200</v>
          </cell>
          <cell r="G1058" t="str">
            <v>NC</v>
          </cell>
        </row>
        <row r="1059">
          <cell r="F1059" t="str">
            <v>310510DKA6410DKA1040-1050DKA3210</v>
          </cell>
          <cell r="G1059" t="str">
            <v>NC</v>
          </cell>
        </row>
        <row r="1060">
          <cell r="F1060" t="str">
            <v>310510DKA6410DKA1040-1050DKA3220</v>
          </cell>
          <cell r="G1060" t="str">
            <v>NC</v>
          </cell>
        </row>
        <row r="1061">
          <cell r="F1061" t="str">
            <v>310510DKA6410DKA1040-1050DKA3230</v>
          </cell>
          <cell r="G1061" t="str">
            <v>NC</v>
          </cell>
        </row>
        <row r="1062">
          <cell r="F1062" t="str">
            <v>310510DKA6410DKA1060DKA3200</v>
          </cell>
          <cell r="G1062" t="str">
            <v>Yes</v>
          </cell>
        </row>
        <row r="1063">
          <cell r="F1063" t="str">
            <v>310510DKA6410DKA1060DKA3210</v>
          </cell>
          <cell r="G1063" t="str">
            <v>Yes</v>
          </cell>
        </row>
        <row r="1064">
          <cell r="F1064" t="str">
            <v>310510DKA6410DKA1060DKA3220</v>
          </cell>
          <cell r="G1064" t="str">
            <v>Yes</v>
          </cell>
        </row>
        <row r="1065">
          <cell r="F1065" t="str">
            <v>310510DKA6410DKA1060DKA3230</v>
          </cell>
          <cell r="G1065" t="str">
            <v>Yes</v>
          </cell>
        </row>
        <row r="1066">
          <cell r="F1066" t="str">
            <v>310510DKA6410DKA1070-1080DKA3200</v>
          </cell>
          <cell r="G1066" t="str">
            <v>NC</v>
          </cell>
        </row>
        <row r="1067">
          <cell r="F1067" t="str">
            <v>310510DKA6410DKA1070-1080DKA3210</v>
          </cell>
          <cell r="G1067" t="str">
            <v>NC</v>
          </cell>
        </row>
        <row r="1068">
          <cell r="F1068" t="str">
            <v>310510DKA6410DKA1070-1080DKA3220</v>
          </cell>
          <cell r="G1068" t="str">
            <v>NC</v>
          </cell>
        </row>
        <row r="1069">
          <cell r="F1069" t="str">
            <v>310510DKA6410DKA1070-1080DKA3230</v>
          </cell>
          <cell r="G1069" t="str">
            <v>NC</v>
          </cell>
        </row>
        <row r="1070">
          <cell r="F1070" t="str">
            <v>310510DKA6410DKA1090DKA3200</v>
          </cell>
          <cell r="G1070" t="str">
            <v>Yes</v>
          </cell>
        </row>
        <row r="1071">
          <cell r="F1071" t="str">
            <v>310510DKA6410DKA1090DKA3210</v>
          </cell>
          <cell r="G1071" t="str">
            <v>Yes</v>
          </cell>
        </row>
        <row r="1072">
          <cell r="F1072" t="str">
            <v>310510DKA6410DKA1090DKA3220</v>
          </cell>
          <cell r="G1072" t="str">
            <v>Yes</v>
          </cell>
        </row>
        <row r="1073">
          <cell r="F1073" t="str">
            <v>310510DKA6410DKA1090DKA3230</v>
          </cell>
          <cell r="G1073" t="str">
            <v>Yes</v>
          </cell>
        </row>
        <row r="1074">
          <cell r="F1074" t="str">
            <v>310510DKA6420DKA1040-1050DKA3200</v>
          </cell>
          <cell r="G1074" t="str">
            <v>Yes</v>
          </cell>
        </row>
        <row r="1075">
          <cell r="F1075" t="str">
            <v>310510DKA6420DKA1040-1050DKA3210</v>
          </cell>
          <cell r="G1075" t="str">
            <v>Yes</v>
          </cell>
        </row>
        <row r="1076">
          <cell r="F1076" t="str">
            <v>310510DKA6420DKA1040-1050DKA3220</v>
          </cell>
          <cell r="G1076" t="str">
            <v>Yes</v>
          </cell>
        </row>
        <row r="1077">
          <cell r="F1077" t="str">
            <v>310510DKA6420DKA1040-1050DKA3230</v>
          </cell>
          <cell r="G1077" t="str">
            <v>Yes</v>
          </cell>
        </row>
        <row r="1078">
          <cell r="F1078" t="str">
            <v>310510DKA6420DKA1060DKA3200</v>
          </cell>
          <cell r="G1078" t="str">
            <v>Yes</v>
          </cell>
        </row>
        <row r="1079">
          <cell r="F1079" t="str">
            <v>310510DKA6420DKA1060DKA3210</v>
          </cell>
          <cell r="G1079" t="str">
            <v>Yes</v>
          </cell>
        </row>
        <row r="1080">
          <cell r="F1080" t="str">
            <v>310510DKA6420DKA1060DKA3220</v>
          </cell>
          <cell r="G1080" t="str">
            <v>Yes</v>
          </cell>
        </row>
        <row r="1081">
          <cell r="F1081" t="str">
            <v>310510DKA6420DKA1060DKA3230</v>
          </cell>
          <cell r="G1081" t="str">
            <v>Yes</v>
          </cell>
        </row>
        <row r="1082">
          <cell r="F1082" t="str">
            <v>310510DKA6420DKA1070-1080DKA3200</v>
          </cell>
          <cell r="G1082" t="str">
            <v>Yes</v>
          </cell>
        </row>
        <row r="1083">
          <cell r="F1083" t="str">
            <v>310510DKA6420DKA1070-1080DKA3210</v>
          </cell>
          <cell r="G1083" t="str">
            <v>Yes</v>
          </cell>
        </row>
        <row r="1084">
          <cell r="F1084" t="str">
            <v>310510DKA6420DKA1070-1080DKA3220</v>
          </cell>
          <cell r="G1084" t="str">
            <v>Yes</v>
          </cell>
        </row>
        <row r="1085">
          <cell r="F1085" t="str">
            <v>310510DKA6420DKA1070-1080DKA3230</v>
          </cell>
          <cell r="G1085" t="str">
            <v>Yes</v>
          </cell>
        </row>
        <row r="1086">
          <cell r="F1086" t="str">
            <v>310510DKA6420DKA1090DKA3200</v>
          </cell>
          <cell r="G1086" t="str">
            <v>Yes</v>
          </cell>
        </row>
        <row r="1087">
          <cell r="F1087" t="str">
            <v>310510DKA6420DKA1090DKA3210</v>
          </cell>
          <cell r="G1087" t="str">
            <v>Yes</v>
          </cell>
        </row>
        <row r="1088">
          <cell r="F1088" t="str">
            <v>310510DKA6420DKA1090DKA3220</v>
          </cell>
          <cell r="G1088" t="str">
            <v>Yes</v>
          </cell>
        </row>
        <row r="1089">
          <cell r="F1089" t="str">
            <v>310510DKA6420DKA1090DKA3230</v>
          </cell>
          <cell r="G1089" t="str">
            <v>Yes</v>
          </cell>
        </row>
        <row r="1090">
          <cell r="F1090" t="str">
            <v>310510DKA6430DKA1040-1050DKA3200</v>
          </cell>
          <cell r="G1090" t="str">
            <v>Yes</v>
          </cell>
        </row>
        <row r="1091">
          <cell r="F1091" t="str">
            <v>310510DKA6430DKA1040-1050DKA3210</v>
          </cell>
          <cell r="G1091" t="str">
            <v>Yes</v>
          </cell>
        </row>
        <row r="1092">
          <cell r="F1092" t="str">
            <v>310510DKA6430DKA1040-1050DKA3220</v>
          </cell>
          <cell r="G1092" t="str">
            <v>Yes</v>
          </cell>
        </row>
        <row r="1093">
          <cell r="F1093" t="str">
            <v>310510DKA6430DKA1040-1050DKA3230</v>
          </cell>
          <cell r="G1093" t="str">
            <v>Yes</v>
          </cell>
        </row>
        <row r="1094">
          <cell r="F1094" t="str">
            <v>310510DKA6430DKA1060DKA3200</v>
          </cell>
          <cell r="G1094" t="str">
            <v>NC</v>
          </cell>
        </row>
        <row r="1095">
          <cell r="F1095" t="str">
            <v>310510DKA6430DKA1060DKA3210</v>
          </cell>
          <cell r="G1095" t="str">
            <v>NC</v>
          </cell>
        </row>
        <row r="1096">
          <cell r="F1096" t="str">
            <v>310510DKA6430DKA1060DKA3220</v>
          </cell>
          <cell r="G1096" t="str">
            <v>NC</v>
          </cell>
        </row>
        <row r="1097">
          <cell r="F1097" t="str">
            <v>310510DKA6430DKA1060DKA3230</v>
          </cell>
          <cell r="G1097" t="str">
            <v>NC</v>
          </cell>
        </row>
        <row r="1098">
          <cell r="F1098" t="str">
            <v>310510DKA6430DKA1070-1080DKA3200</v>
          </cell>
          <cell r="G1098" t="str">
            <v>Yes</v>
          </cell>
        </row>
        <row r="1099">
          <cell r="F1099" t="str">
            <v>310510DKA6430DKA1070-1080DKA3210</v>
          </cell>
          <cell r="G1099" t="str">
            <v>Yes</v>
          </cell>
        </row>
        <row r="1100">
          <cell r="F1100" t="str">
            <v>310510DKA6430DKA1070-1080DKA3220</v>
          </cell>
          <cell r="G1100" t="str">
            <v>Yes</v>
          </cell>
        </row>
        <row r="1101">
          <cell r="F1101" t="str">
            <v>310510DKA6430DKA1070-1080DKA3230</v>
          </cell>
          <cell r="G1101" t="str">
            <v>Yes</v>
          </cell>
        </row>
        <row r="1102">
          <cell r="F1102" t="str">
            <v>310510DKA6430DKA1090DKA3200</v>
          </cell>
          <cell r="G1102" t="str">
            <v>NC</v>
          </cell>
        </row>
        <row r="1103">
          <cell r="F1103" t="str">
            <v>310510DKA6430DKA1090DKA3210</v>
          </cell>
          <cell r="G1103" t="str">
            <v>NC</v>
          </cell>
        </row>
        <row r="1104">
          <cell r="F1104" t="str">
            <v>310510DKA6430DKA1090DKA3220</v>
          </cell>
          <cell r="G1104" t="str">
            <v>NC</v>
          </cell>
        </row>
        <row r="1105">
          <cell r="F1105" t="str">
            <v>310510DKA6430DKA1090DKA3230</v>
          </cell>
          <cell r="G1105" t="str">
            <v>NC</v>
          </cell>
        </row>
        <row r="1106">
          <cell r="F1106" t="str">
            <v>310520DKA6410DKA1040-1050DKA3200</v>
          </cell>
          <cell r="G1106" t="str">
            <v>NC</v>
          </cell>
        </row>
        <row r="1107">
          <cell r="F1107" t="str">
            <v>310520DKA6410DKA1040-1050DKA3210</v>
          </cell>
          <cell r="G1107" t="str">
            <v>NC</v>
          </cell>
        </row>
        <row r="1108">
          <cell r="F1108" t="str">
            <v>310520DKA6410DKA1040-1050DKA3220</v>
          </cell>
          <cell r="G1108" t="str">
            <v>NC</v>
          </cell>
        </row>
        <row r="1109">
          <cell r="F1109" t="str">
            <v>310520DKA6410DKA1040-1050DKA3230</v>
          </cell>
          <cell r="G1109" t="str">
            <v>NC</v>
          </cell>
        </row>
        <row r="1110">
          <cell r="F1110" t="str">
            <v>310520DKA6410DKA1060DKA3200</v>
          </cell>
          <cell r="G1110" t="str">
            <v>Yes</v>
          </cell>
        </row>
        <row r="1111">
          <cell r="F1111" t="str">
            <v>310520DKA6410DKA1060DKA3210</v>
          </cell>
          <cell r="G1111" t="str">
            <v>Yes</v>
          </cell>
        </row>
        <row r="1112">
          <cell r="F1112" t="str">
            <v>310520DKA6410DKA1060DKA3220</v>
          </cell>
          <cell r="G1112" t="str">
            <v>Yes</v>
          </cell>
        </row>
        <row r="1113">
          <cell r="F1113" t="str">
            <v>310520DKA6410DKA1060DKA3230</v>
          </cell>
          <cell r="G1113" t="str">
            <v>Yes</v>
          </cell>
        </row>
        <row r="1114">
          <cell r="F1114" t="str">
            <v>310520DKA6410DKA1070-1080DKA3200</v>
          </cell>
          <cell r="G1114" t="str">
            <v>NC</v>
          </cell>
        </row>
        <row r="1115">
          <cell r="F1115" t="str">
            <v>310520DKA6410DKA1070-1080DKA3210</v>
          </cell>
          <cell r="G1115" t="str">
            <v>NC</v>
          </cell>
        </row>
        <row r="1116">
          <cell r="F1116" t="str">
            <v>310520DKA6410DKA1070-1080DKA3220</v>
          </cell>
          <cell r="G1116" t="str">
            <v>NC</v>
          </cell>
        </row>
        <row r="1117">
          <cell r="F1117" t="str">
            <v>310520DKA6410DKA1070-1080DKA3230</v>
          </cell>
          <cell r="G1117" t="str">
            <v>NC</v>
          </cell>
        </row>
        <row r="1118">
          <cell r="F1118" t="str">
            <v>310520DKA6410DKA1090DKA3200</v>
          </cell>
          <cell r="G1118" t="str">
            <v>Yes</v>
          </cell>
        </row>
        <row r="1119">
          <cell r="F1119" t="str">
            <v>310520DKA6410DKA1090DKA3210</v>
          </cell>
          <cell r="G1119" t="str">
            <v>Yes</v>
          </cell>
        </row>
        <row r="1120">
          <cell r="F1120" t="str">
            <v>310520DKA6410DKA1090DKA3220</v>
          </cell>
          <cell r="G1120" t="str">
            <v>Yes</v>
          </cell>
        </row>
        <row r="1121">
          <cell r="F1121" t="str">
            <v>310520DKA6410DKA1090DKA3230</v>
          </cell>
          <cell r="G1121" t="str">
            <v>Yes</v>
          </cell>
        </row>
        <row r="1122">
          <cell r="F1122" t="str">
            <v>310520DKA6420DKA1040-1050DKA3200</v>
          </cell>
          <cell r="G1122" t="str">
            <v>NC</v>
          </cell>
        </row>
        <row r="1123">
          <cell r="F1123" t="str">
            <v>310520DKA6420DKA1040-1050DKA3210</v>
          </cell>
          <cell r="G1123" t="str">
            <v>NC</v>
          </cell>
        </row>
        <row r="1124">
          <cell r="F1124" t="str">
            <v>310520DKA6420DKA1040-1050DKA3220</v>
          </cell>
          <cell r="G1124" t="str">
            <v>NC</v>
          </cell>
        </row>
        <row r="1125">
          <cell r="F1125" t="str">
            <v>310520DKA6420DKA1040-1050DKA3230</v>
          </cell>
          <cell r="G1125" t="str">
            <v>NC</v>
          </cell>
        </row>
        <row r="1126">
          <cell r="F1126" t="str">
            <v>310520DKA6420DKA1060DKA3200</v>
          </cell>
          <cell r="G1126" t="str">
            <v>Yes</v>
          </cell>
        </row>
        <row r="1127">
          <cell r="F1127" t="str">
            <v>310520DKA6420DKA1060DKA3210</v>
          </cell>
          <cell r="G1127" t="str">
            <v>Yes</v>
          </cell>
        </row>
        <row r="1128">
          <cell r="F1128" t="str">
            <v>310520DKA6420DKA1060DKA3220</v>
          </cell>
          <cell r="G1128" t="str">
            <v>Yes</v>
          </cell>
        </row>
        <row r="1129">
          <cell r="F1129" t="str">
            <v>310520DKA6420DKA1060DKA3230</v>
          </cell>
          <cell r="G1129" t="str">
            <v>Yes</v>
          </cell>
        </row>
        <row r="1130">
          <cell r="F1130" t="str">
            <v>310520DKA6420DKA1070-1080DKA3200</v>
          </cell>
          <cell r="G1130" t="str">
            <v>NC</v>
          </cell>
        </row>
        <row r="1131">
          <cell r="F1131" t="str">
            <v>310520DKA6420DKA1070-1080DKA3210</v>
          </cell>
          <cell r="G1131" t="str">
            <v>NC</v>
          </cell>
        </row>
        <row r="1132">
          <cell r="F1132" t="str">
            <v>310520DKA6420DKA1070-1080DKA3220</v>
          </cell>
          <cell r="G1132" t="str">
            <v>NC</v>
          </cell>
        </row>
        <row r="1133">
          <cell r="F1133" t="str">
            <v>310520DKA6420DKA1070-1080DKA3230</v>
          </cell>
          <cell r="G1133" t="str">
            <v>NC</v>
          </cell>
        </row>
        <row r="1134">
          <cell r="F1134" t="str">
            <v>310520DKA6420DKA1090DKA3200</v>
          </cell>
          <cell r="G1134" t="str">
            <v>Yes</v>
          </cell>
        </row>
        <row r="1135">
          <cell r="F1135" t="str">
            <v>310520DKA6420DKA1090DKA3210</v>
          </cell>
          <cell r="G1135" t="str">
            <v>Yes</v>
          </cell>
        </row>
        <row r="1136">
          <cell r="F1136" t="str">
            <v>310520DKA6420DKA1090DKA3220</v>
          </cell>
          <cell r="G1136" t="str">
            <v>Yes</v>
          </cell>
        </row>
        <row r="1137">
          <cell r="F1137" t="str">
            <v>310520DKA6420DKA1090DKA3230</v>
          </cell>
          <cell r="G1137" t="str">
            <v>Yes</v>
          </cell>
        </row>
        <row r="1138">
          <cell r="F1138" t="str">
            <v>310520DKA6430DKA1040-1050DKA3200</v>
          </cell>
          <cell r="G1138" t="str">
            <v>Yes</v>
          </cell>
        </row>
        <row r="1139">
          <cell r="F1139" t="str">
            <v>310520DKA6430DKA1040-1050DKA3210</v>
          </cell>
          <cell r="G1139" t="str">
            <v>Yes</v>
          </cell>
        </row>
        <row r="1140">
          <cell r="F1140" t="str">
            <v>310520DKA6430DKA1040-1050DKA3220</v>
          </cell>
          <cell r="G1140" t="str">
            <v>Yes</v>
          </cell>
        </row>
        <row r="1141">
          <cell r="F1141" t="str">
            <v>310520DKA6430DKA1040-1050DKA3230</v>
          </cell>
          <cell r="G1141" t="str">
            <v>Yes</v>
          </cell>
        </row>
        <row r="1142">
          <cell r="F1142" t="str">
            <v>310520DKA6430DKA1060DKA3200</v>
          </cell>
          <cell r="G1142" t="str">
            <v>Yes</v>
          </cell>
        </row>
        <row r="1143">
          <cell r="F1143" t="str">
            <v>310520DKA6430DKA1060DKA3210</v>
          </cell>
          <cell r="G1143" t="str">
            <v>Yes</v>
          </cell>
        </row>
        <row r="1144">
          <cell r="F1144" t="str">
            <v>310520DKA6430DKA1060DKA3220</v>
          </cell>
          <cell r="G1144" t="str">
            <v>Yes</v>
          </cell>
        </row>
        <row r="1145">
          <cell r="F1145" t="str">
            <v>310520DKA6430DKA1060DKA3230</v>
          </cell>
          <cell r="G1145" t="str">
            <v>Yes</v>
          </cell>
        </row>
        <row r="1146">
          <cell r="F1146" t="str">
            <v>310520DKA6430DKA1070-1080DKA3200</v>
          </cell>
          <cell r="G1146" t="str">
            <v>Yes</v>
          </cell>
        </row>
        <row r="1147">
          <cell r="F1147" t="str">
            <v>310520DKA6430DKA1070-1080DKA3210</v>
          </cell>
          <cell r="G1147" t="str">
            <v>Yes</v>
          </cell>
        </row>
        <row r="1148">
          <cell r="F1148" t="str">
            <v>310520DKA6430DKA1070-1080DKA3220</v>
          </cell>
          <cell r="G1148" t="str">
            <v>Yes</v>
          </cell>
        </row>
        <row r="1149">
          <cell r="F1149" t="str">
            <v>310520DKA6430DKA1070-1080DKA3230</v>
          </cell>
          <cell r="G1149" t="str">
            <v>Yes</v>
          </cell>
        </row>
        <row r="1150">
          <cell r="F1150" t="str">
            <v>310520DKA6430DKA1090DKA3200</v>
          </cell>
          <cell r="G1150" t="str">
            <v>Yes</v>
          </cell>
        </row>
        <row r="1151">
          <cell r="F1151" t="str">
            <v>310520DKA6430DKA1090DKA3210</v>
          </cell>
          <cell r="G1151" t="str">
            <v>Yes</v>
          </cell>
        </row>
        <row r="1152">
          <cell r="F1152" t="str">
            <v>310520DKA6430DKA1090DKA3220</v>
          </cell>
          <cell r="G1152" t="str">
            <v>Yes</v>
          </cell>
        </row>
        <row r="1153">
          <cell r="F1153" t="str">
            <v>310520DKA6430DKA1090DKA3230</v>
          </cell>
          <cell r="G1153" t="str">
            <v>Yes</v>
          </cell>
        </row>
        <row r="1154">
          <cell r="F1154" t="str">
            <v>320450DKA6410DKA1040-1050DKA3200</v>
          </cell>
          <cell r="G1154" t="str">
            <v>Yes</v>
          </cell>
        </row>
        <row r="1155">
          <cell r="F1155" t="str">
            <v>320450DKA6410DKA1040-1050DKA3210</v>
          </cell>
          <cell r="G1155" t="str">
            <v>Yes</v>
          </cell>
        </row>
        <row r="1156">
          <cell r="F1156" t="str">
            <v>320450DKA6410DKA1040-1050DKA3220</v>
          </cell>
          <cell r="G1156" t="str">
            <v>No</v>
          </cell>
        </row>
        <row r="1157">
          <cell r="F1157" t="str">
            <v>320450DKA6410DKA1040-1050DKA3230</v>
          </cell>
          <cell r="G1157" t="str">
            <v>No</v>
          </cell>
        </row>
        <row r="1158">
          <cell r="F1158" t="str">
            <v>320450DKA6410DKA1060DKA3200</v>
          </cell>
          <cell r="G1158" t="str">
            <v>NC</v>
          </cell>
        </row>
        <row r="1159">
          <cell r="F1159" t="str">
            <v>320450DKA6410DKA1060DKA3210</v>
          </cell>
          <cell r="G1159" t="str">
            <v>NC</v>
          </cell>
        </row>
        <row r="1160">
          <cell r="F1160" t="str">
            <v>320450DKA6410DKA1060DKA3220</v>
          </cell>
          <cell r="G1160" t="str">
            <v>NC</v>
          </cell>
        </row>
        <row r="1161">
          <cell r="F1161" t="str">
            <v>320450DKA6410DKA1060DKA3230</v>
          </cell>
          <cell r="G1161" t="str">
            <v>NC</v>
          </cell>
        </row>
        <row r="1162">
          <cell r="F1162" t="str">
            <v>320450DKA6410DKA1070-1080DKA3200</v>
          </cell>
          <cell r="G1162" t="str">
            <v>Yes</v>
          </cell>
        </row>
        <row r="1163">
          <cell r="F1163" t="str">
            <v>320450DKA6410DKA1070-1080DKA3210</v>
          </cell>
          <cell r="G1163" t="str">
            <v>Yes</v>
          </cell>
        </row>
        <row r="1164">
          <cell r="F1164" t="str">
            <v>320450DKA6410DKA1070-1080DKA3220</v>
          </cell>
          <cell r="G1164" t="str">
            <v>No</v>
          </cell>
        </row>
        <row r="1165">
          <cell r="F1165" t="str">
            <v>320450DKA6410DKA1070-1080DKA3230</v>
          </cell>
          <cell r="G1165" t="str">
            <v>No</v>
          </cell>
        </row>
        <row r="1166">
          <cell r="F1166" t="str">
            <v>320450DKA6410DKA1090DKA3200</v>
          </cell>
          <cell r="G1166" t="str">
            <v>NC</v>
          </cell>
        </row>
        <row r="1167">
          <cell r="F1167" t="str">
            <v>320450DKA6410DKA1090DKA3210</v>
          </cell>
          <cell r="G1167" t="str">
            <v>NC</v>
          </cell>
        </row>
        <row r="1168">
          <cell r="F1168" t="str">
            <v>320450DKA6410DKA1090DKA3220</v>
          </cell>
          <cell r="G1168" t="str">
            <v>NC</v>
          </cell>
        </row>
        <row r="1169">
          <cell r="F1169" t="str">
            <v>320450DKA6410DKA1090DKA3230</v>
          </cell>
          <cell r="G1169" t="str">
            <v>NC</v>
          </cell>
        </row>
        <row r="1170">
          <cell r="F1170" t="str">
            <v>320450DKA6420DKA1040-1050DKA3200</v>
          </cell>
          <cell r="G1170" t="str">
            <v>NC</v>
          </cell>
        </row>
        <row r="1171">
          <cell r="F1171" t="str">
            <v>320450DKA6420DKA1040-1050DKA3210</v>
          </cell>
          <cell r="G1171" t="str">
            <v>NC</v>
          </cell>
        </row>
        <row r="1172">
          <cell r="F1172" t="str">
            <v>320450DKA6420DKA1040-1050DKA3220</v>
          </cell>
          <cell r="G1172" t="str">
            <v>NC</v>
          </cell>
        </row>
        <row r="1173">
          <cell r="F1173" t="str">
            <v>320450DKA6420DKA1040-1050DKA3230</v>
          </cell>
          <cell r="G1173" t="str">
            <v>NC</v>
          </cell>
        </row>
        <row r="1174">
          <cell r="F1174" t="str">
            <v>320450DKA6420DKA1060DKA3200</v>
          </cell>
          <cell r="G1174" t="str">
            <v>NC</v>
          </cell>
        </row>
        <row r="1175">
          <cell r="F1175" t="str">
            <v>320450DKA6420DKA1060DKA3210</v>
          </cell>
          <cell r="G1175" t="str">
            <v>NC</v>
          </cell>
        </row>
        <row r="1176">
          <cell r="F1176" t="str">
            <v>320450DKA6420DKA1060DKA3220</v>
          </cell>
          <cell r="G1176" t="str">
            <v>NC</v>
          </cell>
        </row>
        <row r="1177">
          <cell r="F1177" t="str">
            <v>320450DKA6420DKA1060DKA3230</v>
          </cell>
          <cell r="G1177" t="str">
            <v>NC</v>
          </cell>
        </row>
        <row r="1178">
          <cell r="F1178" t="str">
            <v>320450DKA6420DKA1070-1080DKA3200</v>
          </cell>
          <cell r="G1178" t="str">
            <v>NC</v>
          </cell>
        </row>
        <row r="1179">
          <cell r="F1179" t="str">
            <v>320450DKA6420DKA1070-1080DKA3210</v>
          </cell>
          <cell r="G1179" t="str">
            <v>NC</v>
          </cell>
        </row>
        <row r="1180">
          <cell r="F1180" t="str">
            <v>320450DKA6420DKA1070-1080DKA3220</v>
          </cell>
          <cell r="G1180" t="str">
            <v>NC</v>
          </cell>
        </row>
        <row r="1181">
          <cell r="F1181" t="str">
            <v>320450DKA6420DKA1070-1080DKA3230</v>
          </cell>
          <cell r="G1181" t="str">
            <v>NC</v>
          </cell>
        </row>
        <row r="1182">
          <cell r="F1182" t="str">
            <v>320450DKA6420DKA1090DKA3200</v>
          </cell>
          <cell r="G1182" t="str">
            <v>NC</v>
          </cell>
        </row>
        <row r="1183">
          <cell r="F1183" t="str">
            <v>320450DKA6420DKA1090DKA3210</v>
          </cell>
          <cell r="G1183" t="str">
            <v>NC</v>
          </cell>
        </row>
        <row r="1184">
          <cell r="F1184" t="str">
            <v>320450DKA6420DKA1090DKA3220</v>
          </cell>
          <cell r="G1184" t="str">
            <v>NC</v>
          </cell>
        </row>
        <row r="1185">
          <cell r="F1185" t="str">
            <v>320450DKA6420DKA1090DKA3230</v>
          </cell>
          <cell r="G1185" t="str">
            <v>NC</v>
          </cell>
        </row>
        <row r="1186">
          <cell r="F1186" t="str">
            <v>320450DKA6430DKA1040-1050DKA3200</v>
          </cell>
          <cell r="G1186" t="str">
            <v>NC</v>
          </cell>
        </row>
        <row r="1187">
          <cell r="F1187" t="str">
            <v>320450DKA6430DKA1040-1050DKA3210</v>
          </cell>
          <cell r="G1187" t="str">
            <v>NC</v>
          </cell>
        </row>
        <row r="1188">
          <cell r="F1188" t="str">
            <v>320450DKA6430DKA1040-1050DKA3220</v>
          </cell>
          <cell r="G1188" t="str">
            <v>NC</v>
          </cell>
        </row>
        <row r="1189">
          <cell r="F1189" t="str">
            <v>320450DKA6430DKA1040-1050DKA3230</v>
          </cell>
          <cell r="G1189" t="str">
            <v>NC</v>
          </cell>
        </row>
        <row r="1190">
          <cell r="F1190" t="str">
            <v>320450DKA6430DKA1060DKA3200</v>
          </cell>
          <cell r="G1190" t="str">
            <v>NC</v>
          </cell>
        </row>
        <row r="1191">
          <cell r="F1191" t="str">
            <v>320450DKA6430DKA1060DKA3210</v>
          </cell>
          <cell r="G1191" t="str">
            <v>NC</v>
          </cell>
        </row>
        <row r="1192">
          <cell r="F1192" t="str">
            <v>320450DKA6430DKA1060DKA3220</v>
          </cell>
          <cell r="G1192" t="str">
            <v>NC</v>
          </cell>
        </row>
        <row r="1193">
          <cell r="F1193" t="str">
            <v>320450DKA6430DKA1060DKA3230</v>
          </cell>
          <cell r="G1193" t="str">
            <v>NC</v>
          </cell>
        </row>
        <row r="1194">
          <cell r="F1194" t="str">
            <v>320450DKA6430DKA1070-1080DKA3200</v>
          </cell>
          <cell r="G1194" t="str">
            <v>NC</v>
          </cell>
        </row>
        <row r="1195">
          <cell r="F1195" t="str">
            <v>320450DKA6430DKA1070-1080DKA3210</v>
          </cell>
          <cell r="G1195" t="str">
            <v>NC</v>
          </cell>
        </row>
        <row r="1196">
          <cell r="F1196" t="str">
            <v>320450DKA6430DKA1070-1080DKA3220</v>
          </cell>
          <cell r="G1196" t="str">
            <v>NC</v>
          </cell>
        </row>
        <row r="1197">
          <cell r="F1197" t="str">
            <v>320450DKA6430DKA1070-1080DKA3230</v>
          </cell>
          <cell r="G1197" t="str">
            <v>NC</v>
          </cell>
        </row>
        <row r="1198">
          <cell r="F1198" t="str">
            <v>320450DKA6430DKA1090DKA3200</v>
          </cell>
          <cell r="G1198" t="str">
            <v>NC</v>
          </cell>
        </row>
        <row r="1199">
          <cell r="F1199" t="str">
            <v>320450DKA6430DKA1090DKA3210</v>
          </cell>
          <cell r="G1199" t="str">
            <v>NC</v>
          </cell>
        </row>
        <row r="1200">
          <cell r="F1200" t="str">
            <v>320450DKA6430DKA1090DKA3220</v>
          </cell>
          <cell r="G1200" t="str">
            <v>NC</v>
          </cell>
        </row>
        <row r="1201">
          <cell r="F1201" t="str">
            <v>320450DKA6430DKA1090DKA3230</v>
          </cell>
          <cell r="G1201" t="str">
            <v>NC</v>
          </cell>
        </row>
        <row r="1202">
          <cell r="F1202" t="str">
            <v>320460DKA6410DKA1040-1050DKA3200</v>
          </cell>
          <cell r="G1202" t="str">
            <v>Yes</v>
          </cell>
        </row>
        <row r="1203">
          <cell r="F1203" t="str">
            <v>320460DKA6410DKA1040-1050DKA3210</v>
          </cell>
          <cell r="G1203" t="str">
            <v>Yes</v>
          </cell>
        </row>
        <row r="1204">
          <cell r="F1204" t="str">
            <v>320460DKA6410DKA1040-1050DKA3220</v>
          </cell>
          <cell r="G1204" t="str">
            <v>No</v>
          </cell>
        </row>
        <row r="1205">
          <cell r="F1205" t="str">
            <v>320460DKA6410DKA1040-1050DKA3230</v>
          </cell>
          <cell r="G1205" t="str">
            <v>No</v>
          </cell>
        </row>
        <row r="1206">
          <cell r="F1206" t="str">
            <v>320460DKA6410DKA1060DKA3200</v>
          </cell>
          <cell r="G1206" t="str">
            <v>NC</v>
          </cell>
        </row>
        <row r="1207">
          <cell r="F1207" t="str">
            <v>320460DKA6410DKA1060DKA3210</v>
          </cell>
          <cell r="G1207" t="str">
            <v>NC</v>
          </cell>
        </row>
        <row r="1208">
          <cell r="F1208" t="str">
            <v>320460DKA6410DKA1060DKA3220</v>
          </cell>
          <cell r="G1208" t="str">
            <v>NC</v>
          </cell>
        </row>
        <row r="1209">
          <cell r="F1209" t="str">
            <v>320460DKA6410DKA1060DKA3230</v>
          </cell>
          <cell r="G1209" t="str">
            <v>NC</v>
          </cell>
        </row>
        <row r="1210">
          <cell r="F1210" t="str">
            <v>320460DKA6410DKA1070-1080DKA3200</v>
          </cell>
          <cell r="G1210" t="str">
            <v>Yes</v>
          </cell>
        </row>
        <row r="1211">
          <cell r="F1211" t="str">
            <v>320460DKA6410DKA1070-1080DKA3210</v>
          </cell>
          <cell r="G1211" t="str">
            <v>Yes</v>
          </cell>
        </row>
        <row r="1212">
          <cell r="F1212" t="str">
            <v>320460DKA6410DKA1070-1080DKA3220</v>
          </cell>
          <cell r="G1212" t="str">
            <v>No</v>
          </cell>
        </row>
        <row r="1213">
          <cell r="F1213" t="str">
            <v>320460DKA6410DKA1070-1080DKA3230</v>
          </cell>
          <cell r="G1213" t="str">
            <v>No</v>
          </cell>
        </row>
        <row r="1214">
          <cell r="F1214" t="str">
            <v>320460DKA6410DKA1090DKA3200</v>
          </cell>
          <cell r="G1214" t="str">
            <v>NC</v>
          </cell>
        </row>
        <row r="1215">
          <cell r="F1215" t="str">
            <v>320460DKA6410DKA1090DKA3210</v>
          </cell>
          <cell r="G1215" t="str">
            <v>NC</v>
          </cell>
        </row>
        <row r="1216">
          <cell r="F1216" t="str">
            <v>320460DKA6410DKA1090DKA3220</v>
          </cell>
          <cell r="G1216" t="str">
            <v>NC</v>
          </cell>
        </row>
        <row r="1217">
          <cell r="F1217" t="str">
            <v>320460DKA6410DKA1090DKA3230</v>
          </cell>
          <cell r="G1217" t="str">
            <v>NC</v>
          </cell>
        </row>
        <row r="1218">
          <cell r="F1218" t="str">
            <v>320460DKA6420DKA1040-1050DKA3200</v>
          </cell>
          <cell r="G1218" t="str">
            <v>Yes</v>
          </cell>
        </row>
        <row r="1219">
          <cell r="F1219" t="str">
            <v>320460DKA6420DKA1040-1050DKA3210</v>
          </cell>
          <cell r="G1219" t="str">
            <v>Yes</v>
          </cell>
        </row>
        <row r="1220">
          <cell r="F1220" t="str">
            <v>320460DKA6420DKA1040-1050DKA3220</v>
          </cell>
          <cell r="G1220" t="str">
            <v>No</v>
          </cell>
        </row>
        <row r="1221">
          <cell r="F1221" t="str">
            <v>320460DKA6420DKA1040-1050DKA3230</v>
          </cell>
          <cell r="G1221" t="str">
            <v>No</v>
          </cell>
        </row>
        <row r="1222">
          <cell r="F1222" t="str">
            <v>320460DKA6420DKA1060DKA3200</v>
          </cell>
          <cell r="G1222" t="str">
            <v>NC</v>
          </cell>
        </row>
        <row r="1223">
          <cell r="F1223" t="str">
            <v>320460DKA6420DKA1060DKA3210</v>
          </cell>
          <cell r="G1223" t="str">
            <v>NC</v>
          </cell>
        </row>
        <row r="1224">
          <cell r="F1224" t="str">
            <v>320460DKA6420DKA1060DKA3220</v>
          </cell>
          <cell r="G1224" t="str">
            <v>NC</v>
          </cell>
        </row>
        <row r="1225">
          <cell r="F1225" t="str">
            <v>320460DKA6420DKA1060DKA3230</v>
          </cell>
          <cell r="G1225" t="str">
            <v>NC</v>
          </cell>
        </row>
        <row r="1226">
          <cell r="F1226" t="str">
            <v>320460DKA6420DKA1070-1080DKA3200</v>
          </cell>
          <cell r="G1226" t="str">
            <v>Yes</v>
          </cell>
        </row>
        <row r="1227">
          <cell r="F1227" t="str">
            <v>320460DKA6420DKA1070-1080DKA3210</v>
          </cell>
          <cell r="G1227" t="str">
            <v>Yes</v>
          </cell>
        </row>
        <row r="1228">
          <cell r="F1228" t="str">
            <v>320460DKA6420DKA1070-1080DKA3220</v>
          </cell>
          <cell r="G1228" t="str">
            <v>No</v>
          </cell>
        </row>
        <row r="1229">
          <cell r="F1229" t="str">
            <v>320460DKA6420DKA1070-1080DKA3230</v>
          </cell>
          <cell r="G1229" t="str">
            <v>No</v>
          </cell>
        </row>
        <row r="1230">
          <cell r="F1230" t="str">
            <v>320460DKA6420DKA1090DKA3200</v>
          </cell>
          <cell r="G1230" t="str">
            <v>NC</v>
          </cell>
        </row>
        <row r="1231">
          <cell r="F1231" t="str">
            <v>320460DKA6420DKA1090DKA3210</v>
          </cell>
          <cell r="G1231" t="str">
            <v>NC</v>
          </cell>
        </row>
        <row r="1232">
          <cell r="F1232" t="str">
            <v>320460DKA6420DKA1090DKA3220</v>
          </cell>
          <cell r="G1232" t="str">
            <v>NC</v>
          </cell>
        </row>
        <row r="1233">
          <cell r="F1233" t="str">
            <v>320460DKA6420DKA1090DKA3230</v>
          </cell>
          <cell r="G1233" t="str">
            <v>NC</v>
          </cell>
        </row>
        <row r="1234">
          <cell r="F1234" t="str">
            <v>320460DKA6430DKA1040-1050DKA3200</v>
          </cell>
          <cell r="G1234" t="str">
            <v>NC</v>
          </cell>
        </row>
        <row r="1235">
          <cell r="F1235" t="str">
            <v>320460DKA6430DKA1040-1050DKA3210</v>
          </cell>
          <cell r="G1235" t="str">
            <v>NC</v>
          </cell>
        </row>
        <row r="1236">
          <cell r="F1236" t="str">
            <v>320460DKA6430DKA1040-1050DKA3220</v>
          </cell>
          <cell r="G1236" t="str">
            <v>NC</v>
          </cell>
        </row>
        <row r="1237">
          <cell r="F1237" t="str">
            <v>320460DKA6430DKA1040-1050DKA3230</v>
          </cell>
          <cell r="G1237" t="str">
            <v>NC</v>
          </cell>
        </row>
        <row r="1238">
          <cell r="F1238" t="str">
            <v>320460DKA6430DKA1060DKA3200</v>
          </cell>
          <cell r="G1238" t="str">
            <v>NC</v>
          </cell>
        </row>
        <row r="1239">
          <cell r="F1239" t="str">
            <v>320460DKA6430DKA1060DKA3210</v>
          </cell>
          <cell r="G1239" t="str">
            <v>NC</v>
          </cell>
        </row>
        <row r="1240">
          <cell r="F1240" t="str">
            <v>320460DKA6430DKA1060DKA3220</v>
          </cell>
          <cell r="G1240" t="str">
            <v>NC</v>
          </cell>
        </row>
        <row r="1241">
          <cell r="F1241" t="str">
            <v>320460DKA6430DKA1060DKA3230</v>
          </cell>
          <cell r="G1241" t="str">
            <v>NC</v>
          </cell>
        </row>
        <row r="1242">
          <cell r="F1242" t="str">
            <v>320460DKA6430DKA1070-1080DKA3200</v>
          </cell>
          <cell r="G1242" t="str">
            <v>NC</v>
          </cell>
        </row>
        <row r="1243">
          <cell r="F1243" t="str">
            <v>320460DKA6430DKA1070-1080DKA3210</v>
          </cell>
          <cell r="G1243" t="str">
            <v>NC</v>
          </cell>
        </row>
        <row r="1244">
          <cell r="F1244" t="str">
            <v>320460DKA6430DKA1070-1080DKA3220</v>
          </cell>
          <cell r="G1244" t="str">
            <v>NC</v>
          </cell>
        </row>
        <row r="1245">
          <cell r="F1245" t="str">
            <v>320460DKA6430DKA1070-1080DKA3230</v>
          </cell>
          <cell r="G1245" t="str">
            <v>NC</v>
          </cell>
        </row>
        <row r="1246">
          <cell r="F1246" t="str">
            <v>320460DKA6430DKA1090DKA3200</v>
          </cell>
          <cell r="G1246" t="str">
            <v>NC</v>
          </cell>
        </row>
        <row r="1247">
          <cell r="F1247" t="str">
            <v>320460DKA6430DKA1090DKA3210</v>
          </cell>
          <cell r="G1247" t="str">
            <v>NC</v>
          </cell>
        </row>
        <row r="1248">
          <cell r="F1248" t="str">
            <v>320460DKA6430DKA1090DKA3220</v>
          </cell>
          <cell r="G1248" t="str">
            <v>NC</v>
          </cell>
        </row>
        <row r="1249">
          <cell r="F1249" t="str">
            <v>320460DKA6430DKA1090DKA3230</v>
          </cell>
          <cell r="G1249" t="str">
            <v>NC</v>
          </cell>
        </row>
        <row r="1250">
          <cell r="F1250" t="str">
            <v>320470DKA6410DKA1040-1050DKA3200</v>
          </cell>
          <cell r="G1250" t="str">
            <v>Yes</v>
          </cell>
        </row>
        <row r="1251">
          <cell r="F1251" t="str">
            <v>320470DKA6410DKA1040-1050DKA3210</v>
          </cell>
          <cell r="G1251" t="str">
            <v>Yes</v>
          </cell>
        </row>
        <row r="1252">
          <cell r="F1252" t="str">
            <v>320470DKA6410DKA1040-1050DKA3220</v>
          </cell>
          <cell r="G1252" t="str">
            <v>No</v>
          </cell>
        </row>
        <row r="1253">
          <cell r="F1253" t="str">
            <v>320470DKA6410DKA1040-1050DKA3230</v>
          </cell>
          <cell r="G1253" t="str">
            <v>No</v>
          </cell>
        </row>
        <row r="1254">
          <cell r="F1254" t="str">
            <v>320470DKA6410DKA1060DKA3200</v>
          </cell>
          <cell r="G1254" t="str">
            <v>NC</v>
          </cell>
        </row>
        <row r="1255">
          <cell r="F1255" t="str">
            <v>320470DKA6410DKA1060DKA3210</v>
          </cell>
          <cell r="G1255" t="str">
            <v>NC</v>
          </cell>
        </row>
        <row r="1256">
          <cell r="F1256" t="str">
            <v>320470DKA6410DKA1060DKA3220</v>
          </cell>
          <cell r="G1256" t="str">
            <v>NC</v>
          </cell>
        </row>
        <row r="1257">
          <cell r="F1257" t="str">
            <v>320470DKA6410DKA1060DKA3230</v>
          </cell>
          <cell r="G1257" t="str">
            <v>NC</v>
          </cell>
        </row>
        <row r="1258">
          <cell r="F1258" t="str">
            <v>320470DKA6410DKA1070-1080DKA3200</v>
          </cell>
          <cell r="G1258" t="str">
            <v>Yes</v>
          </cell>
        </row>
        <row r="1259">
          <cell r="F1259" t="str">
            <v>320470DKA6410DKA1070-1080DKA3210</v>
          </cell>
          <cell r="G1259" t="str">
            <v>Yes</v>
          </cell>
        </row>
        <row r="1260">
          <cell r="F1260" t="str">
            <v>320470DKA6410DKA1070-1080DKA3220</v>
          </cell>
          <cell r="G1260" t="str">
            <v>No</v>
          </cell>
        </row>
        <row r="1261">
          <cell r="F1261" t="str">
            <v>320470DKA6410DKA1070-1080DKA3230</v>
          </cell>
          <cell r="G1261" t="str">
            <v>No</v>
          </cell>
        </row>
        <row r="1262">
          <cell r="F1262" t="str">
            <v>320470DKA6410DKA1090DKA3200</v>
          </cell>
          <cell r="G1262" t="str">
            <v>NC</v>
          </cell>
        </row>
        <row r="1263">
          <cell r="F1263" t="str">
            <v>320470DKA6410DKA1090DKA3210</v>
          </cell>
          <cell r="G1263" t="str">
            <v>NC</v>
          </cell>
        </row>
        <row r="1264">
          <cell r="F1264" t="str">
            <v>320470DKA6410DKA1090DKA3220</v>
          </cell>
          <cell r="G1264" t="str">
            <v>NC</v>
          </cell>
        </row>
        <row r="1265">
          <cell r="F1265" t="str">
            <v>320470DKA6410DKA1090DKA3230</v>
          </cell>
          <cell r="G1265" t="str">
            <v>NC</v>
          </cell>
        </row>
        <row r="1266">
          <cell r="F1266" t="str">
            <v>320470DKA6420DKA1040-1050DKA3200</v>
          </cell>
          <cell r="G1266" t="str">
            <v>Yes</v>
          </cell>
        </row>
        <row r="1267">
          <cell r="F1267" t="str">
            <v>320470DKA6420DKA1040-1050DKA3210</v>
          </cell>
          <cell r="G1267" t="str">
            <v>Yes</v>
          </cell>
        </row>
        <row r="1268">
          <cell r="F1268" t="str">
            <v>320470DKA6420DKA1040-1050DKA3220</v>
          </cell>
          <cell r="G1268" t="str">
            <v>No</v>
          </cell>
        </row>
        <row r="1269">
          <cell r="F1269" t="str">
            <v>320470DKA6420DKA1040-1050DKA3230</v>
          </cell>
          <cell r="G1269" t="str">
            <v>No</v>
          </cell>
        </row>
        <row r="1270">
          <cell r="F1270" t="str">
            <v>320470DKA6420DKA1060DKA3200</v>
          </cell>
          <cell r="G1270" t="str">
            <v>NC</v>
          </cell>
        </row>
        <row r="1271">
          <cell r="F1271" t="str">
            <v>320470DKA6420DKA1060DKA3210</v>
          </cell>
          <cell r="G1271" t="str">
            <v>NC</v>
          </cell>
        </row>
        <row r="1272">
          <cell r="F1272" t="str">
            <v>320470DKA6420DKA1060DKA3220</v>
          </cell>
          <cell r="G1272" t="str">
            <v>NC</v>
          </cell>
        </row>
        <row r="1273">
          <cell r="F1273" t="str">
            <v>320470DKA6420DKA1060DKA3230</v>
          </cell>
          <cell r="G1273" t="str">
            <v>NC</v>
          </cell>
        </row>
        <row r="1274">
          <cell r="F1274" t="str">
            <v>320470DKA6420DKA1070-1080DKA3200</v>
          </cell>
          <cell r="G1274" t="str">
            <v>Yes</v>
          </cell>
        </row>
        <row r="1275">
          <cell r="F1275" t="str">
            <v>320470DKA6420DKA1070-1080DKA3210</v>
          </cell>
          <cell r="G1275" t="str">
            <v>Yes</v>
          </cell>
        </row>
        <row r="1276">
          <cell r="F1276" t="str">
            <v>320470DKA6420DKA1070-1080DKA3220</v>
          </cell>
          <cell r="G1276" t="str">
            <v>No</v>
          </cell>
        </row>
        <row r="1277">
          <cell r="F1277" t="str">
            <v>320470DKA6420DKA1070-1080DKA3230</v>
          </cell>
          <cell r="G1277" t="str">
            <v>No</v>
          </cell>
        </row>
        <row r="1278">
          <cell r="F1278" t="str">
            <v>320470DKA6420DKA1090DKA3200</v>
          </cell>
          <cell r="G1278" t="str">
            <v>NC</v>
          </cell>
        </row>
        <row r="1279">
          <cell r="F1279" t="str">
            <v>320470DKA6420DKA1090DKA3210</v>
          </cell>
          <cell r="G1279" t="str">
            <v>NC</v>
          </cell>
        </row>
        <row r="1280">
          <cell r="F1280" t="str">
            <v>320470DKA6420DKA1090DKA3220</v>
          </cell>
          <cell r="G1280" t="str">
            <v>NC</v>
          </cell>
        </row>
        <row r="1281">
          <cell r="F1281" t="str">
            <v>320470DKA6420DKA1090DKA3230</v>
          </cell>
          <cell r="G1281" t="str">
            <v>NC</v>
          </cell>
        </row>
        <row r="1282">
          <cell r="F1282" t="str">
            <v>320470DKA6430DKA1040-1050DKA3200</v>
          </cell>
          <cell r="G1282" t="str">
            <v>Yes</v>
          </cell>
        </row>
        <row r="1283">
          <cell r="F1283" t="str">
            <v>320470DKA6430DKA1040-1050DKA3210</v>
          </cell>
          <cell r="G1283" t="str">
            <v>Yes</v>
          </cell>
        </row>
        <row r="1284">
          <cell r="F1284" t="str">
            <v>320470DKA6430DKA1040-1050DKA3220</v>
          </cell>
          <cell r="G1284" t="str">
            <v>No</v>
          </cell>
        </row>
        <row r="1285">
          <cell r="F1285" t="str">
            <v>320470DKA6430DKA1040-1050DKA3230</v>
          </cell>
          <cell r="G1285" t="str">
            <v>No</v>
          </cell>
        </row>
        <row r="1286">
          <cell r="F1286" t="str">
            <v>320470DKA6430DKA1060DKA3200</v>
          </cell>
          <cell r="G1286" t="str">
            <v>NC</v>
          </cell>
        </row>
        <row r="1287">
          <cell r="F1287" t="str">
            <v>320470DKA6430DKA1060DKA3210</v>
          </cell>
          <cell r="G1287" t="str">
            <v>NC</v>
          </cell>
        </row>
        <row r="1288">
          <cell r="F1288" t="str">
            <v>320470DKA6430DKA1060DKA3220</v>
          </cell>
          <cell r="G1288" t="str">
            <v>NC</v>
          </cell>
        </row>
        <row r="1289">
          <cell r="F1289" t="str">
            <v>320470DKA6430DKA1060DKA3230</v>
          </cell>
          <cell r="G1289" t="str">
            <v>NC</v>
          </cell>
        </row>
        <row r="1290">
          <cell r="F1290" t="str">
            <v>320470DKA6430DKA1070-1080DKA3200</v>
          </cell>
          <cell r="G1290" t="str">
            <v>Yes</v>
          </cell>
        </row>
        <row r="1291">
          <cell r="F1291" t="str">
            <v>320470DKA6430DKA1070-1080DKA3210</v>
          </cell>
          <cell r="G1291" t="str">
            <v>Yes</v>
          </cell>
        </row>
        <row r="1292">
          <cell r="F1292" t="str">
            <v>320470DKA6430DKA1070-1080DKA3220</v>
          </cell>
          <cell r="G1292" t="str">
            <v>No</v>
          </cell>
        </row>
        <row r="1293">
          <cell r="F1293" t="str">
            <v>320470DKA6430DKA1070-1080DKA3230</v>
          </cell>
          <cell r="G1293" t="str">
            <v>No</v>
          </cell>
        </row>
        <row r="1294">
          <cell r="F1294" t="str">
            <v>320470DKA6430DKA1090DKA3200</v>
          </cell>
          <cell r="G1294" t="str">
            <v>NC</v>
          </cell>
        </row>
        <row r="1295">
          <cell r="F1295" t="str">
            <v>320470DKA6430DKA1090DKA3210</v>
          </cell>
          <cell r="G1295" t="str">
            <v>NC</v>
          </cell>
        </row>
        <row r="1296">
          <cell r="F1296" t="str">
            <v>320470DKA6430DKA1090DKA3220</v>
          </cell>
          <cell r="G1296" t="str">
            <v>NC</v>
          </cell>
        </row>
        <row r="1297">
          <cell r="F1297" t="str">
            <v>320470DKA6430DKA1090DKA3230</v>
          </cell>
          <cell r="G1297" t="str">
            <v>NC</v>
          </cell>
        </row>
        <row r="1298">
          <cell r="F1298" t="str">
            <v>320480DKA6410DKA1040-1050DKA3200</v>
          </cell>
          <cell r="G1298" t="str">
            <v>Yes</v>
          </cell>
        </row>
        <row r="1299">
          <cell r="F1299" t="str">
            <v>320480DKA6410DKA1040-1050DKA3210</v>
          </cell>
          <cell r="G1299" t="str">
            <v>Yes</v>
          </cell>
        </row>
        <row r="1300">
          <cell r="F1300" t="str">
            <v>320480DKA6410DKA1040-1050DKA3220</v>
          </cell>
          <cell r="G1300" t="str">
            <v>Yes</v>
          </cell>
        </row>
        <row r="1301">
          <cell r="F1301" t="str">
            <v>320480DKA6410DKA1040-1050DKA3230</v>
          </cell>
          <cell r="G1301" t="str">
            <v>Yes</v>
          </cell>
        </row>
        <row r="1302">
          <cell r="F1302" t="str">
            <v>320480DKA6410DKA1060DKA3200</v>
          </cell>
          <cell r="G1302" t="str">
            <v>NC</v>
          </cell>
        </row>
        <row r="1303">
          <cell r="F1303" t="str">
            <v>320480DKA6410DKA1060DKA3210</v>
          </cell>
          <cell r="G1303" t="str">
            <v>NC</v>
          </cell>
        </row>
        <row r="1304">
          <cell r="F1304" t="str">
            <v>320480DKA6410DKA1060DKA3220</v>
          </cell>
          <cell r="G1304" t="str">
            <v>NC</v>
          </cell>
        </row>
        <row r="1305">
          <cell r="F1305" t="str">
            <v>320480DKA6410DKA1060DKA3230</v>
          </cell>
          <cell r="G1305" t="str">
            <v>NC</v>
          </cell>
        </row>
        <row r="1306">
          <cell r="F1306" t="str">
            <v>320480DKA6410DKA1070-1080DKA3200</v>
          </cell>
          <cell r="G1306" t="str">
            <v>Yes</v>
          </cell>
        </row>
        <row r="1307">
          <cell r="F1307" t="str">
            <v>320480DKA6410DKA1070-1080DKA3210</v>
          </cell>
          <cell r="G1307" t="str">
            <v>Yes</v>
          </cell>
        </row>
        <row r="1308">
          <cell r="F1308" t="str">
            <v>320480DKA6410DKA1070-1080DKA3220</v>
          </cell>
          <cell r="G1308" t="str">
            <v>Yes</v>
          </cell>
        </row>
        <row r="1309">
          <cell r="F1309" t="str">
            <v>320480DKA6410DKA1070-1080DKA3230</v>
          </cell>
          <cell r="G1309" t="str">
            <v>Yes</v>
          </cell>
        </row>
        <row r="1310">
          <cell r="F1310" t="str">
            <v>320480DKA6410DKA1090DKA3200</v>
          </cell>
          <cell r="G1310" t="str">
            <v>NC</v>
          </cell>
        </row>
        <row r="1311">
          <cell r="F1311" t="str">
            <v>320480DKA6410DKA1090DKA3210</v>
          </cell>
          <cell r="G1311" t="str">
            <v>NC</v>
          </cell>
        </row>
        <row r="1312">
          <cell r="F1312" t="str">
            <v>320480DKA6410DKA1090DKA3220</v>
          </cell>
          <cell r="G1312" t="str">
            <v>NC</v>
          </cell>
        </row>
        <row r="1313">
          <cell r="F1313" t="str">
            <v>320480DKA6410DKA1090DKA3230</v>
          </cell>
          <cell r="G1313" t="str">
            <v>NC</v>
          </cell>
        </row>
        <row r="1314">
          <cell r="F1314" t="str">
            <v>320480DKA6420DKA1040-1050DKA3200</v>
          </cell>
          <cell r="G1314" t="str">
            <v>Yes</v>
          </cell>
        </row>
        <row r="1315">
          <cell r="F1315" t="str">
            <v>320480DKA6420DKA1040-1050DKA3210</v>
          </cell>
          <cell r="G1315" t="str">
            <v>Yes</v>
          </cell>
        </row>
        <row r="1316">
          <cell r="F1316" t="str">
            <v>320480DKA6420DKA1040-1050DKA3220</v>
          </cell>
          <cell r="G1316" t="str">
            <v>No</v>
          </cell>
        </row>
        <row r="1317">
          <cell r="F1317" t="str">
            <v>320480DKA6420DKA1040-1050DKA3230</v>
          </cell>
          <cell r="G1317" t="str">
            <v>No</v>
          </cell>
        </row>
        <row r="1318">
          <cell r="F1318" t="str">
            <v>320480DKA6420DKA1060DKA3200</v>
          </cell>
          <cell r="G1318" t="str">
            <v>NC</v>
          </cell>
        </row>
        <row r="1319">
          <cell r="F1319" t="str">
            <v>320480DKA6420DKA1060DKA3210</v>
          </cell>
          <cell r="G1319" t="str">
            <v>NC</v>
          </cell>
        </row>
        <row r="1320">
          <cell r="F1320" t="str">
            <v>320480DKA6420DKA1060DKA3220</v>
          </cell>
          <cell r="G1320" t="str">
            <v>NC</v>
          </cell>
        </row>
        <row r="1321">
          <cell r="F1321" t="str">
            <v>320480DKA6420DKA1060DKA3230</v>
          </cell>
          <cell r="G1321" t="str">
            <v>NC</v>
          </cell>
        </row>
        <row r="1322">
          <cell r="F1322" t="str">
            <v>320480DKA6420DKA1070-1080DKA3200</v>
          </cell>
          <cell r="G1322" t="str">
            <v>Yes</v>
          </cell>
        </row>
        <row r="1323">
          <cell r="F1323" t="str">
            <v>320480DKA6420DKA1070-1080DKA3210</v>
          </cell>
          <cell r="G1323" t="str">
            <v>Yes</v>
          </cell>
        </row>
        <row r="1324">
          <cell r="F1324" t="str">
            <v>320480DKA6420DKA1070-1080DKA3220</v>
          </cell>
          <cell r="G1324" t="str">
            <v>No</v>
          </cell>
        </row>
        <row r="1325">
          <cell r="F1325" t="str">
            <v>320480DKA6420DKA1070-1080DKA3230</v>
          </cell>
          <cell r="G1325" t="str">
            <v>No</v>
          </cell>
        </row>
        <row r="1326">
          <cell r="F1326" t="str">
            <v>320480DKA6420DKA1090DKA3200</v>
          </cell>
          <cell r="G1326" t="str">
            <v>NC</v>
          </cell>
        </row>
        <row r="1327">
          <cell r="F1327" t="str">
            <v>320480DKA6420DKA1090DKA3210</v>
          </cell>
          <cell r="G1327" t="str">
            <v>NC</v>
          </cell>
        </row>
        <row r="1328">
          <cell r="F1328" t="str">
            <v>320480DKA6420DKA1090DKA3220</v>
          </cell>
          <cell r="G1328" t="str">
            <v>NC</v>
          </cell>
        </row>
        <row r="1329">
          <cell r="F1329" t="str">
            <v>320480DKA6420DKA1090DKA3230</v>
          </cell>
          <cell r="G1329" t="str">
            <v>NC</v>
          </cell>
        </row>
        <row r="1330">
          <cell r="F1330" t="str">
            <v>320480DKA6430DKA1040-1050DKA3200</v>
          </cell>
          <cell r="G1330" t="str">
            <v>Yes</v>
          </cell>
        </row>
        <row r="1331">
          <cell r="F1331" t="str">
            <v>320480DKA6430DKA1040-1050DKA3210</v>
          </cell>
          <cell r="G1331" t="str">
            <v>Yes</v>
          </cell>
        </row>
        <row r="1332">
          <cell r="F1332" t="str">
            <v>320480DKA6430DKA1040-1050DKA3220</v>
          </cell>
          <cell r="G1332" t="str">
            <v>No</v>
          </cell>
        </row>
        <row r="1333">
          <cell r="F1333" t="str">
            <v>320480DKA6430DKA1040-1050DKA3230</v>
          </cell>
          <cell r="G1333" t="str">
            <v>No</v>
          </cell>
        </row>
        <row r="1334">
          <cell r="F1334" t="str">
            <v>320480DKA6430DKA1060DKA3200</v>
          </cell>
          <cell r="G1334" t="str">
            <v>NC</v>
          </cell>
        </row>
        <row r="1335">
          <cell r="F1335" t="str">
            <v>320480DKA6430DKA1060DKA3210</v>
          </cell>
          <cell r="G1335" t="str">
            <v>NC</v>
          </cell>
        </row>
        <row r="1336">
          <cell r="F1336" t="str">
            <v>320480DKA6430DKA1060DKA3220</v>
          </cell>
          <cell r="G1336" t="str">
            <v>NC</v>
          </cell>
        </row>
        <row r="1337">
          <cell r="F1337" t="str">
            <v>320480DKA6430DKA1060DKA3230</v>
          </cell>
          <cell r="G1337" t="str">
            <v>NC</v>
          </cell>
        </row>
        <row r="1338">
          <cell r="F1338" t="str">
            <v>320480DKA6430DKA1070-1080DKA3200</v>
          </cell>
          <cell r="G1338" t="str">
            <v>Yes</v>
          </cell>
        </row>
        <row r="1339">
          <cell r="F1339" t="str">
            <v>320480DKA6430DKA1070-1080DKA3210</v>
          </cell>
          <cell r="G1339" t="str">
            <v>Yes</v>
          </cell>
        </row>
        <row r="1340">
          <cell r="F1340" t="str">
            <v>320480DKA6430DKA1070-1080DKA3220</v>
          </cell>
          <cell r="G1340" t="str">
            <v>No</v>
          </cell>
        </row>
        <row r="1341">
          <cell r="F1341" t="str">
            <v>320480DKA6430DKA1070-1080DKA3230</v>
          </cell>
          <cell r="G1341" t="str">
            <v>No</v>
          </cell>
        </row>
        <row r="1342">
          <cell r="F1342" t="str">
            <v>320480DKA6430DKA1090DKA3200</v>
          </cell>
          <cell r="G1342" t="str">
            <v>NC</v>
          </cell>
        </row>
        <row r="1343">
          <cell r="F1343" t="str">
            <v>320480DKA6430DKA1090DKA3210</v>
          </cell>
          <cell r="G1343" t="str">
            <v>NC</v>
          </cell>
        </row>
        <row r="1344">
          <cell r="F1344" t="str">
            <v>320480DKA6430DKA1090DKA3220</v>
          </cell>
          <cell r="G1344" t="str">
            <v>NC</v>
          </cell>
        </row>
        <row r="1345">
          <cell r="F1345" t="str">
            <v>320480DKA6430DKA1090DKA3230</v>
          </cell>
          <cell r="G1345" t="str">
            <v>NC</v>
          </cell>
        </row>
        <row r="1346">
          <cell r="F1346" t="str">
            <v>320490DKA6410DKA1040-1050DKA3200</v>
          </cell>
          <cell r="G1346" t="str">
            <v>Yes</v>
          </cell>
        </row>
        <row r="1347">
          <cell r="F1347" t="str">
            <v>320490DKA6410DKA1040-1050DKA3210</v>
          </cell>
          <cell r="G1347" t="str">
            <v>Yes</v>
          </cell>
        </row>
        <row r="1348">
          <cell r="F1348" t="str">
            <v>320490DKA6410DKA1040-1050DKA3220</v>
          </cell>
          <cell r="G1348" t="str">
            <v>Yes</v>
          </cell>
        </row>
        <row r="1349">
          <cell r="F1349" t="str">
            <v>320490DKA6410DKA1040-1050DKA3230</v>
          </cell>
          <cell r="G1349" t="str">
            <v>Yes</v>
          </cell>
        </row>
        <row r="1350">
          <cell r="F1350" t="str">
            <v>320490DKA6410DKA1060DKA3200</v>
          </cell>
          <cell r="G1350" t="str">
            <v>NC</v>
          </cell>
        </row>
        <row r="1351">
          <cell r="F1351" t="str">
            <v>320490DKA6410DKA1060DKA3210</v>
          </cell>
          <cell r="G1351" t="str">
            <v>NC</v>
          </cell>
        </row>
        <row r="1352">
          <cell r="F1352" t="str">
            <v>320490DKA6410DKA1060DKA3220</v>
          </cell>
          <cell r="G1352" t="str">
            <v>NC</v>
          </cell>
        </row>
        <row r="1353">
          <cell r="F1353" t="str">
            <v>320490DKA6410DKA1060DKA3230</v>
          </cell>
          <cell r="G1353" t="str">
            <v>NC</v>
          </cell>
        </row>
        <row r="1354">
          <cell r="F1354" t="str">
            <v>320490DKA6410DKA1070-1080DKA3200</v>
          </cell>
          <cell r="G1354" t="str">
            <v>Yes</v>
          </cell>
        </row>
        <row r="1355">
          <cell r="F1355" t="str">
            <v>320490DKA6410DKA1070-1080DKA3210</v>
          </cell>
          <cell r="G1355" t="str">
            <v>Yes</v>
          </cell>
        </row>
        <row r="1356">
          <cell r="F1356" t="str">
            <v>320490DKA6410DKA1070-1080DKA3220</v>
          </cell>
          <cell r="G1356" t="str">
            <v>Yes</v>
          </cell>
        </row>
        <row r="1357">
          <cell r="F1357" t="str">
            <v>320490DKA6410DKA1070-1080DKA3230</v>
          </cell>
          <cell r="G1357" t="str">
            <v>Yes</v>
          </cell>
        </row>
        <row r="1358">
          <cell r="F1358" t="str">
            <v>320490DKA6410DKA1090DKA3200</v>
          </cell>
          <cell r="G1358" t="str">
            <v>NC</v>
          </cell>
        </row>
        <row r="1359">
          <cell r="F1359" t="str">
            <v>320490DKA6410DKA1090DKA3210</v>
          </cell>
          <cell r="G1359" t="str">
            <v>NC</v>
          </cell>
        </row>
        <row r="1360">
          <cell r="F1360" t="str">
            <v>320490DKA6410DKA1090DKA3220</v>
          </cell>
          <cell r="G1360" t="str">
            <v>NC</v>
          </cell>
        </row>
        <row r="1361">
          <cell r="F1361" t="str">
            <v>320490DKA6410DKA1090DKA3230</v>
          </cell>
          <cell r="G1361" t="str">
            <v>NC</v>
          </cell>
        </row>
        <row r="1362">
          <cell r="F1362" t="str">
            <v>320490DKA6420DKA1040-1050DKA3200</v>
          </cell>
          <cell r="G1362" t="str">
            <v>Yes</v>
          </cell>
        </row>
        <row r="1363">
          <cell r="F1363" t="str">
            <v>320490DKA6420DKA1040-1050DKA3210</v>
          </cell>
          <cell r="G1363" t="str">
            <v>Yes</v>
          </cell>
        </row>
        <row r="1364">
          <cell r="F1364" t="str">
            <v>320490DKA6420DKA1040-1050DKA3220</v>
          </cell>
          <cell r="G1364" t="str">
            <v>Yes</v>
          </cell>
        </row>
        <row r="1365">
          <cell r="F1365" t="str">
            <v>320490DKA6420DKA1040-1050DKA3230</v>
          </cell>
          <cell r="G1365" t="str">
            <v>Yes</v>
          </cell>
        </row>
        <row r="1366">
          <cell r="F1366" t="str">
            <v>320490DKA6420DKA1060DKA3200</v>
          </cell>
          <cell r="G1366" t="str">
            <v>NC</v>
          </cell>
        </row>
        <row r="1367">
          <cell r="F1367" t="str">
            <v>320490DKA6420DKA1060DKA3210</v>
          </cell>
          <cell r="G1367" t="str">
            <v>NC</v>
          </cell>
        </row>
        <row r="1368">
          <cell r="F1368" t="str">
            <v>320490DKA6420DKA1060DKA3220</v>
          </cell>
          <cell r="G1368" t="str">
            <v>NC</v>
          </cell>
        </row>
        <row r="1369">
          <cell r="F1369" t="str">
            <v>320490DKA6420DKA1060DKA3230</v>
          </cell>
          <cell r="G1369" t="str">
            <v>NC</v>
          </cell>
        </row>
        <row r="1370">
          <cell r="F1370" t="str">
            <v>320490DKA6420DKA1070-1080DKA3200</v>
          </cell>
          <cell r="G1370" t="str">
            <v>Yes</v>
          </cell>
        </row>
        <row r="1371">
          <cell r="F1371" t="str">
            <v>320490DKA6420DKA1070-1080DKA3210</v>
          </cell>
          <cell r="G1371" t="str">
            <v>Yes</v>
          </cell>
        </row>
        <row r="1372">
          <cell r="F1372" t="str">
            <v>320490DKA6420DKA1070-1080DKA3220</v>
          </cell>
          <cell r="G1372" t="str">
            <v>Yes</v>
          </cell>
        </row>
        <row r="1373">
          <cell r="F1373" t="str">
            <v>320490DKA6420DKA1070-1080DKA3230</v>
          </cell>
          <cell r="G1373" t="str">
            <v>Yes</v>
          </cell>
        </row>
        <row r="1374">
          <cell r="F1374" t="str">
            <v>320490DKA6420DKA1090DKA3200</v>
          </cell>
          <cell r="G1374" t="str">
            <v>NC</v>
          </cell>
        </row>
        <row r="1375">
          <cell r="F1375" t="str">
            <v>320490DKA6420DKA1090DKA3210</v>
          </cell>
          <cell r="G1375" t="str">
            <v>NC</v>
          </cell>
        </row>
        <row r="1376">
          <cell r="F1376" t="str">
            <v>320490DKA6420DKA1090DKA3220</v>
          </cell>
          <cell r="G1376" t="str">
            <v>NC</v>
          </cell>
        </row>
        <row r="1377">
          <cell r="F1377" t="str">
            <v>320490DKA6420DKA1090DKA3230</v>
          </cell>
          <cell r="G1377" t="str">
            <v>NC</v>
          </cell>
        </row>
        <row r="1378">
          <cell r="F1378" t="str">
            <v>320490DKA6430DKA1040-1050DKA3200</v>
          </cell>
          <cell r="G1378" t="str">
            <v>Yes</v>
          </cell>
        </row>
        <row r="1379">
          <cell r="F1379" t="str">
            <v>320490DKA6430DKA1040-1050DKA3210</v>
          </cell>
          <cell r="G1379" t="str">
            <v>Yes</v>
          </cell>
        </row>
        <row r="1380">
          <cell r="F1380" t="str">
            <v>320490DKA6430DKA1040-1050DKA3220</v>
          </cell>
          <cell r="G1380" t="str">
            <v>No</v>
          </cell>
        </row>
        <row r="1381">
          <cell r="F1381" t="str">
            <v>320490DKA6430DKA1040-1050DKA3230</v>
          </cell>
          <cell r="G1381" t="str">
            <v>No</v>
          </cell>
        </row>
        <row r="1382">
          <cell r="F1382" t="str">
            <v>320490DKA6430DKA1060DKA3200</v>
          </cell>
          <cell r="G1382" t="str">
            <v>NC</v>
          </cell>
        </row>
        <row r="1383">
          <cell r="F1383" t="str">
            <v>320490DKA6430DKA1060DKA3210</v>
          </cell>
          <cell r="G1383" t="str">
            <v>NC</v>
          </cell>
        </row>
        <row r="1384">
          <cell r="F1384" t="str">
            <v>320490DKA6430DKA1060DKA3220</v>
          </cell>
          <cell r="G1384" t="str">
            <v>NC</v>
          </cell>
        </row>
        <row r="1385">
          <cell r="F1385" t="str">
            <v>320490DKA6430DKA1060DKA3230</v>
          </cell>
          <cell r="G1385" t="str">
            <v>NC</v>
          </cell>
        </row>
        <row r="1386">
          <cell r="F1386" t="str">
            <v>320490DKA6430DKA1070-1080DKA3200</v>
          </cell>
          <cell r="G1386" t="str">
            <v>Yes</v>
          </cell>
        </row>
        <row r="1387">
          <cell r="F1387" t="str">
            <v>320490DKA6430DKA1070-1080DKA3210</v>
          </cell>
          <cell r="G1387" t="str">
            <v>Yes</v>
          </cell>
        </row>
        <row r="1388">
          <cell r="F1388" t="str">
            <v>320490DKA6430DKA1070-1080DKA3220</v>
          </cell>
          <cell r="G1388" t="str">
            <v>No</v>
          </cell>
        </row>
        <row r="1389">
          <cell r="F1389" t="str">
            <v>320490DKA6430DKA1070-1080DKA3230</v>
          </cell>
          <cell r="G1389" t="str">
            <v>No</v>
          </cell>
        </row>
        <row r="1390">
          <cell r="F1390" t="str">
            <v>320490DKA6430DKA1090DKA3200</v>
          </cell>
          <cell r="G1390" t="str">
            <v>NC</v>
          </cell>
        </row>
        <row r="1391">
          <cell r="F1391" t="str">
            <v>320490DKA6430DKA1090DKA3210</v>
          </cell>
          <cell r="G1391" t="str">
            <v>NC</v>
          </cell>
        </row>
        <row r="1392">
          <cell r="F1392" t="str">
            <v>320490DKA6430DKA1090DKA3220</v>
          </cell>
          <cell r="G1392" t="str">
            <v>NC</v>
          </cell>
        </row>
        <row r="1393">
          <cell r="F1393" t="str">
            <v>320490DKA6430DKA1090DKA3230</v>
          </cell>
          <cell r="G1393" t="str">
            <v>NC</v>
          </cell>
        </row>
        <row r="1394">
          <cell r="F1394" t="str">
            <v>320500DKA6410DKA1040-1050DKA3200</v>
          </cell>
          <cell r="G1394" t="str">
            <v>NC</v>
          </cell>
        </row>
        <row r="1395">
          <cell r="F1395" t="str">
            <v>320500DKA6410DKA1040-1050DKA3210</v>
          </cell>
          <cell r="G1395" t="str">
            <v>NC</v>
          </cell>
        </row>
        <row r="1396">
          <cell r="F1396" t="str">
            <v>320500DKA6410DKA1040-1050DKA3220</v>
          </cell>
          <cell r="G1396" t="str">
            <v>Yes</v>
          </cell>
        </row>
        <row r="1397">
          <cell r="F1397" t="str">
            <v>320500DKA6410DKA1040-1050DKA3230</v>
          </cell>
          <cell r="G1397" t="str">
            <v>Yes</v>
          </cell>
        </row>
        <row r="1398">
          <cell r="F1398" t="str">
            <v>320500DKA6410DKA1060DKA3200</v>
          </cell>
          <cell r="G1398" t="str">
            <v>Yes</v>
          </cell>
        </row>
        <row r="1399">
          <cell r="F1399" t="str">
            <v>320500DKA6410DKA1060DKA3210</v>
          </cell>
          <cell r="G1399" t="str">
            <v>Yes</v>
          </cell>
        </row>
        <row r="1400">
          <cell r="F1400" t="str">
            <v>320500DKA6410DKA1060DKA3220</v>
          </cell>
          <cell r="G1400" t="str">
            <v>Yes</v>
          </cell>
        </row>
        <row r="1401">
          <cell r="F1401" t="str">
            <v>320500DKA6410DKA1060DKA3230</v>
          </cell>
          <cell r="G1401" t="str">
            <v>Yes</v>
          </cell>
        </row>
        <row r="1402">
          <cell r="F1402" t="str">
            <v>320500DKA6410DKA1070-1080DKA3200</v>
          </cell>
          <cell r="G1402" t="str">
            <v>Yes</v>
          </cell>
        </row>
        <row r="1403">
          <cell r="F1403" t="str">
            <v>320500DKA6410DKA1070-1080DKA3210</v>
          </cell>
          <cell r="G1403" t="str">
            <v>Yes</v>
          </cell>
        </row>
        <row r="1404">
          <cell r="F1404" t="str">
            <v>320500DKA6410DKA1070-1080DKA3220</v>
          </cell>
          <cell r="G1404" t="str">
            <v>Yes</v>
          </cell>
        </row>
        <row r="1405">
          <cell r="F1405" t="str">
            <v>320500DKA6410DKA1070-1080DKA3230</v>
          </cell>
          <cell r="G1405" t="str">
            <v>Yes</v>
          </cell>
        </row>
        <row r="1406">
          <cell r="F1406" t="str">
            <v>320500DKA6410DKA1090DKA3200</v>
          </cell>
          <cell r="G1406" t="str">
            <v>Yes</v>
          </cell>
        </row>
        <row r="1407">
          <cell r="F1407" t="str">
            <v>320500DKA6410DKA1090DKA3210</v>
          </cell>
          <cell r="G1407" t="str">
            <v>Yes</v>
          </cell>
        </row>
        <row r="1408">
          <cell r="F1408" t="str">
            <v>320500DKA6410DKA1090DKA3220</v>
          </cell>
          <cell r="G1408" t="str">
            <v>Yes</v>
          </cell>
        </row>
        <row r="1409">
          <cell r="F1409" t="str">
            <v>320500DKA6410DKA1090DKA3230</v>
          </cell>
          <cell r="G1409" t="str">
            <v>Yes</v>
          </cell>
        </row>
        <row r="1410">
          <cell r="F1410" t="str">
            <v>320500DKA6420DKA1040-1050DKA3200</v>
          </cell>
          <cell r="G1410" t="str">
            <v>Yes</v>
          </cell>
        </row>
        <row r="1411">
          <cell r="F1411" t="str">
            <v>320500DKA6420DKA1040-1050DKA3210</v>
          </cell>
          <cell r="G1411" t="str">
            <v>Yes</v>
          </cell>
        </row>
        <row r="1412">
          <cell r="F1412" t="str">
            <v>320500DKA6420DKA1040-1050DKA3220</v>
          </cell>
          <cell r="G1412" t="str">
            <v>Yes</v>
          </cell>
        </row>
        <row r="1413">
          <cell r="F1413" t="str">
            <v>320500DKA6420DKA1040-1050DKA3230</v>
          </cell>
          <cell r="G1413" t="str">
            <v>Yes</v>
          </cell>
        </row>
        <row r="1414">
          <cell r="F1414" t="str">
            <v>320500DKA6420DKA1060DKA3200</v>
          </cell>
          <cell r="G1414" t="str">
            <v>NC</v>
          </cell>
        </row>
        <row r="1415">
          <cell r="F1415" t="str">
            <v>320500DKA6420DKA1060DKA3210</v>
          </cell>
          <cell r="G1415" t="str">
            <v>NC</v>
          </cell>
        </row>
        <row r="1416">
          <cell r="F1416" t="str">
            <v>320500DKA6420DKA1060DKA3220</v>
          </cell>
          <cell r="G1416" t="str">
            <v>NC</v>
          </cell>
        </row>
        <row r="1417">
          <cell r="F1417" t="str">
            <v>320500DKA6420DKA1060DKA3230</v>
          </cell>
          <cell r="G1417" t="str">
            <v>NC</v>
          </cell>
        </row>
        <row r="1418">
          <cell r="F1418" t="str">
            <v>320500DKA6420DKA1070-1080DKA3200</v>
          </cell>
          <cell r="G1418" t="str">
            <v>Yes</v>
          </cell>
        </row>
        <row r="1419">
          <cell r="F1419" t="str">
            <v>320500DKA6420DKA1070-1080DKA3210</v>
          </cell>
          <cell r="G1419" t="str">
            <v>Yes</v>
          </cell>
        </row>
        <row r="1420">
          <cell r="F1420" t="str">
            <v>320500DKA6420DKA1070-1080DKA3220</v>
          </cell>
          <cell r="G1420" t="str">
            <v>Yes</v>
          </cell>
        </row>
        <row r="1421">
          <cell r="F1421" t="str">
            <v>320500DKA6420DKA1070-1080DKA3230</v>
          </cell>
          <cell r="G1421" t="str">
            <v>Yes</v>
          </cell>
        </row>
        <row r="1422">
          <cell r="F1422" t="str">
            <v>320500DKA6420DKA1090DKA3200</v>
          </cell>
          <cell r="G1422" t="str">
            <v>NC</v>
          </cell>
        </row>
        <row r="1423">
          <cell r="F1423" t="str">
            <v>320500DKA6420DKA1090DKA3210</v>
          </cell>
          <cell r="G1423" t="str">
            <v>NC</v>
          </cell>
        </row>
        <row r="1424">
          <cell r="F1424" t="str">
            <v>320500DKA6420DKA1090DKA3220</v>
          </cell>
          <cell r="G1424" t="str">
            <v>NC</v>
          </cell>
        </row>
        <row r="1425">
          <cell r="F1425" t="str">
            <v>320500DKA6420DKA1090DKA3230</v>
          </cell>
          <cell r="G1425" t="str">
            <v>NC</v>
          </cell>
        </row>
        <row r="1426">
          <cell r="F1426" t="str">
            <v>320500DKA6430DKA1040-1050DKA3200</v>
          </cell>
          <cell r="G1426" t="str">
            <v>Yes</v>
          </cell>
        </row>
        <row r="1427">
          <cell r="F1427" t="str">
            <v>320500DKA6430DKA1040-1050DKA3210</v>
          </cell>
          <cell r="G1427" t="str">
            <v>Yes</v>
          </cell>
        </row>
        <row r="1428">
          <cell r="F1428" t="str">
            <v>320500DKA6430DKA1040-1050DKA3220</v>
          </cell>
          <cell r="G1428" t="str">
            <v>Yes</v>
          </cell>
        </row>
        <row r="1429">
          <cell r="F1429" t="str">
            <v>320500DKA6430DKA1040-1050DKA3230</v>
          </cell>
          <cell r="G1429" t="str">
            <v>Yes</v>
          </cell>
        </row>
        <row r="1430">
          <cell r="F1430" t="str">
            <v>320500DKA6430DKA1060DKA3200</v>
          </cell>
          <cell r="G1430" t="str">
            <v>NC</v>
          </cell>
        </row>
        <row r="1431">
          <cell r="F1431" t="str">
            <v>320500DKA6430DKA1060DKA3210</v>
          </cell>
          <cell r="G1431" t="str">
            <v>NC</v>
          </cell>
        </row>
        <row r="1432">
          <cell r="F1432" t="str">
            <v>320500DKA6430DKA1060DKA3220</v>
          </cell>
          <cell r="G1432" t="str">
            <v>NC</v>
          </cell>
        </row>
        <row r="1433">
          <cell r="F1433" t="str">
            <v>320500DKA6430DKA1060DKA3230</v>
          </cell>
          <cell r="G1433" t="str">
            <v>NC</v>
          </cell>
        </row>
        <row r="1434">
          <cell r="F1434" t="str">
            <v>320500DKA6430DKA1070-1080DKA3200</v>
          </cell>
          <cell r="G1434" t="str">
            <v>Yes</v>
          </cell>
        </row>
        <row r="1435">
          <cell r="F1435" t="str">
            <v>320500DKA6430DKA1070-1080DKA3210</v>
          </cell>
          <cell r="G1435" t="str">
            <v>Yes</v>
          </cell>
        </row>
        <row r="1436">
          <cell r="F1436" t="str">
            <v>320500DKA6430DKA1070-1080DKA3220</v>
          </cell>
          <cell r="G1436" t="str">
            <v>Yes</v>
          </cell>
        </row>
        <row r="1437">
          <cell r="F1437" t="str">
            <v>320500DKA6430DKA1070-1080DKA3230</v>
          </cell>
          <cell r="G1437" t="str">
            <v>Yes</v>
          </cell>
        </row>
        <row r="1438">
          <cell r="F1438" t="str">
            <v>320500DKA6430DKA1090DKA3200</v>
          </cell>
          <cell r="G1438" t="str">
            <v>NC</v>
          </cell>
        </row>
        <row r="1439">
          <cell r="F1439" t="str">
            <v>320500DKA6430DKA1090DKA3210</v>
          </cell>
          <cell r="G1439" t="str">
            <v>NC</v>
          </cell>
        </row>
        <row r="1440">
          <cell r="F1440" t="str">
            <v>320500DKA6430DKA1090DKA3220</v>
          </cell>
          <cell r="G1440" t="str">
            <v>NC</v>
          </cell>
        </row>
        <row r="1441">
          <cell r="F1441" t="str">
            <v>320500DKA6430DKA1090DKA3230</v>
          </cell>
          <cell r="G1441" t="str">
            <v>NC</v>
          </cell>
        </row>
        <row r="1442">
          <cell r="F1442" t="str">
            <v>320510DKA6410DKA1040-1050DKA3200</v>
          </cell>
          <cell r="G1442" t="str">
            <v>NC</v>
          </cell>
        </row>
        <row r="1443">
          <cell r="F1443" t="str">
            <v>320510DKA6410DKA1040-1050DKA3210</v>
          </cell>
          <cell r="G1443" t="str">
            <v>NC</v>
          </cell>
        </row>
        <row r="1444">
          <cell r="F1444" t="str">
            <v>320510DKA6410DKA1040-1050DKA3220</v>
          </cell>
          <cell r="G1444" t="str">
            <v>NC</v>
          </cell>
        </row>
        <row r="1445">
          <cell r="F1445" t="str">
            <v>320510DKA6410DKA1040-1050DKA3230</v>
          </cell>
          <cell r="G1445" t="str">
            <v>NC</v>
          </cell>
        </row>
        <row r="1446">
          <cell r="F1446" t="str">
            <v>320510DKA6410DKA1060DKA3200</v>
          </cell>
          <cell r="G1446" t="str">
            <v>Yes</v>
          </cell>
        </row>
        <row r="1447">
          <cell r="F1447" t="str">
            <v>320510DKA6410DKA1060DKA3210</v>
          </cell>
          <cell r="G1447" t="str">
            <v>Yes</v>
          </cell>
        </row>
        <row r="1448">
          <cell r="F1448" t="str">
            <v>320510DKA6410DKA1060DKA3220</v>
          </cell>
          <cell r="G1448" t="str">
            <v>Yes</v>
          </cell>
        </row>
        <row r="1449">
          <cell r="F1449" t="str">
            <v>320510DKA6410DKA1060DKA3230</v>
          </cell>
          <cell r="G1449" t="str">
            <v>Yes</v>
          </cell>
        </row>
        <row r="1450">
          <cell r="F1450" t="str">
            <v>320510DKA6410DKA1070-1080DKA3200</v>
          </cell>
          <cell r="G1450" t="str">
            <v>NC</v>
          </cell>
        </row>
        <row r="1451">
          <cell r="F1451" t="str">
            <v>320510DKA6410DKA1070-1080DKA3210</v>
          </cell>
          <cell r="G1451" t="str">
            <v>NC</v>
          </cell>
        </row>
        <row r="1452">
          <cell r="F1452" t="str">
            <v>320510DKA6410DKA1070-1080DKA3220</v>
          </cell>
          <cell r="G1452" t="str">
            <v>NC</v>
          </cell>
        </row>
        <row r="1453">
          <cell r="F1453" t="str">
            <v>320510DKA6410DKA1070-1080DKA3230</v>
          </cell>
          <cell r="G1453" t="str">
            <v>NC</v>
          </cell>
        </row>
        <row r="1454">
          <cell r="F1454" t="str">
            <v>320510DKA6410DKA1090DKA3200</v>
          </cell>
          <cell r="G1454" t="str">
            <v>Yes</v>
          </cell>
        </row>
        <row r="1455">
          <cell r="F1455" t="str">
            <v>320510DKA6410DKA1090DKA3210</v>
          </cell>
          <cell r="G1455" t="str">
            <v>Yes</v>
          </cell>
        </row>
        <row r="1456">
          <cell r="F1456" t="str">
            <v>320510DKA6410DKA1090DKA3220</v>
          </cell>
          <cell r="G1456" t="str">
            <v>Yes</v>
          </cell>
        </row>
        <row r="1457">
          <cell r="F1457" t="str">
            <v>320510DKA6410DKA1090DKA3230</v>
          </cell>
          <cell r="G1457" t="str">
            <v>Yes</v>
          </cell>
        </row>
        <row r="1458">
          <cell r="F1458" t="str">
            <v>320510DKA6420DKA1040-1050DKA3200</v>
          </cell>
          <cell r="G1458" t="str">
            <v>Yes</v>
          </cell>
        </row>
        <row r="1459">
          <cell r="F1459" t="str">
            <v>320510DKA6420DKA1040-1050DKA3210</v>
          </cell>
          <cell r="G1459" t="str">
            <v>Yes</v>
          </cell>
        </row>
        <row r="1460">
          <cell r="F1460" t="str">
            <v>320510DKA6420DKA1040-1050DKA3220</v>
          </cell>
          <cell r="G1460" t="str">
            <v>Yes</v>
          </cell>
        </row>
        <row r="1461">
          <cell r="F1461" t="str">
            <v>320510DKA6420DKA1040-1050DKA3230</v>
          </cell>
          <cell r="G1461" t="str">
            <v>Yes</v>
          </cell>
        </row>
        <row r="1462">
          <cell r="F1462" t="str">
            <v>320510DKA6420DKA1060DKA3200</v>
          </cell>
          <cell r="G1462" t="str">
            <v>Yes</v>
          </cell>
        </row>
        <row r="1463">
          <cell r="F1463" t="str">
            <v>320510DKA6420DKA1060DKA3210</v>
          </cell>
          <cell r="G1463" t="str">
            <v>Yes</v>
          </cell>
        </row>
        <row r="1464">
          <cell r="F1464" t="str">
            <v>320510DKA6420DKA1060DKA3220</v>
          </cell>
          <cell r="G1464" t="str">
            <v>Yes</v>
          </cell>
        </row>
        <row r="1465">
          <cell r="F1465" t="str">
            <v>320510DKA6420DKA1060DKA3230</v>
          </cell>
          <cell r="G1465" t="str">
            <v>Yes</v>
          </cell>
        </row>
        <row r="1466">
          <cell r="F1466" t="str">
            <v>320510DKA6420DKA1070-1080DKA3200</v>
          </cell>
          <cell r="G1466" t="str">
            <v>Yes</v>
          </cell>
        </row>
        <row r="1467">
          <cell r="F1467" t="str">
            <v>320510DKA6420DKA1070-1080DKA3210</v>
          </cell>
          <cell r="G1467" t="str">
            <v>Yes</v>
          </cell>
        </row>
        <row r="1468">
          <cell r="F1468" t="str">
            <v>320510DKA6420DKA1070-1080DKA3220</v>
          </cell>
          <cell r="G1468" t="str">
            <v>Yes</v>
          </cell>
        </row>
        <row r="1469">
          <cell r="F1469" t="str">
            <v>320510DKA6420DKA1070-1080DKA3230</v>
          </cell>
          <cell r="G1469" t="str">
            <v>Yes</v>
          </cell>
        </row>
        <row r="1470">
          <cell r="F1470" t="str">
            <v>320510DKA6420DKA1090DKA3200</v>
          </cell>
          <cell r="G1470" t="str">
            <v>Yes</v>
          </cell>
        </row>
        <row r="1471">
          <cell r="F1471" t="str">
            <v>320510DKA6420DKA1090DKA3210</v>
          </cell>
          <cell r="G1471" t="str">
            <v>Yes</v>
          </cell>
        </row>
        <row r="1472">
          <cell r="F1472" t="str">
            <v>320510DKA6420DKA1090DKA3220</v>
          </cell>
          <cell r="G1472" t="str">
            <v>Yes</v>
          </cell>
        </row>
        <row r="1473">
          <cell r="F1473" t="str">
            <v>320510DKA6420DKA1090DKA3230</v>
          </cell>
          <cell r="G1473" t="str">
            <v>Yes</v>
          </cell>
        </row>
        <row r="1474">
          <cell r="F1474" t="str">
            <v>320510DKA6430DKA1040-1050DKA3200</v>
          </cell>
          <cell r="G1474" t="str">
            <v>Yes</v>
          </cell>
        </row>
        <row r="1475">
          <cell r="F1475" t="str">
            <v>320510DKA6430DKA1040-1050DKA3210</v>
          </cell>
          <cell r="G1475" t="str">
            <v>Yes</v>
          </cell>
        </row>
        <row r="1476">
          <cell r="F1476" t="str">
            <v>320510DKA6430DKA1040-1050DKA3220</v>
          </cell>
          <cell r="G1476" t="str">
            <v>Yes</v>
          </cell>
        </row>
        <row r="1477">
          <cell r="F1477" t="str">
            <v>320510DKA6430DKA1040-1050DKA3230</v>
          </cell>
          <cell r="G1477" t="str">
            <v>Yes</v>
          </cell>
        </row>
        <row r="1478">
          <cell r="F1478" t="str">
            <v>320510DKA6430DKA1060DKA3200</v>
          </cell>
          <cell r="G1478" t="str">
            <v>NC</v>
          </cell>
        </row>
        <row r="1479">
          <cell r="F1479" t="str">
            <v>320510DKA6430DKA1060DKA3210</v>
          </cell>
          <cell r="G1479" t="str">
            <v>NC</v>
          </cell>
        </row>
        <row r="1480">
          <cell r="F1480" t="str">
            <v>320510DKA6430DKA1060DKA3220</v>
          </cell>
          <cell r="G1480" t="str">
            <v>NC</v>
          </cell>
        </row>
        <row r="1481">
          <cell r="F1481" t="str">
            <v>320510DKA6430DKA1060DKA3230</v>
          </cell>
          <cell r="G1481" t="str">
            <v>NC</v>
          </cell>
        </row>
        <row r="1482">
          <cell r="F1482" t="str">
            <v>320510DKA6430DKA1070-1080DKA3200</v>
          </cell>
          <cell r="G1482" t="str">
            <v>Yes</v>
          </cell>
        </row>
        <row r="1483">
          <cell r="F1483" t="str">
            <v>320510DKA6430DKA1070-1080DKA3210</v>
          </cell>
          <cell r="G1483" t="str">
            <v>Yes</v>
          </cell>
        </row>
        <row r="1484">
          <cell r="F1484" t="str">
            <v>320510DKA6430DKA1070-1080DKA3220</v>
          </cell>
          <cell r="G1484" t="str">
            <v>Yes</v>
          </cell>
        </row>
        <row r="1485">
          <cell r="F1485" t="str">
            <v>320510DKA6430DKA1070-1080DKA3230</v>
          </cell>
          <cell r="G1485" t="str">
            <v>Yes</v>
          </cell>
        </row>
        <row r="1486">
          <cell r="F1486" t="str">
            <v>320510DKA6430DKA1090DKA3200</v>
          </cell>
          <cell r="G1486" t="str">
            <v>NC</v>
          </cell>
        </row>
        <row r="1487">
          <cell r="F1487" t="str">
            <v>320510DKA6430DKA1090DKA3210</v>
          </cell>
          <cell r="G1487" t="str">
            <v>NC</v>
          </cell>
        </row>
        <row r="1488">
          <cell r="F1488" t="str">
            <v>320510DKA6430DKA1090DKA3220</v>
          </cell>
          <cell r="G1488" t="str">
            <v>NC</v>
          </cell>
        </row>
        <row r="1489">
          <cell r="F1489" t="str">
            <v>320510DKA6430DKA1090DKA3230</v>
          </cell>
          <cell r="G1489" t="str">
            <v>NC</v>
          </cell>
        </row>
        <row r="1490">
          <cell r="F1490" t="str">
            <v>320520DKA6410DKA1040-1050DKA3200</v>
          </cell>
          <cell r="G1490" t="str">
            <v>NC</v>
          </cell>
        </row>
        <row r="1491">
          <cell r="F1491" t="str">
            <v>320520DKA6410DKA1040-1050DKA3210</v>
          </cell>
          <cell r="G1491" t="str">
            <v>NC</v>
          </cell>
        </row>
        <row r="1492">
          <cell r="F1492" t="str">
            <v>320520DKA6410DKA1040-1050DKA3220</v>
          </cell>
          <cell r="G1492" t="str">
            <v>NC</v>
          </cell>
        </row>
        <row r="1493">
          <cell r="F1493" t="str">
            <v>320520DKA6410DKA1040-1050DKA3230</v>
          </cell>
          <cell r="G1493" t="str">
            <v>NC</v>
          </cell>
        </row>
        <row r="1494">
          <cell r="F1494" t="str">
            <v>320520DKA6410DKA1060DKA3200</v>
          </cell>
          <cell r="G1494" t="str">
            <v>Yes</v>
          </cell>
        </row>
        <row r="1495">
          <cell r="F1495" t="str">
            <v>320520DKA6410DKA1060DKA3210</v>
          </cell>
          <cell r="G1495" t="str">
            <v>Yes</v>
          </cell>
        </row>
        <row r="1496">
          <cell r="F1496" t="str">
            <v>320520DKA6410DKA1060DKA3220</v>
          </cell>
          <cell r="G1496" t="str">
            <v>Yes</v>
          </cell>
        </row>
        <row r="1497">
          <cell r="F1497" t="str">
            <v>320520DKA6410DKA1060DKA3230</v>
          </cell>
          <cell r="G1497" t="str">
            <v>Yes</v>
          </cell>
        </row>
        <row r="1498">
          <cell r="F1498" t="str">
            <v>320520DKA6410DKA1070-1080DKA3200</v>
          </cell>
          <cell r="G1498" t="str">
            <v>NC</v>
          </cell>
        </row>
        <row r="1499">
          <cell r="F1499" t="str">
            <v>320520DKA6410DKA1070-1080DKA3210</v>
          </cell>
          <cell r="G1499" t="str">
            <v>NC</v>
          </cell>
        </row>
        <row r="1500">
          <cell r="F1500" t="str">
            <v>320520DKA6410DKA1070-1080DKA3220</v>
          </cell>
          <cell r="G1500" t="str">
            <v>NC</v>
          </cell>
        </row>
        <row r="1501">
          <cell r="F1501" t="str">
            <v>320520DKA6410DKA1070-1080DKA3230</v>
          </cell>
          <cell r="G1501" t="str">
            <v>NC</v>
          </cell>
        </row>
        <row r="1502">
          <cell r="F1502" t="str">
            <v>320520DKA6410DKA1090DKA3200</v>
          </cell>
          <cell r="G1502" t="str">
            <v>Yes</v>
          </cell>
        </row>
        <row r="1503">
          <cell r="F1503" t="str">
            <v>320520DKA6410DKA1090DKA3210</v>
          </cell>
          <cell r="G1503" t="str">
            <v>Yes</v>
          </cell>
        </row>
        <row r="1504">
          <cell r="F1504" t="str">
            <v>320520DKA6410DKA1090DKA3220</v>
          </cell>
          <cell r="G1504" t="str">
            <v>Yes</v>
          </cell>
        </row>
        <row r="1505">
          <cell r="F1505" t="str">
            <v>320520DKA6410DKA1090DKA3230</v>
          </cell>
          <cell r="G1505" t="str">
            <v>Yes</v>
          </cell>
        </row>
        <row r="1506">
          <cell r="F1506" t="str">
            <v>320520DKA6420DKA1040-1050DKA3200</v>
          </cell>
          <cell r="G1506" t="str">
            <v>NC</v>
          </cell>
        </row>
        <row r="1507">
          <cell r="F1507" t="str">
            <v>320520DKA6420DKA1040-1050DKA3210</v>
          </cell>
          <cell r="G1507" t="str">
            <v>NC</v>
          </cell>
        </row>
        <row r="1508">
          <cell r="F1508" t="str">
            <v>320520DKA6420DKA1040-1050DKA3220</v>
          </cell>
          <cell r="G1508" t="str">
            <v>NC</v>
          </cell>
        </row>
        <row r="1509">
          <cell r="F1509" t="str">
            <v>320520DKA6420DKA1040-1050DKA3230</v>
          </cell>
          <cell r="G1509" t="str">
            <v>NC</v>
          </cell>
        </row>
        <row r="1510">
          <cell r="F1510" t="str">
            <v>320520DKA6420DKA1060DKA3200</v>
          </cell>
          <cell r="G1510" t="str">
            <v>Yes</v>
          </cell>
        </row>
        <row r="1511">
          <cell r="F1511" t="str">
            <v>320520DKA6420DKA1060DKA3210</v>
          </cell>
          <cell r="G1511" t="str">
            <v>Yes</v>
          </cell>
        </row>
        <row r="1512">
          <cell r="F1512" t="str">
            <v>320520DKA6420DKA1060DKA3220</v>
          </cell>
          <cell r="G1512" t="str">
            <v>Yes</v>
          </cell>
        </row>
        <row r="1513">
          <cell r="F1513" t="str">
            <v>320520DKA6420DKA1060DKA3230</v>
          </cell>
          <cell r="G1513" t="str">
            <v>Yes</v>
          </cell>
        </row>
        <row r="1514">
          <cell r="F1514" t="str">
            <v>320520DKA6420DKA1070-1080DKA3200</v>
          </cell>
          <cell r="G1514" t="str">
            <v>NC</v>
          </cell>
        </row>
        <row r="1515">
          <cell r="F1515" t="str">
            <v>320520DKA6420DKA1070-1080DKA3210</v>
          </cell>
          <cell r="G1515" t="str">
            <v>NC</v>
          </cell>
        </row>
        <row r="1516">
          <cell r="F1516" t="str">
            <v>320520DKA6420DKA1070-1080DKA3220</v>
          </cell>
          <cell r="G1516" t="str">
            <v>NC</v>
          </cell>
        </row>
        <row r="1517">
          <cell r="F1517" t="str">
            <v>320520DKA6420DKA1070-1080DKA3230</v>
          </cell>
          <cell r="G1517" t="str">
            <v>NC</v>
          </cell>
        </row>
        <row r="1518">
          <cell r="F1518" t="str">
            <v>320520DKA6420DKA1090DKA3200</v>
          </cell>
          <cell r="G1518" t="str">
            <v>Yes</v>
          </cell>
        </row>
        <row r="1519">
          <cell r="F1519" t="str">
            <v>320520DKA6420DKA1090DKA3210</v>
          </cell>
          <cell r="G1519" t="str">
            <v>Yes</v>
          </cell>
        </row>
        <row r="1520">
          <cell r="F1520" t="str">
            <v>320520DKA6420DKA1090DKA3220</v>
          </cell>
          <cell r="G1520" t="str">
            <v>Yes</v>
          </cell>
        </row>
        <row r="1521">
          <cell r="F1521" t="str">
            <v>320520DKA6420DKA1090DKA3230</v>
          </cell>
          <cell r="G1521" t="str">
            <v>Yes</v>
          </cell>
        </row>
        <row r="1522">
          <cell r="F1522" t="str">
            <v>320520DKA6430DKA1040-1050DKA3200</v>
          </cell>
          <cell r="G1522" t="str">
            <v>Yes</v>
          </cell>
        </row>
        <row r="1523">
          <cell r="F1523" t="str">
            <v>320520DKA6430DKA1040-1050DKA3210</v>
          </cell>
          <cell r="G1523" t="str">
            <v>Yes</v>
          </cell>
        </row>
        <row r="1524">
          <cell r="F1524" t="str">
            <v>320520DKA6430DKA1040-1050DKA3220</v>
          </cell>
          <cell r="G1524" t="str">
            <v>Yes</v>
          </cell>
        </row>
        <row r="1525">
          <cell r="F1525" t="str">
            <v>320520DKA6430DKA1040-1050DKA3230</v>
          </cell>
          <cell r="G1525" t="str">
            <v>Yes</v>
          </cell>
        </row>
        <row r="1526">
          <cell r="F1526" t="str">
            <v>320520DKA6430DKA1060DKA3200</v>
          </cell>
          <cell r="G1526" t="str">
            <v>Yes</v>
          </cell>
        </row>
        <row r="1527">
          <cell r="F1527" t="str">
            <v>320520DKA6430DKA1060DKA3210</v>
          </cell>
          <cell r="G1527" t="str">
            <v>Yes</v>
          </cell>
        </row>
        <row r="1528">
          <cell r="F1528" t="str">
            <v>320520DKA6430DKA1060DKA3220</v>
          </cell>
          <cell r="G1528" t="str">
            <v>Yes</v>
          </cell>
        </row>
        <row r="1529">
          <cell r="F1529" t="str">
            <v>320520DKA6430DKA1060DKA3230</v>
          </cell>
          <cell r="G1529" t="str">
            <v>Yes</v>
          </cell>
        </row>
        <row r="1530">
          <cell r="F1530" t="str">
            <v>320520DKA6430DKA1070-1080DKA3200</v>
          </cell>
          <cell r="G1530" t="str">
            <v>Yes</v>
          </cell>
        </row>
        <row r="1531">
          <cell r="F1531" t="str">
            <v>320520DKA6430DKA1070-1080DKA3210</v>
          </cell>
          <cell r="G1531" t="str">
            <v>Yes</v>
          </cell>
        </row>
        <row r="1532">
          <cell r="F1532" t="str">
            <v>320520DKA6430DKA1070-1080DKA3220</v>
          </cell>
          <cell r="G1532" t="str">
            <v>Yes</v>
          </cell>
        </row>
        <row r="1533">
          <cell r="F1533" t="str">
            <v>320520DKA6430DKA1070-1080DKA3230</v>
          </cell>
          <cell r="G1533" t="str">
            <v>Yes</v>
          </cell>
        </row>
        <row r="1534">
          <cell r="F1534" t="str">
            <v>320520DKA6430DKA1090DKA3200</v>
          </cell>
          <cell r="G1534" t="str">
            <v>Yes</v>
          </cell>
        </row>
        <row r="1535">
          <cell r="F1535" t="str">
            <v>320520DKA6430DKA1090DKA3210</v>
          </cell>
          <cell r="G1535" t="str">
            <v>Yes</v>
          </cell>
        </row>
        <row r="1536">
          <cell r="F1536" t="str">
            <v>320520DKA6430DKA1090DKA3220</v>
          </cell>
          <cell r="G1536" t="str">
            <v>Yes</v>
          </cell>
        </row>
        <row r="1537">
          <cell r="F1537" t="str">
            <v>320520DKA6430DKA1090DKA3230</v>
          </cell>
          <cell r="G1537" t="str">
            <v>Yes</v>
          </cell>
        </row>
        <row r="1538">
          <cell r="F1538" t="str">
            <v>330450DKA6410DKA1040-1050DKA3200</v>
          </cell>
          <cell r="G1538" t="str">
            <v>No</v>
          </cell>
        </row>
        <row r="1539">
          <cell r="F1539" t="str">
            <v>330450DKA6410DKA1040-1050DKA3210</v>
          </cell>
          <cell r="G1539" t="str">
            <v>No</v>
          </cell>
        </row>
        <row r="1540">
          <cell r="F1540" t="str">
            <v>330450DKA6410DKA1040-1050DKA3220</v>
          </cell>
          <cell r="G1540" t="str">
            <v>No</v>
          </cell>
        </row>
        <row r="1541">
          <cell r="F1541" t="str">
            <v>330450DKA6410DKA1040-1050DKA3230</v>
          </cell>
          <cell r="G1541" t="str">
            <v>No</v>
          </cell>
        </row>
        <row r="1542">
          <cell r="F1542" t="str">
            <v>330450DKA6410DKA1060DKA3200</v>
          </cell>
          <cell r="G1542" t="str">
            <v>NC</v>
          </cell>
        </row>
        <row r="1543">
          <cell r="F1543" t="str">
            <v>330450DKA6410DKA1060DKA3210</v>
          </cell>
          <cell r="G1543" t="str">
            <v>NC</v>
          </cell>
        </row>
        <row r="1544">
          <cell r="F1544" t="str">
            <v>330450DKA6410DKA1060DKA3220</v>
          </cell>
          <cell r="G1544" t="str">
            <v>NC</v>
          </cell>
        </row>
        <row r="1545">
          <cell r="F1545" t="str">
            <v>330450DKA6410DKA1060DKA3230</v>
          </cell>
          <cell r="G1545" t="str">
            <v>NC</v>
          </cell>
        </row>
        <row r="1546">
          <cell r="F1546" t="str">
            <v>330450DKA6410DKA1070-1080DKA3200</v>
          </cell>
          <cell r="G1546" t="str">
            <v>No</v>
          </cell>
        </row>
        <row r="1547">
          <cell r="F1547" t="str">
            <v>330450DKA6410DKA1070-1080DKA3210</v>
          </cell>
          <cell r="G1547" t="str">
            <v>No</v>
          </cell>
        </row>
        <row r="1548">
          <cell r="F1548" t="str">
            <v>330450DKA6410DKA1070-1080DKA3220</v>
          </cell>
          <cell r="G1548" t="str">
            <v>No</v>
          </cell>
        </row>
        <row r="1549">
          <cell r="F1549" t="str">
            <v>330450DKA6410DKA1070-1080DKA3230</v>
          </cell>
          <cell r="G1549" t="str">
            <v>No</v>
          </cell>
        </row>
        <row r="1550">
          <cell r="F1550" t="str">
            <v>330450DKA6410DKA1090DKA3200</v>
          </cell>
          <cell r="G1550" t="str">
            <v>NC</v>
          </cell>
        </row>
        <row r="1551">
          <cell r="F1551" t="str">
            <v>330450DKA6410DKA1090DKA3210</v>
          </cell>
          <cell r="G1551" t="str">
            <v>NC</v>
          </cell>
        </row>
        <row r="1552">
          <cell r="F1552" t="str">
            <v>330450DKA6410DKA1090DKA3220</v>
          </cell>
          <cell r="G1552" t="str">
            <v>NC</v>
          </cell>
        </row>
        <row r="1553">
          <cell r="F1553" t="str">
            <v>330450DKA6410DKA1090DKA3230</v>
          </cell>
          <cell r="G1553" t="str">
            <v>NC</v>
          </cell>
        </row>
        <row r="1554">
          <cell r="F1554" t="str">
            <v>330450DKA6420DKA1040-1050DKA3200</v>
          </cell>
          <cell r="G1554" t="str">
            <v>NC</v>
          </cell>
        </row>
        <row r="1555">
          <cell r="F1555" t="str">
            <v>330450DKA6420DKA1040-1050DKA3210</v>
          </cell>
          <cell r="G1555" t="str">
            <v>NC</v>
          </cell>
        </row>
        <row r="1556">
          <cell r="F1556" t="str">
            <v>330450DKA6420DKA1040-1050DKA3220</v>
          </cell>
          <cell r="G1556" t="str">
            <v>NC</v>
          </cell>
        </row>
        <row r="1557">
          <cell r="F1557" t="str">
            <v>330450DKA6420DKA1040-1050DKA3230</v>
          </cell>
          <cell r="G1557" t="str">
            <v>NC</v>
          </cell>
        </row>
        <row r="1558">
          <cell r="F1558" t="str">
            <v>330450DKA6420DKA1060DKA3200</v>
          </cell>
          <cell r="G1558" t="str">
            <v>NC</v>
          </cell>
        </row>
        <row r="1559">
          <cell r="F1559" t="str">
            <v>330450DKA6420DKA1060DKA3210</v>
          </cell>
          <cell r="G1559" t="str">
            <v>NC</v>
          </cell>
        </row>
        <row r="1560">
          <cell r="F1560" t="str">
            <v>330450DKA6420DKA1060DKA3220</v>
          </cell>
          <cell r="G1560" t="str">
            <v>NC</v>
          </cell>
        </row>
        <row r="1561">
          <cell r="F1561" t="str">
            <v>330450DKA6420DKA1060DKA3230</v>
          </cell>
          <cell r="G1561" t="str">
            <v>NC</v>
          </cell>
        </row>
        <row r="1562">
          <cell r="F1562" t="str">
            <v>330450DKA6420DKA1070-1080DKA3200</v>
          </cell>
          <cell r="G1562" t="str">
            <v>NC</v>
          </cell>
        </row>
        <row r="1563">
          <cell r="F1563" t="str">
            <v>330450DKA6420DKA1070-1080DKA3210</v>
          </cell>
          <cell r="G1563" t="str">
            <v>NC</v>
          </cell>
        </row>
        <row r="1564">
          <cell r="F1564" t="str">
            <v>330450DKA6420DKA1070-1080DKA3220</v>
          </cell>
          <cell r="G1564" t="str">
            <v>NC</v>
          </cell>
        </row>
        <row r="1565">
          <cell r="F1565" t="str">
            <v>330450DKA6420DKA1070-1080DKA3230</v>
          </cell>
          <cell r="G1565" t="str">
            <v>NC</v>
          </cell>
        </row>
        <row r="1566">
          <cell r="F1566" t="str">
            <v>330450DKA6420DKA1090DKA3200</v>
          </cell>
          <cell r="G1566" t="str">
            <v>NC</v>
          </cell>
        </row>
        <row r="1567">
          <cell r="F1567" t="str">
            <v>330450DKA6420DKA1090DKA3210</v>
          </cell>
          <cell r="G1567" t="str">
            <v>NC</v>
          </cell>
        </row>
        <row r="1568">
          <cell r="F1568" t="str">
            <v>330450DKA6420DKA1090DKA3220</v>
          </cell>
          <cell r="G1568" t="str">
            <v>NC</v>
          </cell>
        </row>
        <row r="1569">
          <cell r="F1569" t="str">
            <v>330450DKA6420DKA1090DKA3230</v>
          </cell>
          <cell r="G1569" t="str">
            <v>NC</v>
          </cell>
        </row>
        <row r="1570">
          <cell r="F1570" t="str">
            <v>330450DKA6430DKA1040-1050DKA3200</v>
          </cell>
          <cell r="G1570" t="str">
            <v>NC</v>
          </cell>
        </row>
        <row r="1571">
          <cell r="F1571" t="str">
            <v>330450DKA6430DKA1040-1050DKA3210</v>
          </cell>
          <cell r="G1571" t="str">
            <v>NC</v>
          </cell>
        </row>
        <row r="1572">
          <cell r="F1572" t="str">
            <v>330450DKA6430DKA1040-1050DKA3220</v>
          </cell>
          <cell r="G1572" t="str">
            <v>NC</v>
          </cell>
        </row>
        <row r="1573">
          <cell r="F1573" t="str">
            <v>330450DKA6430DKA1040-1050DKA3230</v>
          </cell>
          <cell r="G1573" t="str">
            <v>NC</v>
          </cell>
        </row>
        <row r="1574">
          <cell r="F1574" t="str">
            <v>330450DKA6430DKA1060DKA3200</v>
          </cell>
          <cell r="G1574" t="str">
            <v>NC</v>
          </cell>
        </row>
        <row r="1575">
          <cell r="F1575" t="str">
            <v>330450DKA6430DKA1060DKA3210</v>
          </cell>
          <cell r="G1575" t="str">
            <v>NC</v>
          </cell>
        </row>
        <row r="1576">
          <cell r="F1576" t="str">
            <v>330450DKA6430DKA1060DKA3220</v>
          </cell>
          <cell r="G1576" t="str">
            <v>NC</v>
          </cell>
        </row>
        <row r="1577">
          <cell r="F1577" t="str">
            <v>330450DKA6430DKA1060DKA3230</v>
          </cell>
          <cell r="G1577" t="str">
            <v>NC</v>
          </cell>
        </row>
        <row r="1578">
          <cell r="F1578" t="str">
            <v>330450DKA6430DKA1070-1080DKA3200</v>
          </cell>
          <cell r="G1578" t="str">
            <v>NC</v>
          </cell>
        </row>
        <row r="1579">
          <cell r="F1579" t="str">
            <v>330450DKA6430DKA1070-1080DKA3210</v>
          </cell>
          <cell r="G1579" t="str">
            <v>NC</v>
          </cell>
        </row>
        <row r="1580">
          <cell r="F1580" t="str">
            <v>330450DKA6430DKA1070-1080DKA3220</v>
          </cell>
          <cell r="G1580" t="str">
            <v>NC</v>
          </cell>
        </row>
        <row r="1581">
          <cell r="F1581" t="str">
            <v>330450DKA6430DKA1070-1080DKA3230</v>
          </cell>
          <cell r="G1581" t="str">
            <v>NC</v>
          </cell>
        </row>
        <row r="1582">
          <cell r="F1582" t="str">
            <v>330450DKA6430DKA1090DKA3200</v>
          </cell>
          <cell r="G1582" t="str">
            <v>NC</v>
          </cell>
        </row>
        <row r="1583">
          <cell r="F1583" t="str">
            <v>330450DKA6430DKA1090DKA3210</v>
          </cell>
          <cell r="G1583" t="str">
            <v>NC</v>
          </cell>
        </row>
        <row r="1584">
          <cell r="F1584" t="str">
            <v>330450DKA6430DKA1090DKA3220</v>
          </cell>
          <cell r="G1584" t="str">
            <v>NC</v>
          </cell>
        </row>
        <row r="1585">
          <cell r="F1585" t="str">
            <v>330450DKA6430DKA1090DKA3230</v>
          </cell>
          <cell r="G1585" t="str">
            <v>NC</v>
          </cell>
        </row>
        <row r="1586">
          <cell r="F1586" t="str">
            <v>330460DKA6410DKA1040-1050DKA3200</v>
          </cell>
          <cell r="G1586" t="str">
            <v>Yes</v>
          </cell>
        </row>
        <row r="1587">
          <cell r="F1587" t="str">
            <v>330460DKA6410DKA1040-1050DKA3210</v>
          </cell>
          <cell r="G1587" t="str">
            <v>Yes</v>
          </cell>
        </row>
        <row r="1588">
          <cell r="F1588" t="str">
            <v>330460DKA6410DKA1040-1050DKA3220</v>
          </cell>
          <cell r="G1588" t="str">
            <v>No</v>
          </cell>
        </row>
        <row r="1589">
          <cell r="F1589" t="str">
            <v>330460DKA6410DKA1040-1050DKA3230</v>
          </cell>
          <cell r="G1589" t="str">
            <v>No</v>
          </cell>
        </row>
        <row r="1590">
          <cell r="F1590" t="str">
            <v>330460DKA6410DKA1060DKA3200</v>
          </cell>
          <cell r="G1590" t="str">
            <v>NC</v>
          </cell>
        </row>
        <row r="1591">
          <cell r="F1591" t="str">
            <v>330460DKA6410DKA1060DKA3210</v>
          </cell>
          <cell r="G1591" t="str">
            <v>NC</v>
          </cell>
        </row>
        <row r="1592">
          <cell r="F1592" t="str">
            <v>330460DKA6410DKA1060DKA3220</v>
          </cell>
          <cell r="G1592" t="str">
            <v>NC</v>
          </cell>
        </row>
        <row r="1593">
          <cell r="F1593" t="str">
            <v>330460DKA6410DKA1060DKA3230</v>
          </cell>
          <cell r="G1593" t="str">
            <v>NC</v>
          </cell>
        </row>
        <row r="1594">
          <cell r="F1594" t="str">
            <v>330460DKA6410DKA1070-1080DKA3200</v>
          </cell>
          <cell r="G1594" t="str">
            <v>Yes</v>
          </cell>
        </row>
        <row r="1595">
          <cell r="F1595" t="str">
            <v>330460DKA6410DKA1070-1080DKA3210</v>
          </cell>
          <cell r="G1595" t="str">
            <v>Yes</v>
          </cell>
        </row>
        <row r="1596">
          <cell r="F1596" t="str">
            <v>330460DKA6410DKA1070-1080DKA3220</v>
          </cell>
          <cell r="G1596" t="str">
            <v>No</v>
          </cell>
        </row>
        <row r="1597">
          <cell r="F1597" t="str">
            <v>330460DKA6410DKA1070-1080DKA3230</v>
          </cell>
          <cell r="G1597" t="str">
            <v>No</v>
          </cell>
        </row>
        <row r="1598">
          <cell r="F1598" t="str">
            <v>330460DKA6410DKA1090DKA3200</v>
          </cell>
          <cell r="G1598" t="str">
            <v>NC</v>
          </cell>
        </row>
        <row r="1599">
          <cell r="F1599" t="str">
            <v>330460DKA6410DKA1090DKA3210</v>
          </cell>
          <cell r="G1599" t="str">
            <v>NC</v>
          </cell>
        </row>
        <row r="1600">
          <cell r="F1600" t="str">
            <v>330460DKA6410DKA1090DKA3220</v>
          </cell>
          <cell r="G1600" t="str">
            <v>NC</v>
          </cell>
        </row>
        <row r="1601">
          <cell r="F1601" t="str">
            <v>330460DKA6410DKA1090DKA3230</v>
          </cell>
          <cell r="G1601" t="str">
            <v>NC</v>
          </cell>
        </row>
        <row r="1602">
          <cell r="F1602" t="str">
            <v>330460DKA6420DKA1040-1050DKA3200</v>
          </cell>
          <cell r="G1602" t="str">
            <v>No</v>
          </cell>
        </row>
        <row r="1603">
          <cell r="F1603" t="str">
            <v>330460DKA6420DKA1040-1050DKA3210</v>
          </cell>
          <cell r="G1603" t="str">
            <v>No</v>
          </cell>
        </row>
        <row r="1604">
          <cell r="F1604" t="str">
            <v>330460DKA6420DKA1040-1050DKA3220</v>
          </cell>
          <cell r="G1604" t="str">
            <v>No</v>
          </cell>
        </row>
        <row r="1605">
          <cell r="F1605" t="str">
            <v>330460DKA6420DKA1040-1050DKA3230</v>
          </cell>
          <cell r="G1605" t="str">
            <v>No</v>
          </cell>
        </row>
        <row r="1606">
          <cell r="F1606" t="str">
            <v>330460DKA6420DKA1060DKA3200</v>
          </cell>
          <cell r="G1606" t="str">
            <v>NC</v>
          </cell>
        </row>
        <row r="1607">
          <cell r="F1607" t="str">
            <v>330460DKA6420DKA1060DKA3210</v>
          </cell>
          <cell r="G1607" t="str">
            <v>NC</v>
          </cell>
        </row>
        <row r="1608">
          <cell r="F1608" t="str">
            <v>330460DKA6420DKA1060DKA3220</v>
          </cell>
          <cell r="G1608" t="str">
            <v>NC</v>
          </cell>
        </row>
        <row r="1609">
          <cell r="F1609" t="str">
            <v>330460DKA6420DKA1060DKA3230</v>
          </cell>
          <cell r="G1609" t="str">
            <v>NC</v>
          </cell>
        </row>
        <row r="1610">
          <cell r="F1610" t="str">
            <v>330460DKA6420DKA1070-1080DKA3200</v>
          </cell>
          <cell r="G1610" t="str">
            <v>No</v>
          </cell>
        </row>
        <row r="1611">
          <cell r="F1611" t="str">
            <v>330460DKA6420DKA1070-1080DKA3210</v>
          </cell>
          <cell r="G1611" t="str">
            <v>No</v>
          </cell>
        </row>
        <row r="1612">
          <cell r="F1612" t="str">
            <v>330460DKA6420DKA1070-1080DKA3220</v>
          </cell>
          <cell r="G1612" t="str">
            <v>No</v>
          </cell>
        </row>
        <row r="1613">
          <cell r="F1613" t="str">
            <v>330460DKA6420DKA1070-1080DKA3230</v>
          </cell>
          <cell r="G1613" t="str">
            <v>No</v>
          </cell>
        </row>
        <row r="1614">
          <cell r="F1614" t="str">
            <v>330460DKA6420DKA1090DKA3200</v>
          </cell>
          <cell r="G1614" t="str">
            <v>NC</v>
          </cell>
        </row>
        <row r="1615">
          <cell r="F1615" t="str">
            <v>330460DKA6420DKA1090DKA3210</v>
          </cell>
          <cell r="G1615" t="str">
            <v>NC</v>
          </cell>
        </row>
        <row r="1616">
          <cell r="F1616" t="str">
            <v>330460DKA6420DKA1090DKA3220</v>
          </cell>
          <cell r="G1616" t="str">
            <v>NC</v>
          </cell>
        </row>
        <row r="1617">
          <cell r="F1617" t="str">
            <v>330460DKA6420DKA1090DKA3230</v>
          </cell>
          <cell r="G1617" t="str">
            <v>NC</v>
          </cell>
        </row>
        <row r="1618">
          <cell r="F1618" t="str">
            <v>330460DKA6430DKA1040-1050DKA3200</v>
          </cell>
          <cell r="G1618" t="str">
            <v>NC</v>
          </cell>
        </row>
        <row r="1619">
          <cell r="F1619" t="str">
            <v>330460DKA6430DKA1040-1050DKA3210</v>
          </cell>
          <cell r="G1619" t="str">
            <v>NC</v>
          </cell>
        </row>
        <row r="1620">
          <cell r="F1620" t="str">
            <v>330460DKA6430DKA1040-1050DKA3220</v>
          </cell>
          <cell r="G1620" t="str">
            <v>NC</v>
          </cell>
        </row>
        <row r="1621">
          <cell r="F1621" t="str">
            <v>330460DKA6430DKA1040-1050DKA3230</v>
          </cell>
          <cell r="G1621" t="str">
            <v>NC</v>
          </cell>
        </row>
        <row r="1622">
          <cell r="F1622" t="str">
            <v>330460DKA6430DKA1060DKA3200</v>
          </cell>
          <cell r="G1622" t="str">
            <v>NC</v>
          </cell>
        </row>
        <row r="1623">
          <cell r="F1623" t="str">
            <v>330460DKA6430DKA1060DKA3210</v>
          </cell>
          <cell r="G1623" t="str">
            <v>NC</v>
          </cell>
        </row>
        <row r="1624">
          <cell r="F1624" t="str">
            <v>330460DKA6430DKA1060DKA3220</v>
          </cell>
          <cell r="G1624" t="str">
            <v>NC</v>
          </cell>
        </row>
        <row r="1625">
          <cell r="F1625" t="str">
            <v>330460DKA6430DKA1060DKA3230</v>
          </cell>
          <cell r="G1625" t="str">
            <v>NC</v>
          </cell>
        </row>
        <row r="1626">
          <cell r="F1626" t="str">
            <v>330460DKA6430DKA1070-1080DKA3200</v>
          </cell>
          <cell r="G1626" t="str">
            <v>NC</v>
          </cell>
        </row>
        <row r="1627">
          <cell r="F1627" t="str">
            <v>330460DKA6430DKA1070-1080DKA3210</v>
          </cell>
          <cell r="G1627" t="str">
            <v>NC</v>
          </cell>
        </row>
        <row r="1628">
          <cell r="F1628" t="str">
            <v>330460DKA6430DKA1070-1080DKA3220</v>
          </cell>
          <cell r="G1628" t="str">
            <v>NC</v>
          </cell>
        </row>
        <row r="1629">
          <cell r="F1629" t="str">
            <v>330460DKA6430DKA1070-1080DKA3230</v>
          </cell>
          <cell r="G1629" t="str">
            <v>NC</v>
          </cell>
        </row>
        <row r="1630">
          <cell r="F1630" t="str">
            <v>330460DKA6430DKA1090DKA3200</v>
          </cell>
          <cell r="G1630" t="str">
            <v>NC</v>
          </cell>
        </row>
        <row r="1631">
          <cell r="F1631" t="str">
            <v>330460DKA6430DKA1090DKA3210</v>
          </cell>
          <cell r="G1631" t="str">
            <v>NC</v>
          </cell>
        </row>
        <row r="1632">
          <cell r="F1632" t="str">
            <v>330460DKA6430DKA1090DKA3220</v>
          </cell>
          <cell r="G1632" t="str">
            <v>NC</v>
          </cell>
        </row>
        <row r="1633">
          <cell r="F1633" t="str">
            <v>330460DKA6430DKA1090DKA3230</v>
          </cell>
          <cell r="G1633" t="str">
            <v>NC</v>
          </cell>
        </row>
        <row r="1634">
          <cell r="F1634" t="str">
            <v>330470DKA6410DKA1040-1050DKA3200</v>
          </cell>
          <cell r="G1634" t="str">
            <v>Yes</v>
          </cell>
        </row>
        <row r="1635">
          <cell r="F1635" t="str">
            <v>330470DKA6410DKA1040-1050DKA3210</v>
          </cell>
          <cell r="G1635" t="str">
            <v>Yes</v>
          </cell>
        </row>
        <row r="1636">
          <cell r="F1636" t="str">
            <v>330470DKA6410DKA1040-1050DKA3220</v>
          </cell>
          <cell r="G1636" t="str">
            <v>No</v>
          </cell>
        </row>
        <row r="1637">
          <cell r="F1637" t="str">
            <v>330470DKA6410DKA1040-1050DKA3230</v>
          </cell>
          <cell r="G1637" t="str">
            <v>No</v>
          </cell>
        </row>
        <row r="1638">
          <cell r="F1638" t="str">
            <v>330470DKA6410DKA1060DKA3200</v>
          </cell>
          <cell r="G1638" t="str">
            <v>NC</v>
          </cell>
        </row>
        <row r="1639">
          <cell r="F1639" t="str">
            <v>330470DKA6410DKA1060DKA3210</v>
          </cell>
          <cell r="G1639" t="str">
            <v>NC</v>
          </cell>
        </row>
        <row r="1640">
          <cell r="F1640" t="str">
            <v>330470DKA6410DKA1060DKA3220</v>
          </cell>
          <cell r="G1640" t="str">
            <v>NC</v>
          </cell>
        </row>
        <row r="1641">
          <cell r="F1641" t="str">
            <v>330470DKA6410DKA1060DKA3230</v>
          </cell>
          <cell r="G1641" t="str">
            <v>NC</v>
          </cell>
        </row>
        <row r="1642">
          <cell r="F1642" t="str">
            <v>330470DKA6410DKA1070-1080DKA3200</v>
          </cell>
          <cell r="G1642" t="str">
            <v>Yes</v>
          </cell>
        </row>
        <row r="1643">
          <cell r="F1643" t="str">
            <v>330470DKA6410DKA1070-1080DKA3210</v>
          </cell>
          <cell r="G1643" t="str">
            <v>Yes</v>
          </cell>
        </row>
        <row r="1644">
          <cell r="F1644" t="str">
            <v>330470DKA6410DKA1070-1080DKA3220</v>
          </cell>
          <cell r="G1644" t="str">
            <v>No</v>
          </cell>
        </row>
        <row r="1645">
          <cell r="F1645" t="str">
            <v>330470DKA6410DKA1070-1080DKA3230</v>
          </cell>
          <cell r="G1645" t="str">
            <v>No</v>
          </cell>
        </row>
        <row r="1646">
          <cell r="F1646" t="str">
            <v>330470DKA6410DKA1090DKA3200</v>
          </cell>
          <cell r="G1646" t="str">
            <v>NC</v>
          </cell>
        </row>
        <row r="1647">
          <cell r="F1647" t="str">
            <v>330470DKA6410DKA1090DKA3210</v>
          </cell>
          <cell r="G1647" t="str">
            <v>NC</v>
          </cell>
        </row>
        <row r="1648">
          <cell r="F1648" t="str">
            <v>330470DKA6410DKA1090DKA3220</v>
          </cell>
          <cell r="G1648" t="str">
            <v>NC</v>
          </cell>
        </row>
        <row r="1649">
          <cell r="F1649" t="str">
            <v>330470DKA6410DKA1090DKA3230</v>
          </cell>
          <cell r="G1649" t="str">
            <v>NC</v>
          </cell>
        </row>
        <row r="1650">
          <cell r="F1650" t="str">
            <v>330470DKA6420DKA1040-1050DKA3200</v>
          </cell>
          <cell r="G1650" t="str">
            <v>Yes</v>
          </cell>
        </row>
        <row r="1651">
          <cell r="F1651" t="str">
            <v>330470DKA6420DKA1040-1050DKA3210</v>
          </cell>
          <cell r="G1651" t="str">
            <v>Yes</v>
          </cell>
        </row>
        <row r="1652">
          <cell r="F1652" t="str">
            <v>330470DKA6420DKA1040-1050DKA3220</v>
          </cell>
          <cell r="G1652" t="str">
            <v>No</v>
          </cell>
        </row>
        <row r="1653">
          <cell r="F1653" t="str">
            <v>330470DKA6420DKA1040-1050DKA3230</v>
          </cell>
          <cell r="G1653" t="str">
            <v>No</v>
          </cell>
        </row>
        <row r="1654">
          <cell r="F1654" t="str">
            <v>330470DKA6420DKA1060DKA3200</v>
          </cell>
          <cell r="G1654" t="str">
            <v>NC</v>
          </cell>
        </row>
        <row r="1655">
          <cell r="F1655" t="str">
            <v>330470DKA6420DKA1060DKA3210</v>
          </cell>
          <cell r="G1655" t="str">
            <v>NC</v>
          </cell>
        </row>
        <row r="1656">
          <cell r="F1656" t="str">
            <v>330470DKA6420DKA1060DKA3220</v>
          </cell>
          <cell r="G1656" t="str">
            <v>NC</v>
          </cell>
        </row>
        <row r="1657">
          <cell r="F1657" t="str">
            <v>330470DKA6420DKA1060DKA3230</v>
          </cell>
          <cell r="G1657" t="str">
            <v>NC</v>
          </cell>
        </row>
        <row r="1658">
          <cell r="F1658" t="str">
            <v>330470DKA6420DKA1070-1080DKA3200</v>
          </cell>
          <cell r="G1658" t="str">
            <v>Yes</v>
          </cell>
        </row>
        <row r="1659">
          <cell r="F1659" t="str">
            <v>330470DKA6420DKA1070-1080DKA3210</v>
          </cell>
          <cell r="G1659" t="str">
            <v>Yes</v>
          </cell>
        </row>
        <row r="1660">
          <cell r="F1660" t="str">
            <v>330470DKA6420DKA1070-1080DKA3220</v>
          </cell>
          <cell r="G1660" t="str">
            <v>No</v>
          </cell>
        </row>
        <row r="1661">
          <cell r="F1661" t="str">
            <v>330470DKA6420DKA1070-1080DKA3230</v>
          </cell>
          <cell r="G1661" t="str">
            <v>No</v>
          </cell>
        </row>
        <row r="1662">
          <cell r="F1662" t="str">
            <v>330470DKA6420DKA1090DKA3200</v>
          </cell>
          <cell r="G1662" t="str">
            <v>NC</v>
          </cell>
        </row>
        <row r="1663">
          <cell r="F1663" t="str">
            <v>330470DKA6420DKA1090DKA3210</v>
          </cell>
          <cell r="G1663" t="str">
            <v>NC</v>
          </cell>
        </row>
        <row r="1664">
          <cell r="F1664" t="str">
            <v>330470DKA6420DKA1090DKA3220</v>
          </cell>
          <cell r="G1664" t="str">
            <v>NC</v>
          </cell>
        </row>
        <row r="1665">
          <cell r="F1665" t="str">
            <v>330470DKA6420DKA1090DKA3230</v>
          </cell>
          <cell r="G1665" t="str">
            <v>NC</v>
          </cell>
        </row>
        <row r="1666">
          <cell r="F1666" t="str">
            <v>330470DKA6430DKA1040-1050DKA3200</v>
          </cell>
          <cell r="G1666" t="str">
            <v>No</v>
          </cell>
        </row>
        <row r="1667">
          <cell r="F1667" t="str">
            <v>330470DKA6430DKA1040-1050DKA3210</v>
          </cell>
          <cell r="G1667" t="str">
            <v>No</v>
          </cell>
        </row>
        <row r="1668">
          <cell r="F1668" t="str">
            <v>330470DKA6430DKA1040-1050DKA3220</v>
          </cell>
          <cell r="G1668" t="str">
            <v>No</v>
          </cell>
        </row>
        <row r="1669">
          <cell r="F1669" t="str">
            <v>330470DKA6430DKA1040-1050DKA3230</v>
          </cell>
          <cell r="G1669" t="str">
            <v>No</v>
          </cell>
        </row>
        <row r="1670">
          <cell r="F1670" t="str">
            <v>330470DKA6430DKA1060DKA3200</v>
          </cell>
          <cell r="G1670" t="str">
            <v>NC</v>
          </cell>
        </row>
        <row r="1671">
          <cell r="F1671" t="str">
            <v>330470DKA6430DKA1060DKA3210</v>
          </cell>
          <cell r="G1671" t="str">
            <v>NC</v>
          </cell>
        </row>
        <row r="1672">
          <cell r="F1672" t="str">
            <v>330470DKA6430DKA1060DKA3220</v>
          </cell>
          <cell r="G1672" t="str">
            <v>NC</v>
          </cell>
        </row>
        <row r="1673">
          <cell r="F1673" t="str">
            <v>330470DKA6430DKA1060DKA3230</v>
          </cell>
          <cell r="G1673" t="str">
            <v>NC</v>
          </cell>
        </row>
        <row r="1674">
          <cell r="F1674" t="str">
            <v>330470DKA6430DKA1070-1080DKA3200</v>
          </cell>
          <cell r="G1674" t="str">
            <v>No</v>
          </cell>
        </row>
        <row r="1675">
          <cell r="F1675" t="str">
            <v>330470DKA6430DKA1070-1080DKA3210</v>
          </cell>
          <cell r="G1675" t="str">
            <v>No</v>
          </cell>
        </row>
        <row r="1676">
          <cell r="F1676" t="str">
            <v>330470DKA6430DKA1070-1080DKA3220</v>
          </cell>
          <cell r="G1676" t="str">
            <v>No</v>
          </cell>
        </row>
        <row r="1677">
          <cell r="F1677" t="str">
            <v>330470DKA6430DKA1070-1080DKA3230</v>
          </cell>
          <cell r="G1677" t="str">
            <v>No</v>
          </cell>
        </row>
        <row r="1678">
          <cell r="F1678" t="str">
            <v>330470DKA6430DKA1090DKA3200</v>
          </cell>
          <cell r="G1678" t="str">
            <v>NC</v>
          </cell>
        </row>
        <row r="1679">
          <cell r="F1679" t="str">
            <v>330470DKA6430DKA1090DKA3210</v>
          </cell>
          <cell r="G1679" t="str">
            <v>NC</v>
          </cell>
        </row>
        <row r="1680">
          <cell r="F1680" t="str">
            <v>330470DKA6430DKA1090DKA3220</v>
          </cell>
          <cell r="G1680" t="str">
            <v>NC</v>
          </cell>
        </row>
        <row r="1681">
          <cell r="F1681" t="str">
            <v>330470DKA6430DKA1090DKA3230</v>
          </cell>
          <cell r="G1681" t="str">
            <v>NC</v>
          </cell>
        </row>
        <row r="1682">
          <cell r="F1682" t="str">
            <v>330480DKA6410DKA1040-1050DKA3200</v>
          </cell>
          <cell r="G1682" t="str">
            <v>Yes</v>
          </cell>
        </row>
        <row r="1683">
          <cell r="F1683" t="str">
            <v>330480DKA6410DKA1040-1050DKA3210</v>
          </cell>
          <cell r="G1683" t="str">
            <v>Yes</v>
          </cell>
        </row>
        <row r="1684">
          <cell r="F1684" t="str">
            <v>330480DKA6410DKA1040-1050DKA3220</v>
          </cell>
          <cell r="G1684" t="str">
            <v>No</v>
          </cell>
        </row>
        <row r="1685">
          <cell r="F1685" t="str">
            <v>330480DKA6410DKA1040-1050DKA3230</v>
          </cell>
          <cell r="G1685" t="str">
            <v>No</v>
          </cell>
        </row>
        <row r="1686">
          <cell r="F1686" t="str">
            <v>330480DKA6410DKA1060DKA3200</v>
          </cell>
          <cell r="G1686" t="str">
            <v>NC</v>
          </cell>
        </row>
        <row r="1687">
          <cell r="F1687" t="str">
            <v>330480DKA6410DKA1060DKA3210</v>
          </cell>
          <cell r="G1687" t="str">
            <v>NC</v>
          </cell>
        </row>
        <row r="1688">
          <cell r="F1688" t="str">
            <v>330480DKA6410DKA1060DKA3220</v>
          </cell>
          <cell r="G1688" t="str">
            <v>NC</v>
          </cell>
        </row>
        <row r="1689">
          <cell r="F1689" t="str">
            <v>330480DKA6410DKA1060DKA3230</v>
          </cell>
          <cell r="G1689" t="str">
            <v>NC</v>
          </cell>
        </row>
        <row r="1690">
          <cell r="F1690" t="str">
            <v>330480DKA6410DKA1070-1080DKA3200</v>
          </cell>
          <cell r="G1690" t="str">
            <v>Yes</v>
          </cell>
        </row>
        <row r="1691">
          <cell r="F1691" t="str">
            <v>330480DKA6410DKA1070-1080DKA3210</v>
          </cell>
          <cell r="G1691" t="str">
            <v>Yes</v>
          </cell>
        </row>
        <row r="1692">
          <cell r="F1692" t="str">
            <v>330480DKA6410DKA1070-1080DKA3220</v>
          </cell>
          <cell r="G1692" t="str">
            <v>Yes</v>
          </cell>
        </row>
        <row r="1693">
          <cell r="F1693" t="str">
            <v>330480DKA6410DKA1070-1080DKA3230</v>
          </cell>
          <cell r="G1693" t="str">
            <v>Yes</v>
          </cell>
        </row>
        <row r="1694">
          <cell r="F1694" t="str">
            <v>330480DKA6410DKA1090DKA3200</v>
          </cell>
          <cell r="G1694" t="str">
            <v>NC</v>
          </cell>
        </row>
        <row r="1695">
          <cell r="F1695" t="str">
            <v>330480DKA6410DKA1090DKA3210</v>
          </cell>
          <cell r="G1695" t="str">
            <v>NC</v>
          </cell>
        </row>
        <row r="1696">
          <cell r="F1696" t="str">
            <v>330480DKA6410DKA1090DKA3220</v>
          </cell>
          <cell r="G1696" t="str">
            <v>NC</v>
          </cell>
        </row>
        <row r="1697">
          <cell r="F1697" t="str">
            <v>330480DKA6410DKA1090DKA3230</v>
          </cell>
          <cell r="G1697" t="str">
            <v>NC</v>
          </cell>
        </row>
        <row r="1698">
          <cell r="F1698" t="str">
            <v>330480DKA6420DKA1040-1050DKA3200</v>
          </cell>
          <cell r="G1698" t="str">
            <v>Yes</v>
          </cell>
        </row>
        <row r="1699">
          <cell r="F1699" t="str">
            <v>330480DKA6420DKA1040-1050DKA3210</v>
          </cell>
          <cell r="G1699" t="str">
            <v>Yes</v>
          </cell>
        </row>
        <row r="1700">
          <cell r="F1700" t="str">
            <v>330480DKA6420DKA1040-1050DKA3220</v>
          </cell>
          <cell r="G1700" t="str">
            <v>No</v>
          </cell>
        </row>
        <row r="1701">
          <cell r="F1701" t="str">
            <v>330480DKA6420DKA1040-1050DKA3230</v>
          </cell>
          <cell r="G1701" t="str">
            <v>No</v>
          </cell>
        </row>
        <row r="1702">
          <cell r="F1702" t="str">
            <v>330480DKA6420DKA1060DKA3200</v>
          </cell>
          <cell r="G1702" t="str">
            <v>NC</v>
          </cell>
        </row>
        <row r="1703">
          <cell r="F1703" t="str">
            <v>330480DKA6420DKA1060DKA3210</v>
          </cell>
          <cell r="G1703" t="str">
            <v>NC</v>
          </cell>
        </row>
        <row r="1704">
          <cell r="F1704" t="str">
            <v>330480DKA6420DKA1060DKA3220</v>
          </cell>
          <cell r="G1704" t="str">
            <v>NC</v>
          </cell>
        </row>
        <row r="1705">
          <cell r="F1705" t="str">
            <v>330480DKA6420DKA1060DKA3230</v>
          </cell>
          <cell r="G1705" t="str">
            <v>NC</v>
          </cell>
        </row>
        <row r="1706">
          <cell r="F1706" t="str">
            <v>330480DKA6420DKA1070-1080DKA3200</v>
          </cell>
          <cell r="G1706" t="str">
            <v>Yes</v>
          </cell>
        </row>
        <row r="1707">
          <cell r="F1707" t="str">
            <v>330480DKA6420DKA1070-1080DKA3210</v>
          </cell>
          <cell r="G1707" t="str">
            <v>Yes</v>
          </cell>
        </row>
        <row r="1708">
          <cell r="F1708" t="str">
            <v>330480DKA6420DKA1070-1080DKA3220</v>
          </cell>
          <cell r="G1708" t="str">
            <v>No</v>
          </cell>
        </row>
        <row r="1709">
          <cell r="F1709" t="str">
            <v>330480DKA6420DKA1070-1080DKA3230</v>
          </cell>
          <cell r="G1709" t="str">
            <v>No</v>
          </cell>
        </row>
        <row r="1710">
          <cell r="F1710" t="str">
            <v>330480DKA6420DKA1090DKA3200</v>
          </cell>
          <cell r="G1710" t="str">
            <v>NC</v>
          </cell>
        </row>
        <row r="1711">
          <cell r="F1711" t="str">
            <v>330480DKA6420DKA1090DKA3210</v>
          </cell>
          <cell r="G1711" t="str">
            <v>NC</v>
          </cell>
        </row>
        <row r="1712">
          <cell r="F1712" t="str">
            <v>330480DKA6420DKA1090DKA3220</v>
          </cell>
          <cell r="G1712" t="str">
            <v>NC</v>
          </cell>
        </row>
        <row r="1713">
          <cell r="F1713" t="str">
            <v>330480DKA6420DKA1090DKA3230</v>
          </cell>
          <cell r="G1713" t="str">
            <v>NC</v>
          </cell>
        </row>
        <row r="1714">
          <cell r="F1714" t="str">
            <v>330480DKA6430DKA1040-1050DKA3200</v>
          </cell>
          <cell r="G1714" t="str">
            <v>Yes</v>
          </cell>
        </row>
        <row r="1715">
          <cell r="F1715" t="str">
            <v>330480DKA6430DKA1040-1050DKA3210</v>
          </cell>
          <cell r="G1715" t="str">
            <v>Yes</v>
          </cell>
        </row>
        <row r="1716">
          <cell r="F1716" t="str">
            <v>330480DKA6430DKA1040-1050DKA3220</v>
          </cell>
          <cell r="G1716" t="str">
            <v>No</v>
          </cell>
        </row>
        <row r="1717">
          <cell r="F1717" t="str">
            <v>330480DKA6430DKA1040-1050DKA3230</v>
          </cell>
          <cell r="G1717" t="str">
            <v>No</v>
          </cell>
        </row>
        <row r="1718">
          <cell r="F1718" t="str">
            <v>330480DKA6430DKA1060DKA3200</v>
          </cell>
          <cell r="G1718" t="str">
            <v>NC</v>
          </cell>
        </row>
        <row r="1719">
          <cell r="F1719" t="str">
            <v>330480DKA6430DKA1060DKA3210</v>
          </cell>
          <cell r="G1719" t="str">
            <v>NC</v>
          </cell>
        </row>
        <row r="1720">
          <cell r="F1720" t="str">
            <v>330480DKA6430DKA1060DKA3220</v>
          </cell>
          <cell r="G1720" t="str">
            <v>NC</v>
          </cell>
        </row>
        <row r="1721">
          <cell r="F1721" t="str">
            <v>330480DKA6430DKA1060DKA3230</v>
          </cell>
          <cell r="G1721" t="str">
            <v>NC</v>
          </cell>
        </row>
        <row r="1722">
          <cell r="F1722" t="str">
            <v>330480DKA6430DKA1070-1080DKA3200</v>
          </cell>
          <cell r="G1722" t="str">
            <v>Yes</v>
          </cell>
        </row>
        <row r="1723">
          <cell r="F1723" t="str">
            <v>330480DKA6430DKA1070-1080DKA3210</v>
          </cell>
          <cell r="G1723" t="str">
            <v>Yes</v>
          </cell>
        </row>
        <row r="1724">
          <cell r="F1724" t="str">
            <v>330480DKA6430DKA1070-1080DKA3220</v>
          </cell>
          <cell r="G1724" t="str">
            <v>No</v>
          </cell>
        </row>
        <row r="1725">
          <cell r="F1725" t="str">
            <v>330480DKA6430DKA1070-1080DKA3230</v>
          </cell>
          <cell r="G1725" t="str">
            <v>No</v>
          </cell>
        </row>
        <row r="1726">
          <cell r="F1726" t="str">
            <v>330480DKA6430DKA1090DKA3200</v>
          </cell>
          <cell r="G1726" t="str">
            <v>NC</v>
          </cell>
        </row>
        <row r="1727">
          <cell r="F1727" t="str">
            <v>330480DKA6430DKA1090DKA3210</v>
          </cell>
          <cell r="G1727" t="str">
            <v>NC</v>
          </cell>
        </row>
        <row r="1728">
          <cell r="F1728" t="str">
            <v>330480DKA6430DKA1090DKA3220</v>
          </cell>
          <cell r="G1728" t="str">
            <v>NC</v>
          </cell>
        </row>
        <row r="1729">
          <cell r="F1729" t="str">
            <v>330480DKA6430DKA1090DKA3230</v>
          </cell>
          <cell r="G1729" t="str">
            <v>NC</v>
          </cell>
        </row>
        <row r="1730">
          <cell r="F1730" t="str">
            <v>330490DKA6410DKA1040-1050DKA3200</v>
          </cell>
          <cell r="G1730" t="str">
            <v>Yes</v>
          </cell>
        </row>
        <row r="1731">
          <cell r="F1731" t="str">
            <v>330490DKA6410DKA1040-1050DKA3210</v>
          </cell>
          <cell r="G1731" t="str">
            <v>Yes</v>
          </cell>
        </row>
        <row r="1732">
          <cell r="F1732" t="str">
            <v>330490DKA6410DKA1040-1050DKA3220</v>
          </cell>
          <cell r="G1732" t="str">
            <v>Yes</v>
          </cell>
        </row>
        <row r="1733">
          <cell r="F1733" t="str">
            <v>330490DKA6410DKA1040-1050DKA3230</v>
          </cell>
          <cell r="G1733" t="str">
            <v>Yes</v>
          </cell>
        </row>
        <row r="1734">
          <cell r="F1734" t="str">
            <v>330490DKA6410DKA1060DKA3200</v>
          </cell>
          <cell r="G1734" t="str">
            <v>NC</v>
          </cell>
        </row>
        <row r="1735">
          <cell r="F1735" t="str">
            <v>330490DKA6410DKA1060DKA3210</v>
          </cell>
          <cell r="G1735" t="str">
            <v>NC</v>
          </cell>
        </row>
        <row r="1736">
          <cell r="F1736" t="str">
            <v>330490DKA6410DKA1060DKA3220</v>
          </cell>
          <cell r="G1736" t="str">
            <v>NC</v>
          </cell>
        </row>
        <row r="1737">
          <cell r="F1737" t="str">
            <v>330490DKA6410DKA1060DKA3230</v>
          </cell>
          <cell r="G1737" t="str">
            <v>NC</v>
          </cell>
        </row>
        <row r="1738">
          <cell r="F1738" t="str">
            <v>330490DKA6410DKA1070-1080DKA3200</v>
          </cell>
          <cell r="G1738" t="str">
            <v>Yes</v>
          </cell>
        </row>
        <row r="1739">
          <cell r="F1739" t="str">
            <v>330490DKA6410DKA1070-1080DKA3210</v>
          </cell>
          <cell r="G1739" t="str">
            <v>Yes</v>
          </cell>
        </row>
        <row r="1740">
          <cell r="F1740" t="str">
            <v>330490DKA6410DKA1070-1080DKA3220</v>
          </cell>
          <cell r="G1740" t="str">
            <v>Yes</v>
          </cell>
        </row>
        <row r="1741">
          <cell r="F1741" t="str">
            <v>330490DKA6410DKA1070-1080DKA3230</v>
          </cell>
          <cell r="G1741" t="str">
            <v>Yes</v>
          </cell>
        </row>
        <row r="1742">
          <cell r="F1742" t="str">
            <v>330490DKA6410DKA1090DKA3200</v>
          </cell>
          <cell r="G1742" t="str">
            <v>NC</v>
          </cell>
        </row>
        <row r="1743">
          <cell r="F1743" t="str">
            <v>330490DKA6410DKA1090DKA3210</v>
          </cell>
          <cell r="G1743" t="str">
            <v>NC</v>
          </cell>
        </row>
        <row r="1744">
          <cell r="F1744" t="str">
            <v>330490DKA6410DKA1090DKA3220</v>
          </cell>
          <cell r="G1744" t="str">
            <v>NC</v>
          </cell>
        </row>
        <row r="1745">
          <cell r="F1745" t="str">
            <v>330490DKA6410DKA1090DKA3230</v>
          </cell>
          <cell r="G1745" t="str">
            <v>NC</v>
          </cell>
        </row>
        <row r="1746">
          <cell r="F1746" t="str">
            <v>330490DKA6420DKA1040-1050DKA3200</v>
          </cell>
          <cell r="G1746" t="str">
            <v>Yes</v>
          </cell>
        </row>
        <row r="1747">
          <cell r="F1747" t="str">
            <v>330490DKA6420DKA1040-1050DKA3210</v>
          </cell>
          <cell r="G1747" t="str">
            <v>Yes</v>
          </cell>
        </row>
        <row r="1748">
          <cell r="F1748" t="str">
            <v>330490DKA6420DKA1040-1050DKA3220</v>
          </cell>
          <cell r="G1748" t="str">
            <v>No</v>
          </cell>
        </row>
        <row r="1749">
          <cell r="F1749" t="str">
            <v>330490DKA6420DKA1040-1050DKA3230</v>
          </cell>
          <cell r="G1749" t="str">
            <v>No</v>
          </cell>
        </row>
        <row r="1750">
          <cell r="F1750" t="str">
            <v>330490DKA6420DKA1060DKA3200</v>
          </cell>
          <cell r="G1750" t="str">
            <v>NC</v>
          </cell>
        </row>
        <row r="1751">
          <cell r="F1751" t="str">
            <v>330490DKA6420DKA1060DKA3210</v>
          </cell>
          <cell r="G1751" t="str">
            <v>NC</v>
          </cell>
        </row>
        <row r="1752">
          <cell r="F1752" t="str">
            <v>330490DKA6420DKA1060DKA3220</v>
          </cell>
          <cell r="G1752" t="str">
            <v>NC</v>
          </cell>
        </row>
        <row r="1753">
          <cell r="F1753" t="str">
            <v>330490DKA6420DKA1060DKA3230</v>
          </cell>
          <cell r="G1753" t="str">
            <v>NC</v>
          </cell>
        </row>
        <row r="1754">
          <cell r="F1754" t="str">
            <v>330490DKA6420DKA1070-1080DKA3200</v>
          </cell>
          <cell r="G1754" t="str">
            <v>Yes</v>
          </cell>
        </row>
        <row r="1755">
          <cell r="F1755" t="str">
            <v>330490DKA6420DKA1070-1080DKA3210</v>
          </cell>
          <cell r="G1755" t="str">
            <v>Yes</v>
          </cell>
        </row>
        <row r="1756">
          <cell r="F1756" t="str">
            <v>330490DKA6420DKA1070-1080DKA3220</v>
          </cell>
          <cell r="G1756" t="str">
            <v>Yes</v>
          </cell>
        </row>
        <row r="1757">
          <cell r="F1757" t="str">
            <v>330490DKA6420DKA1070-1080DKA3230</v>
          </cell>
          <cell r="G1757" t="str">
            <v>Yes</v>
          </cell>
        </row>
        <row r="1758">
          <cell r="F1758" t="str">
            <v>330490DKA6420DKA1090DKA3200</v>
          </cell>
          <cell r="G1758" t="str">
            <v>NC</v>
          </cell>
        </row>
        <row r="1759">
          <cell r="F1759" t="str">
            <v>330490DKA6420DKA1090DKA3210</v>
          </cell>
          <cell r="G1759" t="str">
            <v>NC</v>
          </cell>
        </row>
        <row r="1760">
          <cell r="F1760" t="str">
            <v>330490DKA6420DKA1090DKA3220</v>
          </cell>
          <cell r="G1760" t="str">
            <v>NC</v>
          </cell>
        </row>
        <row r="1761">
          <cell r="F1761" t="str">
            <v>330490DKA6420DKA1090DKA3230</v>
          </cell>
          <cell r="G1761" t="str">
            <v>NC</v>
          </cell>
        </row>
        <row r="1762">
          <cell r="F1762" t="str">
            <v>330490DKA6430DKA1040-1050DKA3200</v>
          </cell>
          <cell r="G1762" t="str">
            <v>Yes</v>
          </cell>
        </row>
        <row r="1763">
          <cell r="F1763" t="str">
            <v>330490DKA6430DKA1040-1050DKA3210</v>
          </cell>
          <cell r="G1763" t="str">
            <v>Yes</v>
          </cell>
        </row>
        <row r="1764">
          <cell r="F1764" t="str">
            <v>330490DKA6430DKA1040-1050DKA3220</v>
          </cell>
          <cell r="G1764" t="str">
            <v>No</v>
          </cell>
        </row>
        <row r="1765">
          <cell r="F1765" t="str">
            <v>330490DKA6430DKA1040-1050DKA3230</v>
          </cell>
          <cell r="G1765" t="str">
            <v>No</v>
          </cell>
        </row>
        <row r="1766">
          <cell r="F1766" t="str">
            <v>330490DKA6430DKA1060DKA3200</v>
          </cell>
          <cell r="G1766" t="str">
            <v>NC</v>
          </cell>
        </row>
        <row r="1767">
          <cell r="F1767" t="str">
            <v>330490DKA6430DKA1060DKA3210</v>
          </cell>
          <cell r="G1767" t="str">
            <v>NC</v>
          </cell>
        </row>
        <row r="1768">
          <cell r="F1768" t="str">
            <v>330490DKA6430DKA1060DKA3220</v>
          </cell>
          <cell r="G1768" t="str">
            <v>NC</v>
          </cell>
        </row>
        <row r="1769">
          <cell r="F1769" t="str">
            <v>330490DKA6430DKA1060DKA3230</v>
          </cell>
          <cell r="G1769" t="str">
            <v>NC</v>
          </cell>
        </row>
        <row r="1770">
          <cell r="F1770" t="str">
            <v>330490DKA6430DKA1070-1080DKA3200</v>
          </cell>
          <cell r="G1770" t="str">
            <v>Yes</v>
          </cell>
        </row>
        <row r="1771">
          <cell r="F1771" t="str">
            <v>330490DKA6430DKA1070-1080DKA3210</v>
          </cell>
          <cell r="G1771" t="str">
            <v>Yes</v>
          </cell>
        </row>
        <row r="1772">
          <cell r="F1772" t="str">
            <v>330490DKA6430DKA1070-1080DKA3220</v>
          </cell>
          <cell r="G1772" t="str">
            <v>No</v>
          </cell>
        </row>
        <row r="1773">
          <cell r="F1773" t="str">
            <v>330490DKA6430DKA1070-1080DKA3230</v>
          </cell>
          <cell r="G1773" t="str">
            <v>No</v>
          </cell>
        </row>
        <row r="1774">
          <cell r="F1774" t="str">
            <v>330490DKA6430DKA1090DKA3200</v>
          </cell>
          <cell r="G1774" t="str">
            <v>NC</v>
          </cell>
        </row>
        <row r="1775">
          <cell r="F1775" t="str">
            <v>330490DKA6430DKA1090DKA3210</v>
          </cell>
          <cell r="G1775" t="str">
            <v>NC</v>
          </cell>
        </row>
        <row r="1776">
          <cell r="F1776" t="str">
            <v>330490DKA6430DKA1090DKA3220</v>
          </cell>
          <cell r="G1776" t="str">
            <v>NC</v>
          </cell>
        </row>
        <row r="1777">
          <cell r="F1777" t="str">
            <v>330490DKA6430DKA1090DKA3230</v>
          </cell>
          <cell r="G1777" t="str">
            <v>NC</v>
          </cell>
        </row>
        <row r="1778">
          <cell r="F1778" t="str">
            <v>330500DKA6410DKA1040-1050DKA3200</v>
          </cell>
          <cell r="G1778" t="str">
            <v>NC</v>
          </cell>
        </row>
        <row r="1779">
          <cell r="F1779" t="str">
            <v>330500DKA6410DKA1040-1050DKA3210</v>
          </cell>
          <cell r="G1779" t="str">
            <v>NC</v>
          </cell>
        </row>
        <row r="1780">
          <cell r="F1780" t="str">
            <v>330500DKA6410DKA1040-1050DKA3220</v>
          </cell>
          <cell r="G1780" t="str">
            <v>Yes</v>
          </cell>
        </row>
        <row r="1781">
          <cell r="F1781" t="str">
            <v>330500DKA6410DKA1040-1050DKA3230</v>
          </cell>
          <cell r="G1781" t="str">
            <v>Yes</v>
          </cell>
        </row>
        <row r="1782">
          <cell r="F1782" t="str">
            <v>330500DKA6410DKA1060DKA3200</v>
          </cell>
          <cell r="G1782" t="str">
            <v>Yes</v>
          </cell>
        </row>
        <row r="1783">
          <cell r="F1783" t="str">
            <v>330500DKA6410DKA1060DKA3210</v>
          </cell>
          <cell r="G1783" t="str">
            <v>Yes</v>
          </cell>
        </row>
        <row r="1784">
          <cell r="F1784" t="str">
            <v>330500DKA6410DKA1060DKA3220</v>
          </cell>
          <cell r="G1784" t="str">
            <v>Yes</v>
          </cell>
        </row>
        <row r="1785">
          <cell r="F1785" t="str">
            <v>330500DKA6410DKA1060DKA3230</v>
          </cell>
          <cell r="G1785" t="str">
            <v>Yes</v>
          </cell>
        </row>
        <row r="1786">
          <cell r="F1786" t="str">
            <v>330500DKA6410DKA1070-1080DKA3200</v>
          </cell>
          <cell r="G1786" t="str">
            <v>Yes</v>
          </cell>
        </row>
        <row r="1787">
          <cell r="F1787" t="str">
            <v>330500DKA6410DKA1070-1080DKA3210</v>
          </cell>
          <cell r="G1787" t="str">
            <v>Yes</v>
          </cell>
        </row>
        <row r="1788">
          <cell r="F1788" t="str">
            <v>330500DKA6410DKA1070-1080DKA3220</v>
          </cell>
          <cell r="G1788" t="str">
            <v>Yes</v>
          </cell>
        </row>
        <row r="1789">
          <cell r="F1789" t="str">
            <v>330500DKA6410DKA1070-1080DKA3230</v>
          </cell>
          <cell r="G1789" t="str">
            <v>Yes</v>
          </cell>
        </row>
        <row r="1790">
          <cell r="F1790" t="str">
            <v>330500DKA6410DKA1090DKA3200</v>
          </cell>
          <cell r="G1790" t="str">
            <v>Yes</v>
          </cell>
        </row>
        <row r="1791">
          <cell r="F1791" t="str">
            <v>330500DKA6410DKA1090DKA3210</v>
          </cell>
          <cell r="G1791" t="str">
            <v>Yes</v>
          </cell>
        </row>
        <row r="1792">
          <cell r="F1792" t="str">
            <v>330500DKA6410DKA1090DKA3220</v>
          </cell>
          <cell r="G1792" t="str">
            <v>Yes</v>
          </cell>
        </row>
        <row r="1793">
          <cell r="F1793" t="str">
            <v>330500DKA6410DKA1090DKA3230</v>
          </cell>
          <cell r="G1793" t="str">
            <v>Yes</v>
          </cell>
        </row>
        <row r="1794">
          <cell r="F1794" t="str">
            <v>330500DKA6420DKA1040-1050DKA3200</v>
          </cell>
          <cell r="G1794" t="str">
            <v>Yes</v>
          </cell>
        </row>
        <row r="1795">
          <cell r="F1795" t="str">
            <v>330500DKA6420DKA1040-1050DKA3210</v>
          </cell>
          <cell r="G1795" t="str">
            <v>Yes</v>
          </cell>
        </row>
        <row r="1796">
          <cell r="F1796" t="str">
            <v>330500DKA6420DKA1040-1050DKA3220</v>
          </cell>
          <cell r="G1796" t="str">
            <v>Yes</v>
          </cell>
        </row>
        <row r="1797">
          <cell r="F1797" t="str">
            <v>330500DKA6420DKA1040-1050DKA3230</v>
          </cell>
          <cell r="G1797" t="str">
            <v>Yes</v>
          </cell>
        </row>
        <row r="1798">
          <cell r="F1798" t="str">
            <v>330500DKA6420DKA1060DKA3200</v>
          </cell>
          <cell r="G1798" t="str">
            <v>NC</v>
          </cell>
        </row>
        <row r="1799">
          <cell r="F1799" t="str">
            <v>330500DKA6420DKA1060DKA3210</v>
          </cell>
          <cell r="G1799" t="str">
            <v>NC</v>
          </cell>
        </row>
        <row r="1800">
          <cell r="F1800" t="str">
            <v>330500DKA6420DKA1060DKA3220</v>
          </cell>
          <cell r="G1800" t="str">
            <v>NC</v>
          </cell>
        </row>
        <row r="1801">
          <cell r="F1801" t="str">
            <v>330500DKA6420DKA1060DKA3230</v>
          </cell>
          <cell r="G1801" t="str">
            <v>NC</v>
          </cell>
        </row>
        <row r="1802">
          <cell r="F1802" t="str">
            <v>330500DKA6420DKA1070-1080DKA3200</v>
          </cell>
          <cell r="G1802" t="str">
            <v>Yes</v>
          </cell>
        </row>
        <row r="1803">
          <cell r="F1803" t="str">
            <v>330500DKA6420DKA1070-1080DKA3210</v>
          </cell>
          <cell r="G1803" t="str">
            <v>Yes</v>
          </cell>
        </row>
        <row r="1804">
          <cell r="F1804" t="str">
            <v>330500DKA6420DKA1070-1080DKA3220</v>
          </cell>
          <cell r="G1804" t="str">
            <v>Yes</v>
          </cell>
        </row>
        <row r="1805">
          <cell r="F1805" t="str">
            <v>330500DKA6420DKA1070-1080DKA3230</v>
          </cell>
          <cell r="G1805" t="str">
            <v>Yes</v>
          </cell>
        </row>
        <row r="1806">
          <cell r="F1806" t="str">
            <v>330500DKA6420DKA1090DKA3200</v>
          </cell>
          <cell r="G1806" t="str">
            <v>NC</v>
          </cell>
        </row>
        <row r="1807">
          <cell r="F1807" t="str">
            <v>330500DKA6420DKA1090DKA3210</v>
          </cell>
          <cell r="G1807" t="str">
            <v>NC</v>
          </cell>
        </row>
        <row r="1808">
          <cell r="F1808" t="str">
            <v>330500DKA6420DKA1090DKA3220</v>
          </cell>
          <cell r="G1808" t="str">
            <v>NC</v>
          </cell>
        </row>
        <row r="1809">
          <cell r="F1809" t="str">
            <v>330500DKA6420DKA1090DKA3230</v>
          </cell>
          <cell r="G1809" t="str">
            <v>NC</v>
          </cell>
        </row>
        <row r="1810">
          <cell r="F1810" t="str">
            <v>330500DKA6430DKA1040-1050DKA3200</v>
          </cell>
          <cell r="G1810" t="str">
            <v>Yes</v>
          </cell>
        </row>
        <row r="1811">
          <cell r="F1811" t="str">
            <v>330500DKA6430DKA1040-1050DKA3210</v>
          </cell>
          <cell r="G1811" t="str">
            <v>Yes</v>
          </cell>
        </row>
        <row r="1812">
          <cell r="F1812" t="str">
            <v>330500DKA6430DKA1040-1050DKA3220</v>
          </cell>
          <cell r="G1812" t="str">
            <v>No</v>
          </cell>
        </row>
        <row r="1813">
          <cell r="F1813" t="str">
            <v>330500DKA6430DKA1040-1050DKA3230</v>
          </cell>
          <cell r="G1813" t="str">
            <v>No</v>
          </cell>
        </row>
        <row r="1814">
          <cell r="F1814" t="str">
            <v>330500DKA6430DKA1060DKA3200</v>
          </cell>
          <cell r="G1814" t="str">
            <v>NC</v>
          </cell>
        </row>
        <row r="1815">
          <cell r="F1815" t="str">
            <v>330500DKA6430DKA1060DKA3210</v>
          </cell>
          <cell r="G1815" t="str">
            <v>NC</v>
          </cell>
        </row>
        <row r="1816">
          <cell r="F1816" t="str">
            <v>330500DKA6430DKA1060DKA3220</v>
          </cell>
          <cell r="G1816" t="str">
            <v>NC</v>
          </cell>
        </row>
        <row r="1817">
          <cell r="F1817" t="str">
            <v>330500DKA6430DKA1060DKA3230</v>
          </cell>
          <cell r="G1817" t="str">
            <v>NC</v>
          </cell>
        </row>
        <row r="1818">
          <cell r="F1818" t="str">
            <v>330500DKA6430DKA1070-1080DKA3200</v>
          </cell>
          <cell r="G1818" t="str">
            <v>Yes</v>
          </cell>
        </row>
        <row r="1819">
          <cell r="F1819" t="str">
            <v>330500DKA6430DKA1070-1080DKA3210</v>
          </cell>
          <cell r="G1819" t="str">
            <v>Yes</v>
          </cell>
        </row>
        <row r="1820">
          <cell r="F1820" t="str">
            <v>330500DKA6430DKA1070-1080DKA3220</v>
          </cell>
          <cell r="G1820" t="str">
            <v>Yes</v>
          </cell>
        </row>
        <row r="1821">
          <cell r="F1821" t="str">
            <v>330500DKA6430DKA1070-1080DKA3230</v>
          </cell>
          <cell r="G1821" t="str">
            <v>Yes</v>
          </cell>
        </row>
        <row r="1822">
          <cell r="F1822" t="str">
            <v>330500DKA6430DKA1090DKA3200</v>
          </cell>
          <cell r="G1822" t="str">
            <v>NC</v>
          </cell>
        </row>
        <row r="1823">
          <cell r="F1823" t="str">
            <v>330500DKA6430DKA1090DKA3210</v>
          </cell>
          <cell r="G1823" t="str">
            <v>NC</v>
          </cell>
        </row>
        <row r="1824">
          <cell r="F1824" t="str">
            <v>330500DKA6430DKA1090DKA3220</v>
          </cell>
          <cell r="G1824" t="str">
            <v>NC</v>
          </cell>
        </row>
        <row r="1825">
          <cell r="F1825" t="str">
            <v>330500DKA6430DKA1090DKA3230</v>
          </cell>
          <cell r="G1825" t="str">
            <v>NC</v>
          </cell>
        </row>
        <row r="1826">
          <cell r="F1826" t="str">
            <v>330510DKA6410DKA1040-1050DKA3200</v>
          </cell>
          <cell r="G1826" t="str">
            <v>NC</v>
          </cell>
        </row>
        <row r="1827">
          <cell r="F1827" t="str">
            <v>330510DKA6410DKA1040-1050DKA3210</v>
          </cell>
          <cell r="G1827" t="str">
            <v>NC</v>
          </cell>
        </row>
        <row r="1828">
          <cell r="F1828" t="str">
            <v>330510DKA6410DKA1040-1050DKA3220</v>
          </cell>
          <cell r="G1828" t="str">
            <v>NC</v>
          </cell>
        </row>
        <row r="1829">
          <cell r="F1829" t="str">
            <v>330510DKA6410DKA1040-1050DKA3230</v>
          </cell>
          <cell r="G1829" t="str">
            <v>NC</v>
          </cell>
        </row>
        <row r="1830">
          <cell r="F1830" t="str">
            <v>330510DKA6410DKA1060DKA3200</v>
          </cell>
          <cell r="G1830" t="str">
            <v>Yes</v>
          </cell>
        </row>
        <row r="1831">
          <cell r="F1831" t="str">
            <v>330510DKA6410DKA1060DKA3210</v>
          </cell>
          <cell r="G1831" t="str">
            <v>Yes</v>
          </cell>
        </row>
        <row r="1832">
          <cell r="F1832" t="str">
            <v>330510DKA6410DKA1060DKA3220</v>
          </cell>
          <cell r="G1832" t="str">
            <v>Yes</v>
          </cell>
        </row>
        <row r="1833">
          <cell r="F1833" t="str">
            <v>330510DKA6410DKA1060DKA3230</v>
          </cell>
          <cell r="G1833" t="str">
            <v>Yes</v>
          </cell>
        </row>
        <row r="1834">
          <cell r="F1834" t="str">
            <v>330510DKA6410DKA1070-1080DKA3200</v>
          </cell>
          <cell r="G1834" t="str">
            <v>NC</v>
          </cell>
        </row>
        <row r="1835">
          <cell r="F1835" t="str">
            <v>330510DKA6410DKA1070-1080DKA3210</v>
          </cell>
          <cell r="G1835" t="str">
            <v>NC</v>
          </cell>
        </row>
        <row r="1836">
          <cell r="F1836" t="str">
            <v>330510DKA6410DKA1070-1080DKA3220</v>
          </cell>
          <cell r="G1836" t="str">
            <v>NC</v>
          </cell>
        </row>
        <row r="1837">
          <cell r="F1837" t="str">
            <v>330510DKA6410DKA1070-1080DKA3230</v>
          </cell>
          <cell r="G1837" t="str">
            <v>NC</v>
          </cell>
        </row>
        <row r="1838">
          <cell r="F1838" t="str">
            <v>330510DKA6410DKA1090DKA3200</v>
          </cell>
          <cell r="G1838" t="str">
            <v>Yes</v>
          </cell>
        </row>
        <row r="1839">
          <cell r="F1839" t="str">
            <v>330510DKA6410DKA1090DKA3210</v>
          </cell>
          <cell r="G1839" t="str">
            <v>Yes</v>
          </cell>
        </row>
        <row r="1840">
          <cell r="F1840" t="str">
            <v>330510DKA6410DKA1090DKA3220</v>
          </cell>
          <cell r="G1840" t="str">
            <v>Yes</v>
          </cell>
        </row>
        <row r="1841">
          <cell r="F1841" t="str">
            <v>330510DKA6410DKA1090DKA3230</v>
          </cell>
          <cell r="G1841" t="str">
            <v>Yes</v>
          </cell>
        </row>
        <row r="1842">
          <cell r="F1842" t="str">
            <v>330510DKA6420DKA1040-1050DKA3200</v>
          </cell>
          <cell r="G1842" t="str">
            <v>Yes</v>
          </cell>
        </row>
        <row r="1843">
          <cell r="F1843" t="str">
            <v>330510DKA6420DKA1040-1050DKA3210</v>
          </cell>
          <cell r="G1843" t="str">
            <v>Yes</v>
          </cell>
        </row>
        <row r="1844">
          <cell r="F1844" t="str">
            <v>330510DKA6420DKA1040-1050DKA3220</v>
          </cell>
          <cell r="G1844" t="str">
            <v>Yes</v>
          </cell>
        </row>
        <row r="1845">
          <cell r="F1845" t="str">
            <v>330510DKA6420DKA1040-1050DKA3230</v>
          </cell>
          <cell r="G1845" t="str">
            <v>Yes</v>
          </cell>
        </row>
        <row r="1846">
          <cell r="F1846" t="str">
            <v>330510DKA6420DKA1060DKA3200</v>
          </cell>
          <cell r="G1846" t="str">
            <v>Yes</v>
          </cell>
        </row>
        <row r="1847">
          <cell r="F1847" t="str">
            <v>330510DKA6420DKA1060DKA3210</v>
          </cell>
          <cell r="G1847" t="str">
            <v>Yes</v>
          </cell>
        </row>
        <row r="1848">
          <cell r="F1848" t="str">
            <v>330510DKA6420DKA1060DKA3220</v>
          </cell>
          <cell r="G1848" t="str">
            <v>Yes</v>
          </cell>
        </row>
        <row r="1849">
          <cell r="F1849" t="str">
            <v>330510DKA6420DKA1060DKA3230</v>
          </cell>
          <cell r="G1849" t="str">
            <v>Yes</v>
          </cell>
        </row>
        <row r="1850">
          <cell r="F1850" t="str">
            <v>330510DKA6420DKA1070-1080DKA3200</v>
          </cell>
          <cell r="G1850" t="str">
            <v>Yes</v>
          </cell>
        </row>
        <row r="1851">
          <cell r="F1851" t="str">
            <v>330510DKA6420DKA1070-1080DKA3210</v>
          </cell>
          <cell r="G1851" t="str">
            <v>Yes</v>
          </cell>
        </row>
        <row r="1852">
          <cell r="F1852" t="str">
            <v>330510DKA6420DKA1070-1080DKA3220</v>
          </cell>
          <cell r="G1852" t="str">
            <v>Yes</v>
          </cell>
        </row>
        <row r="1853">
          <cell r="F1853" t="str">
            <v>330510DKA6420DKA1070-1080DKA3230</v>
          </cell>
          <cell r="G1853" t="str">
            <v>Yes</v>
          </cell>
        </row>
        <row r="1854">
          <cell r="F1854" t="str">
            <v>330510DKA6420DKA1090DKA3200</v>
          </cell>
          <cell r="G1854" t="str">
            <v>Yes</v>
          </cell>
        </row>
        <row r="1855">
          <cell r="F1855" t="str">
            <v>330510DKA6420DKA1090DKA3210</v>
          </cell>
          <cell r="G1855" t="str">
            <v>Yes</v>
          </cell>
        </row>
        <row r="1856">
          <cell r="F1856" t="str">
            <v>330510DKA6420DKA1090DKA3220</v>
          </cell>
          <cell r="G1856" t="str">
            <v>Yes</v>
          </cell>
        </row>
        <row r="1857">
          <cell r="F1857" t="str">
            <v>330510DKA6420DKA1090DKA3230</v>
          </cell>
          <cell r="G1857" t="str">
            <v>Yes</v>
          </cell>
        </row>
        <row r="1858">
          <cell r="F1858" t="str">
            <v>330510DKA6430DKA1040-1050DKA3200</v>
          </cell>
          <cell r="G1858" t="str">
            <v>Yes</v>
          </cell>
        </row>
        <row r="1859">
          <cell r="F1859" t="str">
            <v>330510DKA6430DKA1040-1050DKA3210</v>
          </cell>
          <cell r="G1859" t="str">
            <v>Yes</v>
          </cell>
        </row>
        <row r="1860">
          <cell r="F1860" t="str">
            <v>330510DKA6430DKA1040-1050DKA3220</v>
          </cell>
          <cell r="G1860" t="str">
            <v>Yes</v>
          </cell>
        </row>
        <row r="1861">
          <cell r="F1861" t="str">
            <v>330510DKA6430DKA1040-1050DKA3230</v>
          </cell>
          <cell r="G1861" t="str">
            <v>Yes</v>
          </cell>
        </row>
        <row r="1862">
          <cell r="F1862" t="str">
            <v>330510DKA6430DKA1060DKA3200</v>
          </cell>
          <cell r="G1862" t="str">
            <v>NC</v>
          </cell>
        </row>
        <row r="1863">
          <cell r="F1863" t="str">
            <v>330510DKA6430DKA1060DKA3210</v>
          </cell>
          <cell r="G1863" t="str">
            <v>NC</v>
          </cell>
        </row>
        <row r="1864">
          <cell r="F1864" t="str">
            <v>330510DKA6430DKA1060DKA3220</v>
          </cell>
          <cell r="G1864" t="str">
            <v>NC</v>
          </cell>
        </row>
        <row r="1865">
          <cell r="F1865" t="str">
            <v>330510DKA6430DKA1060DKA3230</v>
          </cell>
          <cell r="G1865" t="str">
            <v>NC</v>
          </cell>
        </row>
        <row r="1866">
          <cell r="F1866" t="str">
            <v>330510DKA6430DKA1070-1080DKA3200</v>
          </cell>
          <cell r="G1866" t="str">
            <v>Yes</v>
          </cell>
        </row>
        <row r="1867">
          <cell r="F1867" t="str">
            <v>330510DKA6430DKA1070-1080DKA3210</v>
          </cell>
          <cell r="G1867" t="str">
            <v>Yes</v>
          </cell>
        </row>
        <row r="1868">
          <cell r="F1868" t="str">
            <v>330510DKA6430DKA1070-1080DKA3220</v>
          </cell>
          <cell r="G1868" t="str">
            <v>Yes</v>
          </cell>
        </row>
        <row r="1869">
          <cell r="F1869" t="str">
            <v>330510DKA6430DKA1070-1080DKA3230</v>
          </cell>
          <cell r="G1869" t="str">
            <v>Yes</v>
          </cell>
        </row>
        <row r="1870">
          <cell r="F1870" t="str">
            <v>330510DKA6430DKA1090DKA3200</v>
          </cell>
          <cell r="G1870" t="str">
            <v>NC</v>
          </cell>
        </row>
        <row r="1871">
          <cell r="F1871" t="str">
            <v>330510DKA6430DKA1090DKA3210</v>
          </cell>
          <cell r="G1871" t="str">
            <v>NC</v>
          </cell>
        </row>
        <row r="1872">
          <cell r="F1872" t="str">
            <v>330510DKA6430DKA1090DKA3220</v>
          </cell>
          <cell r="G1872" t="str">
            <v>NC</v>
          </cell>
        </row>
        <row r="1873">
          <cell r="F1873" t="str">
            <v>330510DKA6430DKA1090DKA3230</v>
          </cell>
          <cell r="G1873" t="str">
            <v>NC</v>
          </cell>
        </row>
        <row r="1874">
          <cell r="F1874" t="str">
            <v>330520DKA6410DKA1040-1050DKA3200</v>
          </cell>
          <cell r="G1874" t="str">
            <v>NC</v>
          </cell>
        </row>
        <row r="1875">
          <cell r="F1875" t="str">
            <v>330520DKA6410DKA1040-1050DKA3210</v>
          </cell>
          <cell r="G1875" t="str">
            <v>NC</v>
          </cell>
        </row>
        <row r="1876">
          <cell r="F1876" t="str">
            <v>330520DKA6410DKA1040-1050DKA3220</v>
          </cell>
          <cell r="G1876" t="str">
            <v>NC</v>
          </cell>
        </row>
        <row r="1877">
          <cell r="F1877" t="str">
            <v>330520DKA6410DKA1040-1050DKA3230</v>
          </cell>
          <cell r="G1877" t="str">
            <v>NC</v>
          </cell>
        </row>
        <row r="1878">
          <cell r="F1878" t="str">
            <v>330520DKA6410DKA1060DKA3200</v>
          </cell>
          <cell r="G1878" t="str">
            <v>Yes</v>
          </cell>
        </row>
        <row r="1879">
          <cell r="F1879" t="str">
            <v>330520DKA6410DKA1060DKA3210</v>
          </cell>
          <cell r="G1879" t="str">
            <v>Yes</v>
          </cell>
        </row>
        <row r="1880">
          <cell r="F1880" t="str">
            <v>330520DKA6410DKA1060DKA3220</v>
          </cell>
          <cell r="G1880" t="str">
            <v>Yes</v>
          </cell>
        </row>
        <row r="1881">
          <cell r="F1881" t="str">
            <v>330520DKA6410DKA1060DKA3230</v>
          </cell>
          <cell r="G1881" t="str">
            <v>Yes</v>
          </cell>
        </row>
        <row r="1882">
          <cell r="F1882" t="str">
            <v>330520DKA6410DKA1070-1080DKA3200</v>
          </cell>
          <cell r="G1882" t="str">
            <v>NC</v>
          </cell>
        </row>
        <row r="1883">
          <cell r="F1883" t="str">
            <v>330520DKA6410DKA1070-1080DKA3210</v>
          </cell>
          <cell r="G1883" t="str">
            <v>NC</v>
          </cell>
        </row>
        <row r="1884">
          <cell r="F1884" t="str">
            <v>330520DKA6410DKA1070-1080DKA3220</v>
          </cell>
          <cell r="G1884" t="str">
            <v>NC</v>
          </cell>
        </row>
        <row r="1885">
          <cell r="F1885" t="str">
            <v>330520DKA6410DKA1070-1080DKA3230</v>
          </cell>
          <cell r="G1885" t="str">
            <v>NC</v>
          </cell>
        </row>
        <row r="1886">
          <cell r="F1886" t="str">
            <v>330520DKA6410DKA1090DKA3200</v>
          </cell>
          <cell r="G1886" t="str">
            <v>Yes</v>
          </cell>
        </row>
        <row r="1887">
          <cell r="F1887" t="str">
            <v>330520DKA6410DKA1090DKA3210</v>
          </cell>
          <cell r="G1887" t="str">
            <v>Yes</v>
          </cell>
        </row>
        <row r="1888">
          <cell r="F1888" t="str">
            <v>330520DKA6410DKA1090DKA3220</v>
          </cell>
          <cell r="G1888" t="str">
            <v>Yes</v>
          </cell>
        </row>
        <row r="1889">
          <cell r="F1889" t="str">
            <v>330520DKA6410DKA1090DKA3230</v>
          </cell>
          <cell r="G1889" t="str">
            <v>Yes</v>
          </cell>
        </row>
        <row r="1890">
          <cell r="F1890" t="str">
            <v>330520DKA6420DKA1040-1050DKA3200</v>
          </cell>
          <cell r="G1890" t="str">
            <v>NC</v>
          </cell>
        </row>
        <row r="1891">
          <cell r="F1891" t="str">
            <v>330520DKA6420DKA1040-1050DKA3210</v>
          </cell>
          <cell r="G1891" t="str">
            <v>NC</v>
          </cell>
        </row>
        <row r="1892">
          <cell r="F1892" t="str">
            <v>330520DKA6420DKA1040-1050DKA3220</v>
          </cell>
          <cell r="G1892" t="str">
            <v>NC</v>
          </cell>
        </row>
        <row r="1893">
          <cell r="F1893" t="str">
            <v>330520DKA6420DKA1040-1050DKA3230</v>
          </cell>
          <cell r="G1893" t="str">
            <v>NC</v>
          </cell>
        </row>
        <row r="1894">
          <cell r="F1894" t="str">
            <v>330520DKA6420DKA1060DKA3200</v>
          </cell>
          <cell r="G1894" t="str">
            <v>Yes</v>
          </cell>
        </row>
        <row r="1895">
          <cell r="F1895" t="str">
            <v>330520DKA6420DKA1060DKA3210</v>
          </cell>
          <cell r="G1895" t="str">
            <v>Yes</v>
          </cell>
        </row>
        <row r="1896">
          <cell r="F1896" t="str">
            <v>330520DKA6420DKA1060DKA3220</v>
          </cell>
          <cell r="G1896" t="str">
            <v>Yes</v>
          </cell>
        </row>
        <row r="1897">
          <cell r="F1897" t="str">
            <v>330520DKA6420DKA1060DKA3230</v>
          </cell>
          <cell r="G1897" t="str">
            <v>Yes</v>
          </cell>
        </row>
        <row r="1898">
          <cell r="F1898" t="str">
            <v>330520DKA6420DKA1070-1080DKA3200</v>
          </cell>
          <cell r="G1898" t="str">
            <v>NC</v>
          </cell>
        </row>
        <row r="1899">
          <cell r="F1899" t="str">
            <v>330520DKA6420DKA1070-1080DKA3210</v>
          </cell>
          <cell r="G1899" t="str">
            <v>NC</v>
          </cell>
        </row>
        <row r="1900">
          <cell r="F1900" t="str">
            <v>330520DKA6420DKA1070-1080DKA3220</v>
          </cell>
          <cell r="G1900" t="str">
            <v>NC</v>
          </cell>
        </row>
        <row r="1901">
          <cell r="F1901" t="str">
            <v>330520DKA6420DKA1070-1080DKA3230</v>
          </cell>
          <cell r="G1901" t="str">
            <v>NC</v>
          </cell>
        </row>
        <row r="1902">
          <cell r="F1902" t="str">
            <v>330520DKA6420DKA1090DKA3200</v>
          </cell>
          <cell r="G1902" t="str">
            <v>Yes</v>
          </cell>
        </row>
        <row r="1903">
          <cell r="F1903" t="str">
            <v>330520DKA6420DKA1090DKA3210</v>
          </cell>
          <cell r="G1903" t="str">
            <v>Yes</v>
          </cell>
        </row>
        <row r="1904">
          <cell r="F1904" t="str">
            <v>330520DKA6420DKA1090DKA3220</v>
          </cell>
          <cell r="G1904" t="str">
            <v>Yes</v>
          </cell>
        </row>
        <row r="1905">
          <cell r="F1905" t="str">
            <v>330520DKA6420DKA1090DKA3230</v>
          </cell>
          <cell r="G1905" t="str">
            <v>Yes</v>
          </cell>
        </row>
        <row r="1906">
          <cell r="F1906" t="str">
            <v>330520DKA6430DKA1040-1050DKA3200</v>
          </cell>
          <cell r="G1906" t="str">
            <v>Yes</v>
          </cell>
        </row>
        <row r="1907">
          <cell r="F1907" t="str">
            <v>330520DKA6430DKA1040-1050DKA3210</v>
          </cell>
          <cell r="G1907" t="str">
            <v>Yes</v>
          </cell>
        </row>
        <row r="1908">
          <cell r="F1908" t="str">
            <v>330520DKA6430DKA1040-1050DKA3220</v>
          </cell>
          <cell r="G1908" t="str">
            <v>Yes</v>
          </cell>
        </row>
        <row r="1909">
          <cell r="F1909" t="str">
            <v>330520DKA6430DKA1040-1050DKA3230</v>
          </cell>
          <cell r="G1909" t="str">
            <v>Yes</v>
          </cell>
        </row>
        <row r="1910">
          <cell r="F1910" t="str">
            <v>330520DKA6430DKA1060DKA3200</v>
          </cell>
          <cell r="G1910" t="str">
            <v>Yes</v>
          </cell>
        </row>
        <row r="1911">
          <cell r="F1911" t="str">
            <v>330520DKA6430DKA1060DKA3210</v>
          </cell>
          <cell r="G1911" t="str">
            <v>Yes</v>
          </cell>
        </row>
        <row r="1912">
          <cell r="F1912" t="str">
            <v>330520DKA6430DKA1060DKA3220</v>
          </cell>
          <cell r="G1912" t="str">
            <v>Yes</v>
          </cell>
        </row>
        <row r="1913">
          <cell r="F1913" t="str">
            <v>330520DKA6430DKA1060DKA3230</v>
          </cell>
          <cell r="G1913" t="str">
            <v>Yes</v>
          </cell>
        </row>
        <row r="1914">
          <cell r="F1914" t="str">
            <v>330520DKA6430DKA1070-1080DKA3200</v>
          </cell>
          <cell r="G1914" t="str">
            <v>Yes</v>
          </cell>
        </row>
        <row r="1915">
          <cell r="F1915" t="str">
            <v>330520DKA6430DKA1070-1080DKA3210</v>
          </cell>
          <cell r="G1915" t="str">
            <v>Yes</v>
          </cell>
        </row>
        <row r="1916">
          <cell r="F1916" t="str">
            <v>330520DKA6430DKA1070-1080DKA3220</v>
          </cell>
          <cell r="G1916" t="str">
            <v>Yes</v>
          </cell>
        </row>
        <row r="1917">
          <cell r="F1917" t="str">
            <v>330520DKA6430DKA1070-1080DKA3230</v>
          </cell>
          <cell r="G1917" t="str">
            <v>Yes</v>
          </cell>
        </row>
        <row r="1918">
          <cell r="F1918" t="str">
            <v>330520DKA6430DKA1090DKA3200</v>
          </cell>
          <cell r="G1918" t="str">
            <v>Yes</v>
          </cell>
        </row>
        <row r="1919">
          <cell r="F1919" t="str">
            <v>330520DKA6430DKA1090DKA3210</v>
          </cell>
          <cell r="G1919" t="str">
            <v>Yes</v>
          </cell>
        </row>
        <row r="1920">
          <cell r="F1920" t="str">
            <v>330520DKA6430DKA1090DKA3220</v>
          </cell>
          <cell r="G1920" t="str">
            <v>Yes</v>
          </cell>
        </row>
        <row r="1921">
          <cell r="F1921" t="str">
            <v>330520DKA6430DKA1090DKA3230</v>
          </cell>
          <cell r="G1921" t="str">
            <v>Yes</v>
          </cell>
        </row>
        <row r="1922">
          <cell r="F1922" t="str">
            <v>340450DKA6410DKA1040-1050DKA3200</v>
          </cell>
          <cell r="G1922" t="str">
            <v>No</v>
          </cell>
        </row>
        <row r="1923">
          <cell r="F1923" t="str">
            <v>340450DKA6410DKA1040-1050DKA3210</v>
          </cell>
          <cell r="G1923" t="str">
            <v>No</v>
          </cell>
        </row>
        <row r="1924">
          <cell r="F1924" t="str">
            <v>340450DKA6410DKA1040-1050DKA3220</v>
          </cell>
          <cell r="G1924" t="str">
            <v>No</v>
          </cell>
        </row>
        <row r="1925">
          <cell r="F1925" t="str">
            <v>340450DKA6410DKA1040-1050DKA3230</v>
          </cell>
          <cell r="G1925" t="str">
            <v>No</v>
          </cell>
        </row>
        <row r="1926">
          <cell r="F1926" t="str">
            <v>340450DKA6410DKA1060DKA3200</v>
          </cell>
          <cell r="G1926" t="str">
            <v>NC</v>
          </cell>
        </row>
        <row r="1927">
          <cell r="F1927" t="str">
            <v>340450DKA6410DKA1060DKA3210</v>
          </cell>
          <cell r="G1927" t="str">
            <v>NC</v>
          </cell>
        </row>
        <row r="1928">
          <cell r="F1928" t="str">
            <v>340450DKA6410DKA1060DKA3220</v>
          </cell>
          <cell r="G1928" t="str">
            <v>NC</v>
          </cell>
        </row>
        <row r="1929">
          <cell r="F1929" t="str">
            <v>340450DKA6410DKA1060DKA3230</v>
          </cell>
          <cell r="G1929" t="str">
            <v>NC</v>
          </cell>
        </row>
        <row r="1930">
          <cell r="F1930" t="str">
            <v>340450DKA6410DKA1070-1080DKA3200</v>
          </cell>
          <cell r="G1930" t="str">
            <v>No</v>
          </cell>
        </row>
        <row r="1931">
          <cell r="F1931" t="str">
            <v>340450DKA6410DKA1070-1080DKA3210</v>
          </cell>
          <cell r="G1931" t="str">
            <v>No</v>
          </cell>
        </row>
        <row r="1932">
          <cell r="F1932" t="str">
            <v>340450DKA6410DKA1070-1080DKA3220</v>
          </cell>
          <cell r="G1932" t="str">
            <v>No</v>
          </cell>
        </row>
        <row r="1933">
          <cell r="F1933" t="str">
            <v>340450DKA6410DKA1070-1080DKA3230</v>
          </cell>
          <cell r="G1933" t="str">
            <v>No</v>
          </cell>
        </row>
        <row r="1934">
          <cell r="F1934" t="str">
            <v>340450DKA6410DKA1090DKA3200</v>
          </cell>
          <cell r="G1934" t="str">
            <v>NC</v>
          </cell>
        </row>
        <row r="1935">
          <cell r="F1935" t="str">
            <v>340450DKA6410DKA1090DKA3210</v>
          </cell>
          <cell r="G1935" t="str">
            <v>NC</v>
          </cell>
        </row>
        <row r="1936">
          <cell r="F1936" t="str">
            <v>340450DKA6410DKA1090DKA3220</v>
          </cell>
          <cell r="G1936" t="str">
            <v>NC</v>
          </cell>
        </row>
        <row r="1937">
          <cell r="F1937" t="str">
            <v>340450DKA6410DKA1090DKA3230</v>
          </cell>
          <cell r="G1937" t="str">
            <v>NC</v>
          </cell>
        </row>
        <row r="1938">
          <cell r="F1938" t="str">
            <v>340450DKA6420DKA1040-1050DKA3200</v>
          </cell>
          <cell r="G1938" t="str">
            <v>NC</v>
          </cell>
        </row>
        <row r="1939">
          <cell r="F1939" t="str">
            <v>340450DKA6420DKA1040-1050DKA3210</v>
          </cell>
          <cell r="G1939" t="str">
            <v>NC</v>
          </cell>
        </row>
        <row r="1940">
          <cell r="F1940" t="str">
            <v>340450DKA6420DKA1040-1050DKA3220</v>
          </cell>
          <cell r="G1940" t="str">
            <v>NC</v>
          </cell>
        </row>
        <row r="1941">
          <cell r="F1941" t="str">
            <v>340450DKA6420DKA1040-1050DKA3230</v>
          </cell>
          <cell r="G1941" t="str">
            <v>NC</v>
          </cell>
        </row>
        <row r="1942">
          <cell r="F1942" t="str">
            <v>340450DKA6420DKA1060DKA3200</v>
          </cell>
          <cell r="G1942" t="str">
            <v>NC</v>
          </cell>
        </row>
        <row r="1943">
          <cell r="F1943" t="str">
            <v>340450DKA6420DKA1060DKA3210</v>
          </cell>
          <cell r="G1943" t="str">
            <v>NC</v>
          </cell>
        </row>
        <row r="1944">
          <cell r="F1944" t="str">
            <v>340450DKA6420DKA1060DKA3220</v>
          </cell>
          <cell r="G1944" t="str">
            <v>NC</v>
          </cell>
        </row>
        <row r="1945">
          <cell r="F1945" t="str">
            <v>340450DKA6420DKA1060DKA3230</v>
          </cell>
          <cell r="G1945" t="str">
            <v>NC</v>
          </cell>
        </row>
        <row r="1946">
          <cell r="F1946" t="str">
            <v>340450DKA6420DKA1070-1080DKA3200</v>
          </cell>
          <cell r="G1946" t="str">
            <v>NC</v>
          </cell>
        </row>
        <row r="1947">
          <cell r="F1947" t="str">
            <v>340450DKA6420DKA1070-1080DKA3210</v>
          </cell>
          <cell r="G1947" t="str">
            <v>NC</v>
          </cell>
        </row>
        <row r="1948">
          <cell r="F1948" t="str">
            <v>340450DKA6420DKA1070-1080DKA3220</v>
          </cell>
          <cell r="G1948" t="str">
            <v>NC</v>
          </cell>
        </row>
        <row r="1949">
          <cell r="F1949" t="str">
            <v>340450DKA6420DKA1070-1080DKA3230</v>
          </cell>
          <cell r="G1949" t="str">
            <v>NC</v>
          </cell>
        </row>
        <row r="1950">
          <cell r="F1950" t="str">
            <v>340450DKA6420DKA1090DKA3200</v>
          </cell>
          <cell r="G1950" t="str">
            <v>NC</v>
          </cell>
        </row>
        <row r="1951">
          <cell r="F1951" t="str">
            <v>340450DKA6420DKA1090DKA3210</v>
          </cell>
          <cell r="G1951" t="str">
            <v>NC</v>
          </cell>
        </row>
        <row r="1952">
          <cell r="F1952" t="str">
            <v>340450DKA6420DKA1090DKA3220</v>
          </cell>
          <cell r="G1952" t="str">
            <v>NC</v>
          </cell>
        </row>
        <row r="1953">
          <cell r="F1953" t="str">
            <v>340450DKA6420DKA1090DKA3230</v>
          </cell>
          <cell r="G1953" t="str">
            <v>NC</v>
          </cell>
        </row>
        <row r="1954">
          <cell r="F1954" t="str">
            <v>340450DKA6430DKA1040-1050DKA3200</v>
          </cell>
          <cell r="G1954" t="str">
            <v>NC</v>
          </cell>
        </row>
        <row r="1955">
          <cell r="F1955" t="str">
            <v>340450DKA6430DKA1040-1050DKA3210</v>
          </cell>
          <cell r="G1955" t="str">
            <v>NC</v>
          </cell>
        </row>
        <row r="1956">
          <cell r="F1956" t="str">
            <v>340450DKA6430DKA1040-1050DKA3220</v>
          </cell>
          <cell r="G1956" t="str">
            <v>NC</v>
          </cell>
        </row>
        <row r="1957">
          <cell r="F1957" t="str">
            <v>340450DKA6430DKA1040-1050DKA3230</v>
          </cell>
          <cell r="G1957" t="str">
            <v>NC</v>
          </cell>
        </row>
        <row r="1958">
          <cell r="F1958" t="str">
            <v>340450DKA6430DKA1060DKA3200</v>
          </cell>
          <cell r="G1958" t="str">
            <v>NC</v>
          </cell>
        </row>
        <row r="1959">
          <cell r="F1959" t="str">
            <v>340450DKA6430DKA1060DKA3210</v>
          </cell>
          <cell r="G1959" t="str">
            <v>NC</v>
          </cell>
        </row>
        <row r="1960">
          <cell r="F1960" t="str">
            <v>340450DKA6430DKA1060DKA3220</v>
          </cell>
          <cell r="G1960" t="str">
            <v>NC</v>
          </cell>
        </row>
        <row r="1961">
          <cell r="F1961" t="str">
            <v>340450DKA6430DKA1060DKA3230</v>
          </cell>
          <cell r="G1961" t="str">
            <v>NC</v>
          </cell>
        </row>
        <row r="1962">
          <cell r="F1962" t="str">
            <v>340450DKA6430DKA1070-1080DKA3200</v>
          </cell>
          <cell r="G1962" t="str">
            <v>NC</v>
          </cell>
        </row>
        <row r="1963">
          <cell r="F1963" t="str">
            <v>340450DKA6430DKA1070-1080DKA3210</v>
          </cell>
          <cell r="G1963" t="str">
            <v>NC</v>
          </cell>
        </row>
        <row r="1964">
          <cell r="F1964" t="str">
            <v>340450DKA6430DKA1070-1080DKA3220</v>
          </cell>
          <cell r="G1964" t="str">
            <v>NC</v>
          </cell>
        </row>
        <row r="1965">
          <cell r="F1965" t="str">
            <v>340450DKA6430DKA1070-1080DKA3230</v>
          </cell>
          <cell r="G1965" t="str">
            <v>NC</v>
          </cell>
        </row>
        <row r="1966">
          <cell r="F1966" t="str">
            <v>340450DKA6430DKA1090DKA3200</v>
          </cell>
          <cell r="G1966" t="str">
            <v>NC</v>
          </cell>
        </row>
        <row r="1967">
          <cell r="F1967" t="str">
            <v>340450DKA6430DKA1090DKA3210</v>
          </cell>
          <cell r="G1967" t="str">
            <v>NC</v>
          </cell>
        </row>
        <row r="1968">
          <cell r="F1968" t="str">
            <v>340450DKA6430DKA1090DKA3220</v>
          </cell>
          <cell r="G1968" t="str">
            <v>NC</v>
          </cell>
        </row>
        <row r="1969">
          <cell r="F1969" t="str">
            <v>340450DKA6430DKA1090DKA3230</v>
          </cell>
          <cell r="G1969" t="str">
            <v>NC</v>
          </cell>
        </row>
        <row r="1970">
          <cell r="F1970" t="str">
            <v>340460DKA6410DKA1040-1050DKA3200</v>
          </cell>
          <cell r="G1970" t="str">
            <v>No</v>
          </cell>
        </row>
        <row r="1971">
          <cell r="F1971" t="str">
            <v>340460DKA6410DKA1040-1050DKA3210</v>
          </cell>
          <cell r="G1971" t="str">
            <v>No</v>
          </cell>
        </row>
        <row r="1972">
          <cell r="F1972" t="str">
            <v>340460DKA6410DKA1040-1050DKA3220</v>
          </cell>
          <cell r="G1972" t="str">
            <v>No</v>
          </cell>
        </row>
        <row r="1973">
          <cell r="F1973" t="str">
            <v>340460DKA6410DKA1040-1050DKA3230</v>
          </cell>
          <cell r="G1973" t="str">
            <v>No</v>
          </cell>
        </row>
        <row r="1974">
          <cell r="F1974" t="str">
            <v>340460DKA6410DKA1060DKA3200</v>
          </cell>
          <cell r="G1974" t="str">
            <v>NC</v>
          </cell>
        </row>
        <row r="1975">
          <cell r="F1975" t="str">
            <v>340460DKA6410DKA1060DKA3210</v>
          </cell>
          <cell r="G1975" t="str">
            <v>NC</v>
          </cell>
        </row>
        <row r="1976">
          <cell r="F1976" t="str">
            <v>340460DKA6410DKA1060DKA3220</v>
          </cell>
          <cell r="G1976" t="str">
            <v>NC</v>
          </cell>
        </row>
        <row r="1977">
          <cell r="F1977" t="str">
            <v>340460DKA6410DKA1060DKA3230</v>
          </cell>
          <cell r="G1977" t="str">
            <v>NC</v>
          </cell>
        </row>
        <row r="1978">
          <cell r="F1978" t="str">
            <v>340460DKA6410DKA1070-1080DKA3200</v>
          </cell>
          <cell r="G1978" t="str">
            <v>No</v>
          </cell>
        </row>
        <row r="1979">
          <cell r="F1979" t="str">
            <v>340460DKA6410DKA1070-1080DKA3210</v>
          </cell>
          <cell r="G1979" t="str">
            <v>No</v>
          </cell>
        </row>
        <row r="1980">
          <cell r="F1980" t="str">
            <v>340460DKA6410DKA1070-1080DKA3220</v>
          </cell>
          <cell r="G1980" t="str">
            <v>No</v>
          </cell>
        </row>
        <row r="1981">
          <cell r="F1981" t="str">
            <v>340460DKA6410DKA1070-1080DKA3230</v>
          </cell>
          <cell r="G1981" t="str">
            <v>No</v>
          </cell>
        </row>
        <row r="1982">
          <cell r="F1982" t="str">
            <v>340460DKA6410DKA1090DKA3200</v>
          </cell>
          <cell r="G1982" t="str">
            <v>NC</v>
          </cell>
        </row>
        <row r="1983">
          <cell r="F1983" t="str">
            <v>340460DKA6410DKA1090DKA3210</v>
          </cell>
          <cell r="G1983" t="str">
            <v>NC</v>
          </cell>
        </row>
        <row r="1984">
          <cell r="F1984" t="str">
            <v>340460DKA6410DKA1090DKA3220</v>
          </cell>
          <cell r="G1984" t="str">
            <v>NC</v>
          </cell>
        </row>
        <row r="1985">
          <cell r="F1985" t="str">
            <v>340460DKA6410DKA1090DKA3230</v>
          </cell>
          <cell r="G1985" t="str">
            <v>NC</v>
          </cell>
        </row>
        <row r="1986">
          <cell r="F1986" t="str">
            <v>340460DKA6420DKA1040-1050DKA3200</v>
          </cell>
          <cell r="G1986" t="str">
            <v>No</v>
          </cell>
        </row>
        <row r="1987">
          <cell r="F1987" t="str">
            <v>340460DKA6420DKA1040-1050DKA3210</v>
          </cell>
          <cell r="G1987" t="str">
            <v>No</v>
          </cell>
        </row>
        <row r="1988">
          <cell r="F1988" t="str">
            <v>340460DKA6420DKA1040-1050DKA3220</v>
          </cell>
          <cell r="G1988" t="str">
            <v>No</v>
          </cell>
        </row>
        <row r="1989">
          <cell r="F1989" t="str">
            <v>340460DKA6420DKA1040-1050DKA3230</v>
          </cell>
          <cell r="G1989" t="str">
            <v>No</v>
          </cell>
        </row>
        <row r="1990">
          <cell r="F1990" t="str">
            <v>340460DKA6420DKA1060DKA3200</v>
          </cell>
          <cell r="G1990" t="str">
            <v>NC</v>
          </cell>
        </row>
        <row r="1991">
          <cell r="F1991" t="str">
            <v>340460DKA6420DKA1060DKA3210</v>
          </cell>
          <cell r="G1991" t="str">
            <v>NC</v>
          </cell>
        </row>
        <row r="1992">
          <cell r="F1992" t="str">
            <v>340460DKA6420DKA1060DKA3220</v>
          </cell>
          <cell r="G1992" t="str">
            <v>NC</v>
          </cell>
        </row>
        <row r="1993">
          <cell r="F1993" t="str">
            <v>340460DKA6420DKA1060DKA3230</v>
          </cell>
          <cell r="G1993" t="str">
            <v>NC</v>
          </cell>
        </row>
        <row r="1994">
          <cell r="F1994" t="str">
            <v>340460DKA6420DKA1070-1080DKA3200</v>
          </cell>
          <cell r="G1994" t="str">
            <v>No</v>
          </cell>
        </row>
        <row r="1995">
          <cell r="F1995" t="str">
            <v>340460DKA6420DKA1070-1080DKA3210</v>
          </cell>
          <cell r="G1995" t="str">
            <v>No</v>
          </cell>
        </row>
        <row r="1996">
          <cell r="F1996" t="str">
            <v>340460DKA6420DKA1070-1080DKA3220</v>
          </cell>
          <cell r="G1996" t="str">
            <v>No</v>
          </cell>
        </row>
        <row r="1997">
          <cell r="F1997" t="str">
            <v>340460DKA6420DKA1070-1080DKA3230</v>
          </cell>
          <cell r="G1997" t="str">
            <v>No</v>
          </cell>
        </row>
        <row r="1998">
          <cell r="F1998" t="str">
            <v>340460DKA6420DKA1090DKA3200</v>
          </cell>
          <cell r="G1998" t="str">
            <v>NC</v>
          </cell>
        </row>
        <row r="1999">
          <cell r="F1999" t="str">
            <v>340460DKA6420DKA1090DKA3210</v>
          </cell>
          <cell r="G1999" t="str">
            <v>NC</v>
          </cell>
        </row>
        <row r="2000">
          <cell r="F2000" t="str">
            <v>340460DKA6420DKA1090DKA3220</v>
          </cell>
          <cell r="G2000" t="str">
            <v>NC</v>
          </cell>
        </row>
        <row r="2001">
          <cell r="F2001" t="str">
            <v>340460DKA6420DKA1090DKA3230</v>
          </cell>
          <cell r="G2001" t="str">
            <v>NC</v>
          </cell>
        </row>
        <row r="2002">
          <cell r="F2002" t="str">
            <v>340460DKA6430DKA1040-1050DKA3200</v>
          </cell>
          <cell r="G2002" t="str">
            <v>NC</v>
          </cell>
        </row>
        <row r="2003">
          <cell r="F2003" t="str">
            <v>340460DKA6430DKA1040-1050DKA3210</v>
          </cell>
          <cell r="G2003" t="str">
            <v>NC</v>
          </cell>
        </row>
        <row r="2004">
          <cell r="F2004" t="str">
            <v>340460DKA6430DKA1040-1050DKA3220</v>
          </cell>
          <cell r="G2004" t="str">
            <v>NC</v>
          </cell>
        </row>
        <row r="2005">
          <cell r="F2005" t="str">
            <v>340460DKA6430DKA1040-1050DKA3230</v>
          </cell>
          <cell r="G2005" t="str">
            <v>NC</v>
          </cell>
        </row>
        <row r="2006">
          <cell r="F2006" t="str">
            <v>340460DKA6430DKA1060DKA3200</v>
          </cell>
          <cell r="G2006" t="str">
            <v>NC</v>
          </cell>
        </row>
        <row r="2007">
          <cell r="F2007" t="str">
            <v>340460DKA6430DKA1060DKA3210</v>
          </cell>
          <cell r="G2007" t="str">
            <v>NC</v>
          </cell>
        </row>
        <row r="2008">
          <cell r="F2008" t="str">
            <v>340460DKA6430DKA1060DKA3220</v>
          </cell>
          <cell r="G2008" t="str">
            <v>NC</v>
          </cell>
        </row>
        <row r="2009">
          <cell r="F2009" t="str">
            <v>340460DKA6430DKA1060DKA3230</v>
          </cell>
          <cell r="G2009" t="str">
            <v>NC</v>
          </cell>
        </row>
        <row r="2010">
          <cell r="F2010" t="str">
            <v>340460DKA6430DKA1070-1080DKA3200</v>
          </cell>
          <cell r="G2010" t="str">
            <v>NC</v>
          </cell>
        </row>
        <row r="2011">
          <cell r="F2011" t="str">
            <v>340460DKA6430DKA1070-1080DKA3210</v>
          </cell>
          <cell r="G2011" t="str">
            <v>NC</v>
          </cell>
        </row>
        <row r="2012">
          <cell r="F2012" t="str">
            <v>340460DKA6430DKA1070-1080DKA3220</v>
          </cell>
          <cell r="G2012" t="str">
            <v>NC</v>
          </cell>
        </row>
        <row r="2013">
          <cell r="F2013" t="str">
            <v>340460DKA6430DKA1070-1080DKA3230</v>
          </cell>
          <cell r="G2013" t="str">
            <v>NC</v>
          </cell>
        </row>
        <row r="2014">
          <cell r="F2014" t="str">
            <v>340460DKA6430DKA1090DKA3200</v>
          </cell>
          <cell r="G2014" t="str">
            <v>NC</v>
          </cell>
        </row>
        <row r="2015">
          <cell r="F2015" t="str">
            <v>340460DKA6430DKA1090DKA3210</v>
          </cell>
          <cell r="G2015" t="str">
            <v>NC</v>
          </cell>
        </row>
        <row r="2016">
          <cell r="F2016" t="str">
            <v>340460DKA6430DKA1090DKA3220</v>
          </cell>
          <cell r="G2016" t="str">
            <v>NC</v>
          </cell>
        </row>
        <row r="2017">
          <cell r="F2017" t="str">
            <v>340460DKA6430DKA1090DKA3230</v>
          </cell>
          <cell r="G2017" t="str">
            <v>NC</v>
          </cell>
        </row>
        <row r="2018">
          <cell r="F2018" t="str">
            <v>340470DKA6410DKA1040-1050DKA3200</v>
          </cell>
          <cell r="G2018" t="str">
            <v>Yes</v>
          </cell>
        </row>
        <row r="2019">
          <cell r="F2019" t="str">
            <v>340470DKA6410DKA1040-1050DKA3210</v>
          </cell>
          <cell r="G2019" t="str">
            <v>Yes</v>
          </cell>
        </row>
        <row r="2020">
          <cell r="F2020" t="str">
            <v>340470DKA6410DKA1040-1050DKA3220</v>
          </cell>
          <cell r="G2020" t="str">
            <v>No</v>
          </cell>
        </row>
        <row r="2021">
          <cell r="F2021" t="str">
            <v>340470DKA6410DKA1040-1050DKA3230</v>
          </cell>
          <cell r="G2021" t="str">
            <v>No</v>
          </cell>
        </row>
        <row r="2022">
          <cell r="F2022" t="str">
            <v>340470DKA6410DKA1060DKA3200</v>
          </cell>
          <cell r="G2022" t="str">
            <v>NC</v>
          </cell>
        </row>
        <row r="2023">
          <cell r="F2023" t="str">
            <v>340470DKA6410DKA1060DKA3210</v>
          </cell>
          <cell r="G2023" t="str">
            <v>NC</v>
          </cell>
        </row>
        <row r="2024">
          <cell r="F2024" t="str">
            <v>340470DKA6410DKA1060DKA3220</v>
          </cell>
          <cell r="G2024" t="str">
            <v>NC</v>
          </cell>
        </row>
        <row r="2025">
          <cell r="F2025" t="str">
            <v>340470DKA6410DKA1060DKA3230</v>
          </cell>
          <cell r="G2025" t="str">
            <v>NC</v>
          </cell>
        </row>
        <row r="2026">
          <cell r="F2026" t="str">
            <v>340470DKA6410DKA1070-1080DKA3200</v>
          </cell>
          <cell r="G2026" t="str">
            <v>Yes</v>
          </cell>
        </row>
        <row r="2027">
          <cell r="F2027" t="str">
            <v>340470DKA6410DKA1070-1080DKA3210</v>
          </cell>
          <cell r="G2027" t="str">
            <v>Yes</v>
          </cell>
        </row>
        <row r="2028">
          <cell r="F2028" t="str">
            <v>340470DKA6410DKA1070-1080DKA3220</v>
          </cell>
          <cell r="G2028" t="str">
            <v>No</v>
          </cell>
        </row>
        <row r="2029">
          <cell r="F2029" t="str">
            <v>340470DKA6410DKA1070-1080DKA3230</v>
          </cell>
          <cell r="G2029" t="str">
            <v>No</v>
          </cell>
        </row>
        <row r="2030">
          <cell r="F2030" t="str">
            <v>340470DKA6410DKA1090DKA3200</v>
          </cell>
          <cell r="G2030" t="str">
            <v>NC</v>
          </cell>
        </row>
        <row r="2031">
          <cell r="F2031" t="str">
            <v>340470DKA6410DKA1090DKA3210</v>
          </cell>
          <cell r="G2031" t="str">
            <v>NC</v>
          </cell>
        </row>
        <row r="2032">
          <cell r="F2032" t="str">
            <v>340470DKA6410DKA1090DKA3220</v>
          </cell>
          <cell r="G2032" t="str">
            <v>NC</v>
          </cell>
        </row>
        <row r="2033">
          <cell r="F2033" t="str">
            <v>340470DKA6410DKA1090DKA3230</v>
          </cell>
          <cell r="G2033" t="str">
            <v>NC</v>
          </cell>
        </row>
        <row r="2034">
          <cell r="F2034" t="str">
            <v>340470DKA6420DKA1040-1050DKA3200</v>
          </cell>
          <cell r="G2034" t="str">
            <v>No</v>
          </cell>
        </row>
        <row r="2035">
          <cell r="F2035" t="str">
            <v>340470DKA6420DKA1040-1050DKA3210</v>
          </cell>
          <cell r="G2035" t="str">
            <v>No</v>
          </cell>
        </row>
        <row r="2036">
          <cell r="F2036" t="str">
            <v>340470DKA6420DKA1040-1050DKA3220</v>
          </cell>
          <cell r="G2036" t="str">
            <v>No</v>
          </cell>
        </row>
        <row r="2037">
          <cell r="F2037" t="str">
            <v>340470DKA6420DKA1040-1050DKA3230</v>
          </cell>
          <cell r="G2037" t="str">
            <v>No</v>
          </cell>
        </row>
        <row r="2038">
          <cell r="F2038" t="str">
            <v>340470DKA6420DKA1060DKA3200</v>
          </cell>
          <cell r="G2038" t="str">
            <v>NC</v>
          </cell>
        </row>
        <row r="2039">
          <cell r="F2039" t="str">
            <v>340470DKA6420DKA1060DKA3210</v>
          </cell>
          <cell r="G2039" t="str">
            <v>NC</v>
          </cell>
        </row>
        <row r="2040">
          <cell r="F2040" t="str">
            <v>340470DKA6420DKA1060DKA3220</v>
          </cell>
          <cell r="G2040" t="str">
            <v>NC</v>
          </cell>
        </row>
        <row r="2041">
          <cell r="F2041" t="str">
            <v>340470DKA6420DKA1060DKA3230</v>
          </cell>
          <cell r="G2041" t="str">
            <v>NC</v>
          </cell>
        </row>
        <row r="2042">
          <cell r="F2042" t="str">
            <v>340470DKA6420DKA1070-1080DKA3200</v>
          </cell>
          <cell r="G2042" t="str">
            <v>No</v>
          </cell>
        </row>
        <row r="2043">
          <cell r="F2043" t="str">
            <v>340470DKA6420DKA1070-1080DKA3210</v>
          </cell>
          <cell r="G2043" t="str">
            <v>No</v>
          </cell>
        </row>
        <row r="2044">
          <cell r="F2044" t="str">
            <v>340470DKA6420DKA1070-1080DKA3220</v>
          </cell>
          <cell r="G2044" t="str">
            <v>No</v>
          </cell>
        </row>
        <row r="2045">
          <cell r="F2045" t="str">
            <v>340470DKA6420DKA1070-1080DKA3230</v>
          </cell>
          <cell r="G2045" t="str">
            <v>No</v>
          </cell>
        </row>
        <row r="2046">
          <cell r="F2046" t="str">
            <v>340470DKA6420DKA1090DKA3200</v>
          </cell>
          <cell r="G2046" t="str">
            <v>NC</v>
          </cell>
        </row>
        <row r="2047">
          <cell r="F2047" t="str">
            <v>340470DKA6420DKA1090DKA3210</v>
          </cell>
          <cell r="G2047" t="str">
            <v>NC</v>
          </cell>
        </row>
        <row r="2048">
          <cell r="F2048" t="str">
            <v>340470DKA6420DKA1090DKA3220</v>
          </cell>
          <cell r="G2048" t="str">
            <v>NC</v>
          </cell>
        </row>
        <row r="2049">
          <cell r="F2049" t="str">
            <v>340470DKA6420DKA1090DKA3230</v>
          </cell>
          <cell r="G2049" t="str">
            <v>NC</v>
          </cell>
        </row>
        <row r="2050">
          <cell r="F2050" t="str">
            <v>340470DKA6430DKA1040-1050DKA3200</v>
          </cell>
          <cell r="G2050" t="str">
            <v>No</v>
          </cell>
        </row>
        <row r="2051">
          <cell r="F2051" t="str">
            <v>340470DKA6430DKA1040-1050DKA3210</v>
          </cell>
          <cell r="G2051" t="str">
            <v>No</v>
          </cell>
        </row>
        <row r="2052">
          <cell r="F2052" t="str">
            <v>340470DKA6430DKA1040-1050DKA3220</v>
          </cell>
          <cell r="G2052" t="str">
            <v>No</v>
          </cell>
        </row>
        <row r="2053">
          <cell r="F2053" t="str">
            <v>340470DKA6430DKA1040-1050DKA3230</v>
          </cell>
          <cell r="G2053" t="str">
            <v>No</v>
          </cell>
        </row>
        <row r="2054">
          <cell r="F2054" t="str">
            <v>340470DKA6430DKA1060DKA3200</v>
          </cell>
          <cell r="G2054" t="str">
            <v>NC</v>
          </cell>
        </row>
        <row r="2055">
          <cell r="F2055" t="str">
            <v>340470DKA6430DKA1060DKA3210</v>
          </cell>
          <cell r="G2055" t="str">
            <v>NC</v>
          </cell>
        </row>
        <row r="2056">
          <cell r="F2056" t="str">
            <v>340470DKA6430DKA1060DKA3220</v>
          </cell>
          <cell r="G2056" t="str">
            <v>NC</v>
          </cell>
        </row>
        <row r="2057">
          <cell r="F2057" t="str">
            <v>340470DKA6430DKA1060DKA3230</v>
          </cell>
          <cell r="G2057" t="str">
            <v>NC</v>
          </cell>
        </row>
        <row r="2058">
          <cell r="F2058" t="str">
            <v>340470DKA6430DKA1070-1080DKA3200</v>
          </cell>
          <cell r="G2058" t="str">
            <v>No</v>
          </cell>
        </row>
        <row r="2059">
          <cell r="F2059" t="str">
            <v>340470DKA6430DKA1070-1080DKA3210</v>
          </cell>
          <cell r="G2059" t="str">
            <v>No</v>
          </cell>
        </row>
        <row r="2060">
          <cell r="F2060" t="str">
            <v>340470DKA6430DKA1070-1080DKA3220</v>
          </cell>
          <cell r="G2060" t="str">
            <v>No</v>
          </cell>
        </row>
        <row r="2061">
          <cell r="F2061" t="str">
            <v>340470DKA6430DKA1070-1080DKA3230</v>
          </cell>
          <cell r="G2061" t="str">
            <v>No</v>
          </cell>
        </row>
        <row r="2062">
          <cell r="F2062" t="str">
            <v>340470DKA6430DKA1090DKA3200</v>
          </cell>
          <cell r="G2062" t="str">
            <v>NC</v>
          </cell>
        </row>
        <row r="2063">
          <cell r="F2063" t="str">
            <v>340470DKA6430DKA1090DKA3210</v>
          </cell>
          <cell r="G2063" t="str">
            <v>NC</v>
          </cell>
        </row>
        <row r="2064">
          <cell r="F2064" t="str">
            <v>340470DKA6430DKA1090DKA3220</v>
          </cell>
          <cell r="G2064" t="str">
            <v>NC</v>
          </cell>
        </row>
        <row r="2065">
          <cell r="F2065" t="str">
            <v>340470DKA6430DKA1090DKA3230</v>
          </cell>
          <cell r="G2065" t="str">
            <v>NC</v>
          </cell>
        </row>
        <row r="2066">
          <cell r="F2066" t="str">
            <v>340480DKA6410DKA1040-1050DKA3200</v>
          </cell>
          <cell r="G2066" t="str">
            <v>Yes</v>
          </cell>
        </row>
        <row r="2067">
          <cell r="F2067" t="str">
            <v>340480DKA6410DKA1040-1050DKA3210</v>
          </cell>
          <cell r="G2067" t="str">
            <v>Yes</v>
          </cell>
        </row>
        <row r="2068">
          <cell r="F2068" t="str">
            <v>340480DKA6410DKA1040-1050DKA3220</v>
          </cell>
          <cell r="G2068" t="str">
            <v>No</v>
          </cell>
        </row>
        <row r="2069">
          <cell r="F2069" t="str">
            <v>340480DKA6410DKA1040-1050DKA3230</v>
          </cell>
          <cell r="G2069" t="str">
            <v>No</v>
          </cell>
        </row>
        <row r="2070">
          <cell r="F2070" t="str">
            <v>340480DKA6410DKA1060DKA3200</v>
          </cell>
          <cell r="G2070" t="str">
            <v>NC</v>
          </cell>
        </row>
        <row r="2071">
          <cell r="F2071" t="str">
            <v>340480DKA6410DKA1060DKA3210</v>
          </cell>
          <cell r="G2071" t="str">
            <v>NC</v>
          </cell>
        </row>
        <row r="2072">
          <cell r="F2072" t="str">
            <v>340480DKA6410DKA1060DKA3220</v>
          </cell>
          <cell r="G2072" t="str">
            <v>NC</v>
          </cell>
        </row>
        <row r="2073">
          <cell r="F2073" t="str">
            <v>340480DKA6410DKA1060DKA3230</v>
          </cell>
          <cell r="G2073" t="str">
            <v>NC</v>
          </cell>
        </row>
        <row r="2074">
          <cell r="F2074" t="str">
            <v>340480DKA6410DKA1070-1080DKA3200</v>
          </cell>
          <cell r="G2074" t="str">
            <v>Yes</v>
          </cell>
        </row>
        <row r="2075">
          <cell r="F2075" t="str">
            <v>340480DKA6410DKA1070-1080DKA3210</v>
          </cell>
          <cell r="G2075" t="str">
            <v>Yes</v>
          </cell>
        </row>
        <row r="2076">
          <cell r="F2076" t="str">
            <v>340480DKA6410DKA1070-1080DKA3220</v>
          </cell>
          <cell r="G2076" t="str">
            <v>No</v>
          </cell>
        </row>
        <row r="2077">
          <cell r="F2077" t="str">
            <v>340480DKA6410DKA1070-1080DKA3230</v>
          </cell>
          <cell r="G2077" t="str">
            <v>No</v>
          </cell>
        </row>
        <row r="2078">
          <cell r="F2078" t="str">
            <v>340480DKA6410DKA1090DKA3200</v>
          </cell>
          <cell r="G2078" t="str">
            <v>NC</v>
          </cell>
        </row>
        <row r="2079">
          <cell r="F2079" t="str">
            <v>340480DKA6410DKA1090DKA3210</v>
          </cell>
          <cell r="G2079" t="str">
            <v>NC</v>
          </cell>
        </row>
        <row r="2080">
          <cell r="F2080" t="str">
            <v>340480DKA6410DKA1090DKA3220</v>
          </cell>
          <cell r="G2080" t="str">
            <v>NC</v>
          </cell>
        </row>
        <row r="2081">
          <cell r="F2081" t="str">
            <v>340480DKA6410DKA1090DKA3230</v>
          </cell>
          <cell r="G2081" t="str">
            <v>NC</v>
          </cell>
        </row>
        <row r="2082">
          <cell r="F2082" t="str">
            <v>340480DKA6420DKA1040-1050DKA3200</v>
          </cell>
          <cell r="G2082" t="str">
            <v>Yes</v>
          </cell>
        </row>
        <row r="2083">
          <cell r="F2083" t="str">
            <v>340480DKA6420DKA1040-1050DKA3210</v>
          </cell>
          <cell r="G2083" t="str">
            <v>Yes</v>
          </cell>
        </row>
        <row r="2084">
          <cell r="F2084" t="str">
            <v>340480DKA6420DKA1040-1050DKA3220</v>
          </cell>
          <cell r="G2084" t="str">
            <v>No</v>
          </cell>
        </row>
        <row r="2085">
          <cell r="F2085" t="str">
            <v>340480DKA6420DKA1040-1050DKA3230</v>
          </cell>
          <cell r="G2085" t="str">
            <v>No</v>
          </cell>
        </row>
        <row r="2086">
          <cell r="F2086" t="str">
            <v>340480DKA6420DKA1060DKA3200</v>
          </cell>
          <cell r="G2086" t="str">
            <v>NC</v>
          </cell>
        </row>
        <row r="2087">
          <cell r="F2087" t="str">
            <v>340480DKA6420DKA1060DKA3210</v>
          </cell>
          <cell r="G2087" t="str">
            <v>NC</v>
          </cell>
        </row>
        <row r="2088">
          <cell r="F2088" t="str">
            <v>340480DKA6420DKA1060DKA3220</v>
          </cell>
          <cell r="G2088" t="str">
            <v>NC</v>
          </cell>
        </row>
        <row r="2089">
          <cell r="F2089" t="str">
            <v>340480DKA6420DKA1060DKA3230</v>
          </cell>
          <cell r="G2089" t="str">
            <v>NC</v>
          </cell>
        </row>
        <row r="2090">
          <cell r="F2090" t="str">
            <v>340480DKA6420DKA1070-1080DKA3200</v>
          </cell>
          <cell r="G2090" t="str">
            <v>Yes</v>
          </cell>
        </row>
        <row r="2091">
          <cell r="F2091" t="str">
            <v>340480DKA6420DKA1070-1080DKA3210</v>
          </cell>
          <cell r="G2091" t="str">
            <v>Yes</v>
          </cell>
        </row>
        <row r="2092">
          <cell r="F2092" t="str">
            <v>340480DKA6420DKA1070-1080DKA3220</v>
          </cell>
          <cell r="G2092" t="str">
            <v>No</v>
          </cell>
        </row>
        <row r="2093">
          <cell r="F2093" t="str">
            <v>340480DKA6420DKA1070-1080DKA3230</v>
          </cell>
          <cell r="G2093" t="str">
            <v>No</v>
          </cell>
        </row>
        <row r="2094">
          <cell r="F2094" t="str">
            <v>340480DKA6420DKA1090DKA3200</v>
          </cell>
          <cell r="G2094" t="str">
            <v>NC</v>
          </cell>
        </row>
        <row r="2095">
          <cell r="F2095" t="str">
            <v>340480DKA6420DKA1090DKA3210</v>
          </cell>
          <cell r="G2095" t="str">
            <v>NC</v>
          </cell>
        </row>
        <row r="2096">
          <cell r="F2096" t="str">
            <v>340480DKA6420DKA1090DKA3220</v>
          </cell>
          <cell r="G2096" t="str">
            <v>NC</v>
          </cell>
        </row>
        <row r="2097">
          <cell r="F2097" t="str">
            <v>340480DKA6420DKA1090DKA3230</v>
          </cell>
          <cell r="G2097" t="str">
            <v>NC</v>
          </cell>
        </row>
        <row r="2098">
          <cell r="F2098" t="str">
            <v>340480DKA6430DKA1040-1050DKA3200</v>
          </cell>
          <cell r="G2098" t="str">
            <v>No</v>
          </cell>
        </row>
        <row r="2099">
          <cell r="F2099" t="str">
            <v>340480DKA6430DKA1040-1050DKA3210</v>
          </cell>
          <cell r="G2099" t="str">
            <v>No</v>
          </cell>
        </row>
        <row r="2100">
          <cell r="F2100" t="str">
            <v>340480DKA6430DKA1040-1050DKA3220</v>
          </cell>
          <cell r="G2100" t="str">
            <v>No</v>
          </cell>
        </row>
        <row r="2101">
          <cell r="F2101" t="str">
            <v>340480DKA6430DKA1040-1050DKA3230</v>
          </cell>
          <cell r="G2101" t="str">
            <v>No</v>
          </cell>
        </row>
        <row r="2102">
          <cell r="F2102" t="str">
            <v>340480DKA6430DKA1060DKA3200</v>
          </cell>
          <cell r="G2102" t="str">
            <v>NC</v>
          </cell>
        </row>
        <row r="2103">
          <cell r="F2103" t="str">
            <v>340480DKA6430DKA1060DKA3210</v>
          </cell>
          <cell r="G2103" t="str">
            <v>NC</v>
          </cell>
        </row>
        <row r="2104">
          <cell r="F2104" t="str">
            <v>340480DKA6430DKA1060DKA3220</v>
          </cell>
          <cell r="G2104" t="str">
            <v>NC</v>
          </cell>
        </row>
        <row r="2105">
          <cell r="F2105" t="str">
            <v>340480DKA6430DKA1060DKA3230</v>
          </cell>
          <cell r="G2105" t="str">
            <v>NC</v>
          </cell>
        </row>
        <row r="2106">
          <cell r="F2106" t="str">
            <v>340480DKA6430DKA1070-1080DKA3200</v>
          </cell>
          <cell r="G2106" t="str">
            <v>No</v>
          </cell>
        </row>
        <row r="2107">
          <cell r="F2107" t="str">
            <v>340480DKA6430DKA1070-1080DKA3210</v>
          </cell>
          <cell r="G2107" t="str">
            <v>No</v>
          </cell>
        </row>
        <row r="2108">
          <cell r="F2108" t="str">
            <v>340480DKA6430DKA1070-1080DKA3220</v>
          </cell>
          <cell r="G2108" t="str">
            <v>No</v>
          </cell>
        </row>
        <row r="2109">
          <cell r="F2109" t="str">
            <v>340480DKA6430DKA1070-1080DKA3230</v>
          </cell>
          <cell r="G2109" t="str">
            <v>No</v>
          </cell>
        </row>
        <row r="2110">
          <cell r="F2110" t="str">
            <v>340480DKA6430DKA1090DKA3200</v>
          </cell>
          <cell r="G2110" t="str">
            <v>NC</v>
          </cell>
        </row>
        <row r="2111">
          <cell r="F2111" t="str">
            <v>340480DKA6430DKA1090DKA3210</v>
          </cell>
          <cell r="G2111" t="str">
            <v>NC</v>
          </cell>
        </row>
        <row r="2112">
          <cell r="F2112" t="str">
            <v>340480DKA6430DKA1090DKA3220</v>
          </cell>
          <cell r="G2112" t="str">
            <v>NC</v>
          </cell>
        </row>
        <row r="2113">
          <cell r="F2113" t="str">
            <v>340480DKA6430DKA1090DKA3230</v>
          </cell>
          <cell r="G2113" t="str">
            <v>NC</v>
          </cell>
        </row>
        <row r="2114">
          <cell r="F2114" t="str">
            <v>340490DKA6410DKA1040-1050DKA3200</v>
          </cell>
          <cell r="G2114" t="str">
            <v>Yes</v>
          </cell>
        </row>
        <row r="2115">
          <cell r="F2115" t="str">
            <v>340490DKA6410DKA1040-1050DKA3210</v>
          </cell>
          <cell r="G2115" t="str">
            <v>Yes</v>
          </cell>
        </row>
        <row r="2116">
          <cell r="F2116" t="str">
            <v>340490DKA6410DKA1040-1050DKA3220</v>
          </cell>
          <cell r="G2116" t="str">
            <v>No</v>
          </cell>
        </row>
        <row r="2117">
          <cell r="F2117" t="str">
            <v>340490DKA6410DKA1040-1050DKA3230</v>
          </cell>
          <cell r="G2117" t="str">
            <v>No</v>
          </cell>
        </row>
        <row r="2118">
          <cell r="F2118" t="str">
            <v>340490DKA6410DKA1060DKA3200</v>
          </cell>
          <cell r="G2118" t="str">
            <v>NC</v>
          </cell>
        </row>
        <row r="2119">
          <cell r="F2119" t="str">
            <v>340490DKA6410DKA1060DKA3210</v>
          </cell>
          <cell r="G2119" t="str">
            <v>NC</v>
          </cell>
        </row>
        <row r="2120">
          <cell r="F2120" t="str">
            <v>340490DKA6410DKA1060DKA3220</v>
          </cell>
          <cell r="G2120" t="str">
            <v>NC</v>
          </cell>
        </row>
        <row r="2121">
          <cell r="F2121" t="str">
            <v>340490DKA6410DKA1060DKA3230</v>
          </cell>
          <cell r="G2121" t="str">
            <v>NC</v>
          </cell>
        </row>
        <row r="2122">
          <cell r="F2122" t="str">
            <v>340490DKA6410DKA1070-1080DKA3200</v>
          </cell>
          <cell r="G2122" t="str">
            <v>Yes</v>
          </cell>
        </row>
        <row r="2123">
          <cell r="F2123" t="str">
            <v>340490DKA6410DKA1070-1080DKA3210</v>
          </cell>
          <cell r="G2123" t="str">
            <v>Yes</v>
          </cell>
        </row>
        <row r="2124">
          <cell r="F2124" t="str">
            <v>340490DKA6410DKA1070-1080DKA3220</v>
          </cell>
          <cell r="G2124" t="str">
            <v>Yes</v>
          </cell>
        </row>
        <row r="2125">
          <cell r="F2125" t="str">
            <v>340490DKA6410DKA1070-1080DKA3230</v>
          </cell>
          <cell r="G2125" t="str">
            <v>Yes</v>
          </cell>
        </row>
        <row r="2126">
          <cell r="F2126" t="str">
            <v>340490DKA6410DKA1090DKA3200</v>
          </cell>
          <cell r="G2126" t="str">
            <v>NC</v>
          </cell>
        </row>
        <row r="2127">
          <cell r="F2127" t="str">
            <v>340490DKA6410DKA1090DKA3210</v>
          </cell>
          <cell r="G2127" t="str">
            <v>NC</v>
          </cell>
        </row>
        <row r="2128">
          <cell r="F2128" t="str">
            <v>340490DKA6410DKA1090DKA3220</v>
          </cell>
          <cell r="G2128" t="str">
            <v>NC</v>
          </cell>
        </row>
        <row r="2129">
          <cell r="F2129" t="str">
            <v>340490DKA6410DKA1090DKA3230</v>
          </cell>
          <cell r="G2129" t="str">
            <v>NC</v>
          </cell>
        </row>
        <row r="2130">
          <cell r="F2130" t="str">
            <v>340490DKA6420DKA1040-1050DKA3200</v>
          </cell>
          <cell r="G2130" t="str">
            <v>Yes</v>
          </cell>
        </row>
        <row r="2131">
          <cell r="F2131" t="str">
            <v>340490DKA6420DKA1040-1050DKA3210</v>
          </cell>
          <cell r="G2131" t="str">
            <v>Yes</v>
          </cell>
        </row>
        <row r="2132">
          <cell r="F2132" t="str">
            <v>340490DKA6420DKA1040-1050DKA3220</v>
          </cell>
          <cell r="G2132" t="str">
            <v>No</v>
          </cell>
        </row>
        <row r="2133">
          <cell r="F2133" t="str">
            <v>340490DKA6420DKA1040-1050DKA3230</v>
          </cell>
          <cell r="G2133" t="str">
            <v>No</v>
          </cell>
        </row>
        <row r="2134">
          <cell r="F2134" t="str">
            <v>340490DKA6420DKA1060DKA3200</v>
          </cell>
          <cell r="G2134" t="str">
            <v>NC</v>
          </cell>
        </row>
        <row r="2135">
          <cell r="F2135" t="str">
            <v>340490DKA6420DKA1060DKA3210</v>
          </cell>
          <cell r="G2135" t="str">
            <v>NC</v>
          </cell>
        </row>
        <row r="2136">
          <cell r="F2136" t="str">
            <v>340490DKA6420DKA1060DKA3220</v>
          </cell>
          <cell r="G2136" t="str">
            <v>NC</v>
          </cell>
        </row>
        <row r="2137">
          <cell r="F2137" t="str">
            <v>340490DKA6420DKA1060DKA3230</v>
          </cell>
          <cell r="G2137" t="str">
            <v>NC</v>
          </cell>
        </row>
        <row r="2138">
          <cell r="F2138" t="str">
            <v>340490DKA6420DKA1070-1080DKA3200</v>
          </cell>
          <cell r="G2138" t="str">
            <v>Yes</v>
          </cell>
        </row>
        <row r="2139">
          <cell r="F2139" t="str">
            <v>340490DKA6420DKA1070-1080DKA3210</v>
          </cell>
          <cell r="G2139" t="str">
            <v>Yes</v>
          </cell>
        </row>
        <row r="2140">
          <cell r="F2140" t="str">
            <v>340490DKA6420DKA1070-1080DKA3220</v>
          </cell>
          <cell r="G2140" t="str">
            <v>No</v>
          </cell>
        </row>
        <row r="2141">
          <cell r="F2141" t="str">
            <v>340490DKA6420DKA1070-1080DKA3230</v>
          </cell>
          <cell r="G2141" t="str">
            <v>No</v>
          </cell>
        </row>
        <row r="2142">
          <cell r="F2142" t="str">
            <v>340490DKA6420DKA1090DKA3200</v>
          </cell>
          <cell r="G2142" t="str">
            <v>NC</v>
          </cell>
        </row>
        <row r="2143">
          <cell r="F2143" t="str">
            <v>340490DKA6420DKA1090DKA3210</v>
          </cell>
          <cell r="G2143" t="str">
            <v>NC</v>
          </cell>
        </row>
        <row r="2144">
          <cell r="F2144" t="str">
            <v>340490DKA6420DKA1090DKA3220</v>
          </cell>
          <cell r="G2144" t="str">
            <v>NC</v>
          </cell>
        </row>
        <row r="2145">
          <cell r="F2145" t="str">
            <v>340490DKA6420DKA1090DKA3230</v>
          </cell>
          <cell r="G2145" t="str">
            <v>NC</v>
          </cell>
        </row>
        <row r="2146">
          <cell r="F2146" t="str">
            <v>340490DKA6430DKA1040-1050DKA3200</v>
          </cell>
          <cell r="G2146" t="str">
            <v>Yes</v>
          </cell>
        </row>
        <row r="2147">
          <cell r="F2147" t="str">
            <v>340490DKA6430DKA1040-1050DKA3210</v>
          </cell>
          <cell r="G2147" t="str">
            <v>Yes</v>
          </cell>
        </row>
        <row r="2148">
          <cell r="F2148" t="str">
            <v>340490DKA6430DKA1040-1050DKA3220</v>
          </cell>
          <cell r="G2148" t="str">
            <v>No</v>
          </cell>
        </row>
        <row r="2149">
          <cell r="F2149" t="str">
            <v>340490DKA6430DKA1040-1050DKA3230</v>
          </cell>
          <cell r="G2149" t="str">
            <v>No</v>
          </cell>
        </row>
        <row r="2150">
          <cell r="F2150" t="str">
            <v>340490DKA6430DKA1060DKA3200</v>
          </cell>
          <cell r="G2150" t="str">
            <v>NC</v>
          </cell>
        </row>
        <row r="2151">
          <cell r="F2151" t="str">
            <v>340490DKA6430DKA1060DKA3210</v>
          </cell>
          <cell r="G2151" t="str">
            <v>NC</v>
          </cell>
        </row>
        <row r="2152">
          <cell r="F2152" t="str">
            <v>340490DKA6430DKA1060DKA3220</v>
          </cell>
          <cell r="G2152" t="str">
            <v>NC</v>
          </cell>
        </row>
        <row r="2153">
          <cell r="F2153" t="str">
            <v>340490DKA6430DKA1060DKA3230</v>
          </cell>
          <cell r="G2153" t="str">
            <v>NC</v>
          </cell>
        </row>
        <row r="2154">
          <cell r="F2154" t="str">
            <v>340490DKA6430DKA1070-1080DKA3200</v>
          </cell>
          <cell r="G2154" t="str">
            <v>Yes</v>
          </cell>
        </row>
        <row r="2155">
          <cell r="F2155" t="str">
            <v>340490DKA6430DKA1070-1080DKA3210</v>
          </cell>
          <cell r="G2155" t="str">
            <v>Yes</v>
          </cell>
        </row>
        <row r="2156">
          <cell r="F2156" t="str">
            <v>340490DKA6430DKA1070-1080DKA3220</v>
          </cell>
          <cell r="G2156" t="str">
            <v>No</v>
          </cell>
        </row>
        <row r="2157">
          <cell r="F2157" t="str">
            <v>340490DKA6430DKA1070-1080DKA3230</v>
          </cell>
          <cell r="G2157" t="str">
            <v>No</v>
          </cell>
        </row>
        <row r="2158">
          <cell r="F2158" t="str">
            <v>340490DKA6430DKA1090DKA3200</v>
          </cell>
          <cell r="G2158" t="str">
            <v>NC</v>
          </cell>
        </row>
        <row r="2159">
          <cell r="F2159" t="str">
            <v>340490DKA6430DKA1090DKA3210</v>
          </cell>
          <cell r="G2159" t="str">
            <v>NC</v>
          </cell>
        </row>
        <row r="2160">
          <cell r="F2160" t="str">
            <v>340490DKA6430DKA1090DKA3220</v>
          </cell>
          <cell r="G2160" t="str">
            <v>NC</v>
          </cell>
        </row>
        <row r="2161">
          <cell r="F2161" t="str">
            <v>340490DKA6430DKA1090DKA3230</v>
          </cell>
          <cell r="G2161" t="str">
            <v>NC</v>
          </cell>
        </row>
        <row r="2162">
          <cell r="F2162" t="str">
            <v>340500DKA6410DKA1040-1050DKA3200</v>
          </cell>
          <cell r="G2162" t="str">
            <v>NC</v>
          </cell>
        </row>
        <row r="2163">
          <cell r="F2163" t="str">
            <v>340500DKA6410DKA1040-1050DKA3210</v>
          </cell>
          <cell r="G2163" t="str">
            <v>NC</v>
          </cell>
        </row>
        <row r="2164">
          <cell r="F2164" t="str">
            <v>340500DKA6410DKA1040-1050DKA3220</v>
          </cell>
          <cell r="G2164" t="str">
            <v>Yes</v>
          </cell>
        </row>
        <row r="2165">
          <cell r="F2165" t="str">
            <v>340500DKA6410DKA1040-1050DKA3230</v>
          </cell>
          <cell r="G2165" t="str">
            <v>Yes</v>
          </cell>
        </row>
        <row r="2166">
          <cell r="F2166" t="str">
            <v>340500DKA6410DKA1060DKA3200</v>
          </cell>
          <cell r="G2166" t="str">
            <v>Yes</v>
          </cell>
        </row>
        <row r="2167">
          <cell r="F2167" t="str">
            <v>340500DKA6410DKA1060DKA3210</v>
          </cell>
          <cell r="G2167" t="str">
            <v>Yes</v>
          </cell>
        </row>
        <row r="2168">
          <cell r="F2168" t="str">
            <v>340500DKA6410DKA1060DKA3220</v>
          </cell>
          <cell r="G2168" t="str">
            <v>Yes</v>
          </cell>
        </row>
        <row r="2169">
          <cell r="F2169" t="str">
            <v>340500DKA6410DKA1060DKA3230</v>
          </cell>
          <cell r="G2169" t="str">
            <v>Yes</v>
          </cell>
        </row>
        <row r="2170">
          <cell r="F2170" t="str">
            <v>340500DKA6410DKA1070-1080DKA3200</v>
          </cell>
          <cell r="G2170" t="str">
            <v>Yes</v>
          </cell>
        </row>
        <row r="2171">
          <cell r="F2171" t="str">
            <v>340500DKA6410DKA1070-1080DKA3210</v>
          </cell>
          <cell r="G2171" t="str">
            <v>Yes</v>
          </cell>
        </row>
        <row r="2172">
          <cell r="F2172" t="str">
            <v>340500DKA6410DKA1070-1080DKA3220</v>
          </cell>
          <cell r="G2172" t="str">
            <v>Yes</v>
          </cell>
        </row>
        <row r="2173">
          <cell r="F2173" t="str">
            <v>340500DKA6410DKA1070-1080DKA3230</v>
          </cell>
          <cell r="G2173" t="str">
            <v>Yes</v>
          </cell>
        </row>
        <row r="2174">
          <cell r="F2174" t="str">
            <v>340500DKA6410DKA1090DKA3200</v>
          </cell>
          <cell r="G2174" t="str">
            <v>Yes</v>
          </cell>
        </row>
        <row r="2175">
          <cell r="F2175" t="str">
            <v>340500DKA6410DKA1090DKA3210</v>
          </cell>
          <cell r="G2175" t="str">
            <v>Yes</v>
          </cell>
        </row>
        <row r="2176">
          <cell r="F2176" t="str">
            <v>340500DKA6410DKA1090DKA3220</v>
          </cell>
          <cell r="G2176" t="str">
            <v>Yes</v>
          </cell>
        </row>
        <row r="2177">
          <cell r="F2177" t="str">
            <v>340500DKA6410DKA1090DKA3230</v>
          </cell>
          <cell r="G2177" t="str">
            <v>Yes</v>
          </cell>
        </row>
        <row r="2178">
          <cell r="F2178" t="str">
            <v>340500DKA6420DKA1040-1050DKA3200</v>
          </cell>
          <cell r="G2178" t="str">
            <v>Yes</v>
          </cell>
        </row>
        <row r="2179">
          <cell r="F2179" t="str">
            <v>340500DKA6420DKA1040-1050DKA3210</v>
          </cell>
          <cell r="G2179" t="str">
            <v>Yes</v>
          </cell>
        </row>
        <row r="2180">
          <cell r="F2180" t="str">
            <v>340500DKA6420DKA1040-1050DKA3220</v>
          </cell>
          <cell r="G2180" t="str">
            <v>No</v>
          </cell>
        </row>
        <row r="2181">
          <cell r="F2181" t="str">
            <v>340500DKA6420DKA1040-1050DKA3230</v>
          </cell>
          <cell r="G2181" t="str">
            <v>No</v>
          </cell>
        </row>
        <row r="2182">
          <cell r="F2182" t="str">
            <v>340500DKA6420DKA1060DKA3200</v>
          </cell>
          <cell r="G2182" t="str">
            <v>NC</v>
          </cell>
        </row>
        <row r="2183">
          <cell r="F2183" t="str">
            <v>340500DKA6420DKA1060DKA3210</v>
          </cell>
          <cell r="G2183" t="str">
            <v>NC</v>
          </cell>
        </row>
        <row r="2184">
          <cell r="F2184" t="str">
            <v>340500DKA6420DKA1060DKA3220</v>
          </cell>
          <cell r="G2184" t="str">
            <v>NC</v>
          </cell>
        </row>
        <row r="2185">
          <cell r="F2185" t="str">
            <v>340500DKA6420DKA1060DKA3230</v>
          </cell>
          <cell r="G2185" t="str">
            <v>NC</v>
          </cell>
        </row>
        <row r="2186">
          <cell r="F2186" t="str">
            <v>340500DKA6420DKA1070-1080DKA3200</v>
          </cell>
          <cell r="G2186" t="str">
            <v>Yes</v>
          </cell>
        </row>
        <row r="2187">
          <cell r="F2187" t="str">
            <v>340500DKA6420DKA1070-1080DKA3210</v>
          </cell>
          <cell r="G2187" t="str">
            <v>Yes</v>
          </cell>
        </row>
        <row r="2188">
          <cell r="F2188" t="str">
            <v>340500DKA6420DKA1070-1080DKA3220</v>
          </cell>
          <cell r="G2188" t="str">
            <v>Yes</v>
          </cell>
        </row>
        <row r="2189">
          <cell r="F2189" t="str">
            <v>340500DKA6420DKA1070-1080DKA3230</v>
          </cell>
          <cell r="G2189" t="str">
            <v>Yes</v>
          </cell>
        </row>
        <row r="2190">
          <cell r="F2190" t="str">
            <v>340500DKA6420DKA1090DKA3200</v>
          </cell>
          <cell r="G2190" t="str">
            <v>NC</v>
          </cell>
        </row>
        <row r="2191">
          <cell r="F2191" t="str">
            <v>340500DKA6420DKA1090DKA3210</v>
          </cell>
          <cell r="G2191" t="str">
            <v>NC</v>
          </cell>
        </row>
        <row r="2192">
          <cell r="F2192" t="str">
            <v>340500DKA6420DKA1090DKA3220</v>
          </cell>
          <cell r="G2192" t="str">
            <v>NC</v>
          </cell>
        </row>
        <row r="2193">
          <cell r="F2193" t="str">
            <v>340500DKA6420DKA1090DKA3230</v>
          </cell>
          <cell r="G2193" t="str">
            <v>NC</v>
          </cell>
        </row>
        <row r="2194">
          <cell r="F2194" t="str">
            <v>340500DKA6430DKA1040-1050DKA3200</v>
          </cell>
          <cell r="G2194" t="str">
            <v>Yes</v>
          </cell>
        </row>
        <row r="2195">
          <cell r="F2195" t="str">
            <v>340500DKA6430DKA1040-1050DKA3210</v>
          </cell>
          <cell r="G2195" t="str">
            <v>Yes</v>
          </cell>
        </row>
        <row r="2196">
          <cell r="F2196" t="str">
            <v>340500DKA6430DKA1040-1050DKA3220</v>
          </cell>
          <cell r="G2196" t="str">
            <v>No</v>
          </cell>
        </row>
        <row r="2197">
          <cell r="F2197" t="str">
            <v>340500DKA6430DKA1040-1050DKA3230</v>
          </cell>
          <cell r="G2197" t="str">
            <v>No</v>
          </cell>
        </row>
        <row r="2198">
          <cell r="F2198" t="str">
            <v>340500DKA6430DKA1060DKA3200</v>
          </cell>
          <cell r="G2198" t="str">
            <v>NC</v>
          </cell>
        </row>
        <row r="2199">
          <cell r="F2199" t="str">
            <v>340500DKA6430DKA1060DKA3210</v>
          </cell>
          <cell r="G2199" t="str">
            <v>NC</v>
          </cell>
        </row>
        <row r="2200">
          <cell r="F2200" t="str">
            <v>340500DKA6430DKA1060DKA3220</v>
          </cell>
          <cell r="G2200" t="str">
            <v>NC</v>
          </cell>
        </row>
        <row r="2201">
          <cell r="F2201" t="str">
            <v>340500DKA6430DKA1060DKA3230</v>
          </cell>
          <cell r="G2201" t="str">
            <v>NC</v>
          </cell>
        </row>
        <row r="2202">
          <cell r="F2202" t="str">
            <v>340500DKA6430DKA1070-1080DKA3200</v>
          </cell>
          <cell r="G2202" t="str">
            <v>Yes</v>
          </cell>
        </row>
        <row r="2203">
          <cell r="F2203" t="str">
            <v>340500DKA6430DKA1070-1080DKA3210</v>
          </cell>
          <cell r="G2203" t="str">
            <v>Yes</v>
          </cell>
        </row>
        <row r="2204">
          <cell r="F2204" t="str">
            <v>340500DKA6430DKA1070-1080DKA3220</v>
          </cell>
          <cell r="G2204" t="str">
            <v>No</v>
          </cell>
        </row>
        <row r="2205">
          <cell r="F2205" t="str">
            <v>340500DKA6430DKA1070-1080DKA3230</v>
          </cell>
          <cell r="G2205" t="str">
            <v>No</v>
          </cell>
        </row>
        <row r="2206">
          <cell r="F2206" t="str">
            <v>340500DKA6430DKA1090DKA3200</v>
          </cell>
          <cell r="G2206" t="str">
            <v>NC</v>
          </cell>
        </row>
        <row r="2207">
          <cell r="F2207" t="str">
            <v>340500DKA6430DKA1090DKA3210</v>
          </cell>
          <cell r="G2207" t="str">
            <v>NC</v>
          </cell>
        </row>
        <row r="2208">
          <cell r="F2208" t="str">
            <v>340500DKA6430DKA1090DKA3220</v>
          </cell>
          <cell r="G2208" t="str">
            <v>NC</v>
          </cell>
        </row>
        <row r="2209">
          <cell r="F2209" t="str">
            <v>340500DKA6430DKA1090DKA3230</v>
          </cell>
          <cell r="G2209" t="str">
            <v>NC</v>
          </cell>
        </row>
        <row r="2210">
          <cell r="F2210" t="str">
            <v>340510DKA6410DKA1040-1050DKA3200</v>
          </cell>
          <cell r="G2210" t="str">
            <v>NC</v>
          </cell>
        </row>
        <row r="2211">
          <cell r="F2211" t="str">
            <v>340510DKA6410DKA1040-1050DKA3210</v>
          </cell>
          <cell r="G2211" t="str">
            <v>NC</v>
          </cell>
        </row>
        <row r="2212">
          <cell r="F2212" t="str">
            <v>340510DKA6410DKA1040-1050DKA3220</v>
          </cell>
          <cell r="G2212" t="str">
            <v>NC</v>
          </cell>
        </row>
        <row r="2213">
          <cell r="F2213" t="str">
            <v>340510DKA6410DKA1040-1050DKA3230</v>
          </cell>
          <cell r="G2213" t="str">
            <v>NC</v>
          </cell>
        </row>
        <row r="2214">
          <cell r="F2214" t="str">
            <v>340510DKA6410DKA1060DKA3200</v>
          </cell>
          <cell r="G2214" t="str">
            <v>Yes</v>
          </cell>
        </row>
        <row r="2215">
          <cell r="F2215" t="str">
            <v>340510DKA6410DKA1060DKA3210</v>
          </cell>
          <cell r="G2215" t="str">
            <v>Yes</v>
          </cell>
        </row>
        <row r="2216">
          <cell r="F2216" t="str">
            <v>340510DKA6410DKA1060DKA3220</v>
          </cell>
          <cell r="G2216" t="str">
            <v>Yes</v>
          </cell>
        </row>
        <row r="2217">
          <cell r="F2217" t="str">
            <v>340510DKA6410DKA1060DKA3230</v>
          </cell>
          <cell r="G2217" t="str">
            <v>Yes</v>
          </cell>
        </row>
        <row r="2218">
          <cell r="F2218" t="str">
            <v>340510DKA6410DKA1070-1080DKA3200</v>
          </cell>
          <cell r="G2218" t="str">
            <v>NC</v>
          </cell>
        </row>
        <row r="2219">
          <cell r="F2219" t="str">
            <v>340510DKA6410DKA1070-1080DKA3210</v>
          </cell>
          <cell r="G2219" t="str">
            <v>NC</v>
          </cell>
        </row>
        <row r="2220">
          <cell r="F2220" t="str">
            <v>340510DKA6410DKA1070-1080DKA3220</v>
          </cell>
          <cell r="G2220" t="str">
            <v>NC</v>
          </cell>
        </row>
        <row r="2221">
          <cell r="F2221" t="str">
            <v>340510DKA6410DKA1070-1080DKA3230</v>
          </cell>
          <cell r="G2221" t="str">
            <v>NC</v>
          </cell>
        </row>
        <row r="2222">
          <cell r="F2222" t="str">
            <v>340510DKA6410DKA1090DKA3200</v>
          </cell>
          <cell r="G2222" t="str">
            <v>Yes</v>
          </cell>
        </row>
        <row r="2223">
          <cell r="F2223" t="str">
            <v>340510DKA6410DKA1090DKA3210</v>
          </cell>
          <cell r="G2223" t="str">
            <v>Yes</v>
          </cell>
        </row>
        <row r="2224">
          <cell r="F2224" t="str">
            <v>340510DKA6410DKA1090DKA3220</v>
          </cell>
          <cell r="G2224" t="str">
            <v>Yes</v>
          </cell>
        </row>
        <row r="2225">
          <cell r="F2225" t="str">
            <v>340510DKA6410DKA1090DKA3230</v>
          </cell>
          <cell r="G2225" t="str">
            <v>Yes</v>
          </cell>
        </row>
        <row r="2226">
          <cell r="F2226" t="str">
            <v>340510DKA6420DKA1040-1050DKA3200</v>
          </cell>
          <cell r="G2226" t="str">
            <v>Yes</v>
          </cell>
        </row>
        <row r="2227">
          <cell r="F2227" t="str">
            <v>340510DKA6420DKA1040-1050DKA3210</v>
          </cell>
          <cell r="G2227" t="str">
            <v>Yes</v>
          </cell>
        </row>
        <row r="2228">
          <cell r="F2228" t="str">
            <v>340510DKA6420DKA1040-1050DKA3220</v>
          </cell>
          <cell r="G2228" t="str">
            <v>Yes</v>
          </cell>
        </row>
        <row r="2229">
          <cell r="F2229" t="str">
            <v>340510DKA6420DKA1040-1050DKA3230</v>
          </cell>
          <cell r="G2229" t="str">
            <v>Yes</v>
          </cell>
        </row>
        <row r="2230">
          <cell r="F2230" t="str">
            <v>340510DKA6420DKA1060DKA3200</v>
          </cell>
          <cell r="G2230" t="str">
            <v>Yes</v>
          </cell>
        </row>
        <row r="2231">
          <cell r="F2231" t="str">
            <v>340510DKA6420DKA1060DKA3210</v>
          </cell>
          <cell r="G2231" t="str">
            <v>Yes</v>
          </cell>
        </row>
        <row r="2232">
          <cell r="F2232" t="str">
            <v>340510DKA6420DKA1060DKA3220</v>
          </cell>
          <cell r="G2232" t="str">
            <v>Yes</v>
          </cell>
        </row>
        <row r="2233">
          <cell r="F2233" t="str">
            <v>340510DKA6420DKA1060DKA3230</v>
          </cell>
          <cell r="G2233" t="str">
            <v>Yes</v>
          </cell>
        </row>
        <row r="2234">
          <cell r="F2234" t="str">
            <v>340510DKA6420DKA1070-1080DKA3200</v>
          </cell>
          <cell r="G2234" t="str">
            <v>Yes</v>
          </cell>
        </row>
        <row r="2235">
          <cell r="F2235" t="str">
            <v>340510DKA6420DKA1070-1080DKA3210</v>
          </cell>
          <cell r="G2235" t="str">
            <v>Yes</v>
          </cell>
        </row>
        <row r="2236">
          <cell r="F2236" t="str">
            <v>340510DKA6420DKA1070-1080DKA3220</v>
          </cell>
          <cell r="G2236" t="str">
            <v>Yes</v>
          </cell>
        </row>
        <row r="2237">
          <cell r="F2237" t="str">
            <v>340510DKA6420DKA1070-1080DKA3230</v>
          </cell>
          <cell r="G2237" t="str">
            <v>Yes</v>
          </cell>
        </row>
        <row r="2238">
          <cell r="F2238" t="str">
            <v>340510DKA6420DKA1090DKA3200</v>
          </cell>
          <cell r="G2238" t="str">
            <v>Yes</v>
          </cell>
        </row>
        <row r="2239">
          <cell r="F2239" t="str">
            <v>340510DKA6420DKA1090DKA3210</v>
          </cell>
          <cell r="G2239" t="str">
            <v>Yes</v>
          </cell>
        </row>
        <row r="2240">
          <cell r="F2240" t="str">
            <v>340510DKA6420DKA1090DKA3220</v>
          </cell>
          <cell r="G2240" t="str">
            <v>Yes</v>
          </cell>
        </row>
        <row r="2241">
          <cell r="F2241" t="str">
            <v>340510DKA6420DKA1090DKA3230</v>
          </cell>
          <cell r="G2241" t="str">
            <v>Yes</v>
          </cell>
        </row>
        <row r="2242">
          <cell r="F2242" t="str">
            <v>340510DKA6430DKA1040-1050DKA3200</v>
          </cell>
          <cell r="G2242" t="str">
            <v>Yes</v>
          </cell>
        </row>
        <row r="2243">
          <cell r="F2243" t="str">
            <v>340510DKA6430DKA1040-1050DKA3210</v>
          </cell>
          <cell r="G2243" t="str">
            <v>Yes</v>
          </cell>
        </row>
        <row r="2244">
          <cell r="F2244" t="str">
            <v>340510DKA6430DKA1040-1050DKA3220</v>
          </cell>
          <cell r="G2244" t="str">
            <v>No</v>
          </cell>
        </row>
        <row r="2245">
          <cell r="F2245" t="str">
            <v>340510DKA6430DKA1040-1050DKA3230</v>
          </cell>
          <cell r="G2245" t="str">
            <v>No</v>
          </cell>
        </row>
        <row r="2246">
          <cell r="F2246" t="str">
            <v>340510DKA6430DKA1060DKA3200</v>
          </cell>
          <cell r="G2246" t="str">
            <v>NC</v>
          </cell>
        </row>
        <row r="2247">
          <cell r="F2247" t="str">
            <v>340510DKA6430DKA1060DKA3210</v>
          </cell>
          <cell r="G2247" t="str">
            <v>NC</v>
          </cell>
        </row>
        <row r="2248">
          <cell r="F2248" t="str">
            <v>340510DKA6430DKA1060DKA3220</v>
          </cell>
          <cell r="G2248" t="str">
            <v>NC</v>
          </cell>
        </row>
        <row r="2249">
          <cell r="F2249" t="str">
            <v>340510DKA6430DKA1060DKA3230</v>
          </cell>
          <cell r="G2249" t="str">
            <v>NC</v>
          </cell>
        </row>
        <row r="2250">
          <cell r="F2250" t="str">
            <v>340510DKA6430DKA1070-1080DKA3200</v>
          </cell>
          <cell r="G2250" t="str">
            <v>Yes</v>
          </cell>
        </row>
        <row r="2251">
          <cell r="F2251" t="str">
            <v>340510DKA6430DKA1070-1080DKA3210</v>
          </cell>
          <cell r="G2251" t="str">
            <v>Yes</v>
          </cell>
        </row>
        <row r="2252">
          <cell r="F2252" t="str">
            <v>340510DKA6430DKA1070-1080DKA3220</v>
          </cell>
          <cell r="G2252" t="str">
            <v>Yes</v>
          </cell>
        </row>
        <row r="2253">
          <cell r="F2253" t="str">
            <v>340510DKA6430DKA1070-1080DKA3230</v>
          </cell>
          <cell r="G2253" t="str">
            <v>Yes</v>
          </cell>
        </row>
        <row r="2254">
          <cell r="F2254" t="str">
            <v>340510DKA6430DKA1090DKA3200</v>
          </cell>
          <cell r="G2254" t="str">
            <v>NC</v>
          </cell>
        </row>
        <row r="2255">
          <cell r="F2255" t="str">
            <v>340510DKA6430DKA1090DKA3210</v>
          </cell>
          <cell r="G2255" t="str">
            <v>NC</v>
          </cell>
        </row>
        <row r="2256">
          <cell r="F2256" t="str">
            <v>340510DKA6430DKA1090DKA3220</v>
          </cell>
          <cell r="G2256" t="str">
            <v>NC</v>
          </cell>
        </row>
        <row r="2257">
          <cell r="F2257" t="str">
            <v>340510DKA6430DKA1090DKA3230</v>
          </cell>
          <cell r="G2257" t="str">
            <v>NC</v>
          </cell>
        </row>
        <row r="2258">
          <cell r="F2258" t="str">
            <v>340520DKA6410DKA1040-1050DKA3200</v>
          </cell>
          <cell r="G2258" t="str">
            <v>NC</v>
          </cell>
        </row>
        <row r="2259">
          <cell r="F2259" t="str">
            <v>340520DKA6410DKA1040-1050DKA3210</v>
          </cell>
          <cell r="G2259" t="str">
            <v>NC</v>
          </cell>
        </row>
        <row r="2260">
          <cell r="F2260" t="str">
            <v>340520DKA6410DKA1040-1050DKA3220</v>
          </cell>
          <cell r="G2260" t="str">
            <v>NC</v>
          </cell>
        </row>
        <row r="2261">
          <cell r="F2261" t="str">
            <v>340520DKA6410DKA1040-1050DKA3230</v>
          </cell>
          <cell r="G2261" t="str">
            <v>NC</v>
          </cell>
        </row>
        <row r="2262">
          <cell r="F2262" t="str">
            <v>340520DKA6410DKA1060DKA3200</v>
          </cell>
          <cell r="G2262" t="str">
            <v>Yes</v>
          </cell>
        </row>
        <row r="2263">
          <cell r="F2263" t="str">
            <v>340520DKA6410DKA1060DKA3210</v>
          </cell>
          <cell r="G2263" t="str">
            <v>Yes</v>
          </cell>
        </row>
        <row r="2264">
          <cell r="F2264" t="str">
            <v>340520DKA6410DKA1060DKA3220</v>
          </cell>
          <cell r="G2264" t="str">
            <v>Yes</v>
          </cell>
        </row>
        <row r="2265">
          <cell r="F2265" t="str">
            <v>340520DKA6410DKA1060DKA3230</v>
          </cell>
          <cell r="G2265" t="str">
            <v>Yes</v>
          </cell>
        </row>
        <row r="2266">
          <cell r="F2266" t="str">
            <v>340520DKA6410DKA1070-1080DKA3200</v>
          </cell>
          <cell r="G2266" t="str">
            <v>NC</v>
          </cell>
        </row>
        <row r="2267">
          <cell r="F2267" t="str">
            <v>340520DKA6410DKA1070-1080DKA3210</v>
          </cell>
          <cell r="G2267" t="str">
            <v>NC</v>
          </cell>
        </row>
        <row r="2268">
          <cell r="F2268" t="str">
            <v>340520DKA6410DKA1070-1080DKA3220</v>
          </cell>
          <cell r="G2268" t="str">
            <v>NC</v>
          </cell>
        </row>
        <row r="2269">
          <cell r="F2269" t="str">
            <v>340520DKA6410DKA1070-1080DKA3230</v>
          </cell>
          <cell r="G2269" t="str">
            <v>NC</v>
          </cell>
        </row>
        <row r="2270">
          <cell r="F2270" t="str">
            <v>340520DKA6410DKA1090DKA3200</v>
          </cell>
          <cell r="G2270" t="str">
            <v>Yes</v>
          </cell>
        </row>
        <row r="2271">
          <cell r="F2271" t="str">
            <v>340520DKA6410DKA1090DKA3210</v>
          </cell>
          <cell r="G2271" t="str">
            <v>Yes</v>
          </cell>
        </row>
        <row r="2272">
          <cell r="F2272" t="str">
            <v>340520DKA6410DKA1090DKA3220</v>
          </cell>
          <cell r="G2272" t="str">
            <v>Yes</v>
          </cell>
        </row>
        <row r="2273">
          <cell r="F2273" t="str">
            <v>340520DKA6410DKA1090DKA3230</v>
          </cell>
          <cell r="G2273" t="str">
            <v>Yes</v>
          </cell>
        </row>
        <row r="2274">
          <cell r="F2274" t="str">
            <v>340520DKA6420DKA1040-1050DKA3200</v>
          </cell>
          <cell r="G2274" t="str">
            <v>NC</v>
          </cell>
        </row>
        <row r="2275">
          <cell r="F2275" t="str">
            <v>340520DKA6420DKA1040-1050DKA3210</v>
          </cell>
          <cell r="G2275" t="str">
            <v>NC</v>
          </cell>
        </row>
        <row r="2276">
          <cell r="F2276" t="str">
            <v>340520DKA6420DKA1040-1050DKA3220</v>
          </cell>
          <cell r="G2276" t="str">
            <v>NC</v>
          </cell>
        </row>
        <row r="2277">
          <cell r="F2277" t="str">
            <v>340520DKA6420DKA1040-1050DKA3230</v>
          </cell>
          <cell r="G2277" t="str">
            <v>NC</v>
          </cell>
        </row>
        <row r="2278">
          <cell r="F2278" t="str">
            <v>340520DKA6420DKA1060DKA3200</v>
          </cell>
          <cell r="G2278" t="str">
            <v>Yes</v>
          </cell>
        </row>
        <row r="2279">
          <cell r="F2279" t="str">
            <v>340520DKA6420DKA1060DKA3210</v>
          </cell>
          <cell r="G2279" t="str">
            <v>Yes</v>
          </cell>
        </row>
        <row r="2280">
          <cell r="F2280" t="str">
            <v>340520DKA6420DKA1060DKA3220</v>
          </cell>
          <cell r="G2280" t="str">
            <v>Yes</v>
          </cell>
        </row>
        <row r="2281">
          <cell r="F2281" t="str">
            <v>340520DKA6420DKA1060DKA3230</v>
          </cell>
          <cell r="G2281" t="str">
            <v>Yes</v>
          </cell>
        </row>
        <row r="2282">
          <cell r="F2282" t="str">
            <v>340520DKA6420DKA1070-1080DKA3200</v>
          </cell>
          <cell r="G2282" t="str">
            <v>NC</v>
          </cell>
        </row>
        <row r="2283">
          <cell r="F2283" t="str">
            <v>340520DKA6420DKA1070-1080DKA3210</v>
          </cell>
          <cell r="G2283" t="str">
            <v>NC</v>
          </cell>
        </row>
        <row r="2284">
          <cell r="F2284" t="str">
            <v>340520DKA6420DKA1070-1080DKA3220</v>
          </cell>
          <cell r="G2284" t="str">
            <v>NC</v>
          </cell>
        </row>
        <row r="2285">
          <cell r="F2285" t="str">
            <v>340520DKA6420DKA1070-1080DKA3230</v>
          </cell>
          <cell r="G2285" t="str">
            <v>NC</v>
          </cell>
        </row>
        <row r="2286">
          <cell r="F2286" t="str">
            <v>340520DKA6420DKA1090DKA3200</v>
          </cell>
          <cell r="G2286" t="str">
            <v>Yes</v>
          </cell>
        </row>
        <row r="2287">
          <cell r="F2287" t="str">
            <v>340520DKA6420DKA1090DKA3210</v>
          </cell>
          <cell r="G2287" t="str">
            <v>Yes</v>
          </cell>
        </row>
        <row r="2288">
          <cell r="F2288" t="str">
            <v>340520DKA6420DKA1090DKA3220</v>
          </cell>
          <cell r="G2288" t="str">
            <v>Yes</v>
          </cell>
        </row>
        <row r="2289">
          <cell r="F2289" t="str">
            <v>340520DKA6420DKA1090DKA3230</v>
          </cell>
          <cell r="G2289" t="str">
            <v>Yes</v>
          </cell>
        </row>
        <row r="2290">
          <cell r="F2290" t="str">
            <v>340520DKA6430DKA1040-1050DKA3200</v>
          </cell>
          <cell r="G2290" t="str">
            <v>Yes</v>
          </cell>
        </row>
        <row r="2291">
          <cell r="F2291" t="str">
            <v>340520DKA6430DKA1040-1050DKA3210</v>
          </cell>
          <cell r="G2291" t="str">
            <v>Yes</v>
          </cell>
        </row>
        <row r="2292">
          <cell r="F2292" t="str">
            <v>340520DKA6430DKA1040-1050DKA3220</v>
          </cell>
          <cell r="G2292" t="str">
            <v>Yes</v>
          </cell>
        </row>
        <row r="2293">
          <cell r="F2293" t="str">
            <v>340520DKA6430DKA1040-1050DKA3230</v>
          </cell>
          <cell r="G2293" t="str">
            <v>Yes</v>
          </cell>
        </row>
        <row r="2294">
          <cell r="F2294" t="str">
            <v>340520DKA6430DKA1060DKA3200</v>
          </cell>
          <cell r="G2294" t="str">
            <v>Yes</v>
          </cell>
        </row>
        <row r="2295">
          <cell r="F2295" t="str">
            <v>340520DKA6430DKA1060DKA3210</v>
          </cell>
          <cell r="G2295" t="str">
            <v>Yes</v>
          </cell>
        </row>
        <row r="2296">
          <cell r="F2296" t="str">
            <v>340520DKA6430DKA1060DKA3220</v>
          </cell>
          <cell r="G2296" t="str">
            <v>Yes</v>
          </cell>
        </row>
        <row r="2297">
          <cell r="F2297" t="str">
            <v>340520DKA6430DKA1060DKA3230</v>
          </cell>
          <cell r="G2297" t="str">
            <v>Yes</v>
          </cell>
        </row>
        <row r="2298">
          <cell r="F2298" t="str">
            <v>340520DKA6430DKA1070-1080DKA3200</v>
          </cell>
          <cell r="G2298" t="str">
            <v>Yes</v>
          </cell>
        </row>
        <row r="2299">
          <cell r="F2299" t="str">
            <v>340520DKA6430DKA1070-1080DKA3210</v>
          </cell>
          <cell r="G2299" t="str">
            <v>Yes</v>
          </cell>
        </row>
        <row r="2300">
          <cell r="F2300" t="str">
            <v>340520DKA6430DKA1070-1080DKA3220</v>
          </cell>
          <cell r="G2300" t="str">
            <v>Yes</v>
          </cell>
        </row>
        <row r="2301">
          <cell r="F2301" t="str">
            <v>340520DKA6430DKA1070-1080DKA3230</v>
          </cell>
          <cell r="G2301" t="str">
            <v>Yes</v>
          </cell>
        </row>
        <row r="2302">
          <cell r="F2302" t="str">
            <v>340520DKA6430DKA1090DKA3200</v>
          </cell>
          <cell r="G2302" t="str">
            <v>Yes</v>
          </cell>
        </row>
        <row r="2303">
          <cell r="F2303" t="str">
            <v>340520DKA6430DKA1090DKA3210</v>
          </cell>
          <cell r="G2303" t="str">
            <v>Yes</v>
          </cell>
        </row>
        <row r="2304">
          <cell r="F2304" t="str">
            <v>340520DKA6430DKA1090DKA3220</v>
          </cell>
          <cell r="G2304" t="str">
            <v>Yes</v>
          </cell>
        </row>
        <row r="2305">
          <cell r="F2305" t="str">
            <v>340520DKA6430DKA1090DKA3230</v>
          </cell>
          <cell r="G2305" t="str">
            <v>Yes</v>
          </cell>
        </row>
        <row r="2306">
          <cell r="F2306" t="str">
            <v>350450DKA6410DKA1040-1050DKA3200</v>
          </cell>
          <cell r="G2306" t="str">
            <v>NC</v>
          </cell>
        </row>
        <row r="2307">
          <cell r="F2307" t="str">
            <v>350450DKA6410DKA1040-1050DKA3210</v>
          </cell>
          <cell r="G2307" t="str">
            <v>NC</v>
          </cell>
        </row>
        <row r="2308">
          <cell r="F2308" t="str">
            <v>350450DKA6410DKA1040-1050DKA3220</v>
          </cell>
          <cell r="G2308" t="str">
            <v>NC</v>
          </cell>
        </row>
        <row r="2309">
          <cell r="F2309" t="str">
            <v>350450DKA6410DKA1040-1050DKA3230</v>
          </cell>
          <cell r="G2309" t="str">
            <v>NC</v>
          </cell>
        </row>
        <row r="2310">
          <cell r="F2310" t="str">
            <v>350450DKA6410DKA1060DKA3200</v>
          </cell>
          <cell r="G2310" t="str">
            <v>NC</v>
          </cell>
        </row>
        <row r="2311">
          <cell r="F2311" t="str">
            <v>350450DKA6410DKA1060DKA3210</v>
          </cell>
          <cell r="G2311" t="str">
            <v>NC</v>
          </cell>
        </row>
        <row r="2312">
          <cell r="F2312" t="str">
            <v>350450DKA6410DKA1060DKA3220</v>
          </cell>
          <cell r="G2312" t="str">
            <v>NC</v>
          </cell>
        </row>
        <row r="2313">
          <cell r="F2313" t="str">
            <v>350450DKA6410DKA1060DKA3230</v>
          </cell>
          <cell r="G2313" t="str">
            <v>NC</v>
          </cell>
        </row>
        <row r="2314">
          <cell r="F2314" t="str">
            <v>350450DKA6410DKA1070-1080DKA3200</v>
          </cell>
          <cell r="G2314" t="str">
            <v>No</v>
          </cell>
        </row>
        <row r="2315">
          <cell r="F2315" t="str">
            <v>350450DKA6410DKA1070-1080DKA3210</v>
          </cell>
          <cell r="G2315" t="str">
            <v>No</v>
          </cell>
        </row>
        <row r="2316">
          <cell r="F2316" t="str">
            <v>350450DKA6410DKA1070-1080DKA3220</v>
          </cell>
          <cell r="G2316" t="str">
            <v>No</v>
          </cell>
        </row>
        <row r="2317">
          <cell r="F2317" t="str">
            <v>350450DKA6410DKA1070-1080DKA3230</v>
          </cell>
          <cell r="G2317" t="str">
            <v>No</v>
          </cell>
        </row>
        <row r="2318">
          <cell r="F2318" t="str">
            <v>350450DKA6410DKA1090DKA3200</v>
          </cell>
          <cell r="G2318" t="str">
            <v>NC</v>
          </cell>
        </row>
        <row r="2319">
          <cell r="F2319" t="str">
            <v>350450DKA6410DKA1090DKA3210</v>
          </cell>
          <cell r="G2319" t="str">
            <v>NC</v>
          </cell>
        </row>
        <row r="2320">
          <cell r="F2320" t="str">
            <v>350450DKA6410DKA1090DKA3220</v>
          </cell>
          <cell r="G2320" t="str">
            <v>NC</v>
          </cell>
        </row>
        <row r="2321">
          <cell r="F2321" t="str">
            <v>350450DKA6410DKA1090DKA3230</v>
          </cell>
          <cell r="G2321" t="str">
            <v>NC</v>
          </cell>
        </row>
        <row r="2322">
          <cell r="F2322" t="str">
            <v>350450DKA6420DKA1040-1050DKA3200</v>
          </cell>
          <cell r="G2322" t="str">
            <v>NC</v>
          </cell>
        </row>
        <row r="2323">
          <cell r="F2323" t="str">
            <v>350450DKA6420DKA1040-1050DKA3210</v>
          </cell>
          <cell r="G2323" t="str">
            <v>NC</v>
          </cell>
        </row>
        <row r="2324">
          <cell r="F2324" t="str">
            <v>350450DKA6420DKA1040-1050DKA3220</v>
          </cell>
          <cell r="G2324" t="str">
            <v>NC</v>
          </cell>
        </row>
        <row r="2325">
          <cell r="F2325" t="str">
            <v>350450DKA6420DKA1040-1050DKA3230</v>
          </cell>
          <cell r="G2325" t="str">
            <v>NC</v>
          </cell>
        </row>
        <row r="2326">
          <cell r="F2326" t="str">
            <v>350450DKA6420DKA1060DKA3200</v>
          </cell>
          <cell r="G2326" t="str">
            <v>NC</v>
          </cell>
        </row>
        <row r="2327">
          <cell r="F2327" t="str">
            <v>350450DKA6420DKA1060DKA3210</v>
          </cell>
          <cell r="G2327" t="str">
            <v>NC</v>
          </cell>
        </row>
        <row r="2328">
          <cell r="F2328" t="str">
            <v>350450DKA6420DKA1060DKA3220</v>
          </cell>
          <cell r="G2328" t="str">
            <v>NC</v>
          </cell>
        </row>
        <row r="2329">
          <cell r="F2329" t="str">
            <v>350450DKA6420DKA1060DKA3230</v>
          </cell>
          <cell r="G2329" t="str">
            <v>NC</v>
          </cell>
        </row>
        <row r="2330">
          <cell r="F2330" t="str">
            <v>350450DKA6420DKA1070-1080DKA3200</v>
          </cell>
          <cell r="G2330" t="str">
            <v>NC</v>
          </cell>
        </row>
        <row r="2331">
          <cell r="F2331" t="str">
            <v>350450DKA6420DKA1070-1080DKA3210</v>
          </cell>
          <cell r="G2331" t="str">
            <v>NC</v>
          </cell>
        </row>
        <row r="2332">
          <cell r="F2332" t="str">
            <v>350450DKA6420DKA1070-1080DKA3220</v>
          </cell>
          <cell r="G2332" t="str">
            <v>NC</v>
          </cell>
        </row>
        <row r="2333">
          <cell r="F2333" t="str">
            <v>350450DKA6420DKA1070-1080DKA3230</v>
          </cell>
          <cell r="G2333" t="str">
            <v>NC</v>
          </cell>
        </row>
        <row r="2334">
          <cell r="F2334" t="str">
            <v>350450DKA6420DKA1090DKA3200</v>
          </cell>
          <cell r="G2334" t="str">
            <v>NC</v>
          </cell>
        </row>
        <row r="2335">
          <cell r="F2335" t="str">
            <v>350450DKA6420DKA1090DKA3210</v>
          </cell>
          <cell r="G2335" t="str">
            <v>NC</v>
          </cell>
        </row>
        <row r="2336">
          <cell r="F2336" t="str">
            <v>350450DKA6420DKA1090DKA3220</v>
          </cell>
          <cell r="G2336" t="str">
            <v>NC</v>
          </cell>
        </row>
        <row r="2337">
          <cell r="F2337" t="str">
            <v>350450DKA6420DKA1090DKA3230</v>
          </cell>
          <cell r="G2337" t="str">
            <v>NC</v>
          </cell>
        </row>
        <row r="2338">
          <cell r="F2338" t="str">
            <v>350450DKA6430DKA1040-1050DKA3200</v>
          </cell>
          <cell r="G2338" t="str">
            <v>NC</v>
          </cell>
        </row>
        <row r="2339">
          <cell r="F2339" t="str">
            <v>350450DKA6430DKA1040-1050DKA3210</v>
          </cell>
          <cell r="G2339" t="str">
            <v>NC</v>
          </cell>
        </row>
        <row r="2340">
          <cell r="F2340" t="str">
            <v>350450DKA6430DKA1040-1050DKA3220</v>
          </cell>
          <cell r="G2340" t="str">
            <v>NC</v>
          </cell>
        </row>
        <row r="2341">
          <cell r="F2341" t="str">
            <v>350450DKA6430DKA1040-1050DKA3230</v>
          </cell>
          <cell r="G2341" t="str">
            <v>NC</v>
          </cell>
        </row>
        <row r="2342">
          <cell r="F2342" t="str">
            <v>350450DKA6430DKA1060DKA3200</v>
          </cell>
          <cell r="G2342" t="str">
            <v>NC</v>
          </cell>
        </row>
        <row r="2343">
          <cell r="F2343" t="str">
            <v>350450DKA6430DKA1060DKA3210</v>
          </cell>
          <cell r="G2343" t="str">
            <v>NC</v>
          </cell>
        </row>
        <row r="2344">
          <cell r="F2344" t="str">
            <v>350450DKA6430DKA1060DKA3220</v>
          </cell>
          <cell r="G2344" t="str">
            <v>NC</v>
          </cell>
        </row>
        <row r="2345">
          <cell r="F2345" t="str">
            <v>350450DKA6430DKA1060DKA3230</v>
          </cell>
          <cell r="G2345" t="str">
            <v>NC</v>
          </cell>
        </row>
        <row r="2346">
          <cell r="F2346" t="str">
            <v>350450DKA6430DKA1070-1080DKA3200</v>
          </cell>
          <cell r="G2346" t="str">
            <v>NC</v>
          </cell>
        </row>
        <row r="2347">
          <cell r="F2347" t="str">
            <v>350450DKA6430DKA1070-1080DKA3210</v>
          </cell>
          <cell r="G2347" t="str">
            <v>NC</v>
          </cell>
        </row>
        <row r="2348">
          <cell r="F2348" t="str">
            <v>350450DKA6430DKA1070-1080DKA3220</v>
          </cell>
          <cell r="G2348" t="str">
            <v>NC</v>
          </cell>
        </row>
        <row r="2349">
          <cell r="F2349" t="str">
            <v>350450DKA6430DKA1070-1080DKA3230</v>
          </cell>
          <cell r="G2349" t="str">
            <v>NC</v>
          </cell>
        </row>
        <row r="2350">
          <cell r="F2350" t="str">
            <v>350450DKA6430DKA1090DKA3200</v>
          </cell>
          <cell r="G2350" t="str">
            <v>NC</v>
          </cell>
        </row>
        <row r="2351">
          <cell r="F2351" t="str">
            <v>350450DKA6430DKA1090DKA3210</v>
          </cell>
          <cell r="G2351" t="str">
            <v>NC</v>
          </cell>
        </row>
        <row r="2352">
          <cell r="F2352" t="str">
            <v>350450DKA6430DKA1090DKA3220</v>
          </cell>
          <cell r="G2352" t="str">
            <v>NC</v>
          </cell>
        </row>
        <row r="2353">
          <cell r="F2353" t="str">
            <v>350450DKA6430DKA1090DKA3230</v>
          </cell>
          <cell r="G2353" t="str">
            <v>NC</v>
          </cell>
        </row>
        <row r="2354">
          <cell r="F2354" t="str">
            <v>350460DKA6410DKA1040-1050DKA3200</v>
          </cell>
          <cell r="G2354" t="str">
            <v>No</v>
          </cell>
        </row>
        <row r="2355">
          <cell r="F2355" t="str">
            <v>350460DKA6410DKA1040-1050DKA3210</v>
          </cell>
          <cell r="G2355" t="str">
            <v>No</v>
          </cell>
        </row>
        <row r="2356">
          <cell r="F2356" t="str">
            <v>350460DKA6410DKA1040-1050DKA3220</v>
          </cell>
          <cell r="G2356" t="str">
            <v>No</v>
          </cell>
        </row>
        <row r="2357">
          <cell r="F2357" t="str">
            <v>350460DKA6410DKA1040-1050DKA3230</v>
          </cell>
          <cell r="G2357" t="str">
            <v>No</v>
          </cell>
        </row>
        <row r="2358">
          <cell r="F2358" t="str">
            <v>350460DKA6410DKA1060DKA3200</v>
          </cell>
          <cell r="G2358" t="str">
            <v>NC</v>
          </cell>
        </row>
        <row r="2359">
          <cell r="F2359" t="str">
            <v>350460DKA6410DKA1060DKA3210</v>
          </cell>
          <cell r="G2359" t="str">
            <v>NC</v>
          </cell>
        </row>
        <row r="2360">
          <cell r="F2360" t="str">
            <v>350460DKA6410DKA1060DKA3220</v>
          </cell>
          <cell r="G2360" t="str">
            <v>NC</v>
          </cell>
        </row>
        <row r="2361">
          <cell r="F2361" t="str">
            <v>350460DKA6410DKA1060DKA3230</v>
          </cell>
          <cell r="G2361" t="str">
            <v>NC</v>
          </cell>
        </row>
        <row r="2362">
          <cell r="F2362" t="str">
            <v>350460DKA6410DKA1070-1080DKA3200</v>
          </cell>
          <cell r="G2362" t="str">
            <v>No</v>
          </cell>
        </row>
        <row r="2363">
          <cell r="F2363" t="str">
            <v>350460DKA6410DKA1070-1080DKA3210</v>
          </cell>
          <cell r="G2363" t="str">
            <v>No</v>
          </cell>
        </row>
        <row r="2364">
          <cell r="F2364" t="str">
            <v>350460DKA6410DKA1070-1080DKA3220</v>
          </cell>
          <cell r="G2364" t="str">
            <v>No</v>
          </cell>
        </row>
        <row r="2365">
          <cell r="F2365" t="str">
            <v>350460DKA6410DKA1070-1080DKA3230</v>
          </cell>
          <cell r="G2365" t="str">
            <v>No</v>
          </cell>
        </row>
        <row r="2366">
          <cell r="F2366" t="str">
            <v>350460DKA6410DKA1090DKA3200</v>
          </cell>
          <cell r="G2366" t="str">
            <v>NC</v>
          </cell>
        </row>
        <row r="2367">
          <cell r="F2367" t="str">
            <v>350460DKA6410DKA1090DKA3210</v>
          </cell>
          <cell r="G2367" t="str">
            <v>NC</v>
          </cell>
        </row>
        <row r="2368">
          <cell r="F2368" t="str">
            <v>350460DKA6410DKA1090DKA3220</v>
          </cell>
          <cell r="G2368" t="str">
            <v>NC</v>
          </cell>
        </row>
        <row r="2369">
          <cell r="F2369" t="str">
            <v>350460DKA6410DKA1090DKA3230</v>
          </cell>
          <cell r="G2369" t="str">
            <v>NC</v>
          </cell>
        </row>
        <row r="2370">
          <cell r="F2370" t="str">
            <v>350460DKA6420DKA1040-1050DKA3200</v>
          </cell>
          <cell r="G2370" t="str">
            <v>No</v>
          </cell>
        </row>
        <row r="2371">
          <cell r="F2371" t="str">
            <v>350460DKA6420DKA1040-1050DKA3210</v>
          </cell>
          <cell r="G2371" t="str">
            <v>No</v>
          </cell>
        </row>
        <row r="2372">
          <cell r="F2372" t="str">
            <v>350460DKA6420DKA1040-1050DKA3220</v>
          </cell>
          <cell r="G2372" t="str">
            <v>No</v>
          </cell>
        </row>
        <row r="2373">
          <cell r="F2373" t="str">
            <v>350460DKA6420DKA1040-1050DKA3230</v>
          </cell>
          <cell r="G2373" t="str">
            <v>No</v>
          </cell>
        </row>
        <row r="2374">
          <cell r="F2374" t="str">
            <v>350460DKA6420DKA1060DKA3200</v>
          </cell>
          <cell r="G2374" t="str">
            <v>NC</v>
          </cell>
        </row>
        <row r="2375">
          <cell r="F2375" t="str">
            <v>350460DKA6420DKA1060DKA3210</v>
          </cell>
          <cell r="G2375" t="str">
            <v>NC</v>
          </cell>
        </row>
        <row r="2376">
          <cell r="F2376" t="str">
            <v>350460DKA6420DKA1060DKA3220</v>
          </cell>
          <cell r="G2376" t="str">
            <v>NC</v>
          </cell>
        </row>
        <row r="2377">
          <cell r="F2377" t="str">
            <v>350460DKA6420DKA1060DKA3230</v>
          </cell>
          <cell r="G2377" t="str">
            <v>NC</v>
          </cell>
        </row>
        <row r="2378">
          <cell r="F2378" t="str">
            <v>350460DKA6420DKA1070-1080DKA3200</v>
          </cell>
          <cell r="G2378" t="str">
            <v>No</v>
          </cell>
        </row>
        <row r="2379">
          <cell r="F2379" t="str">
            <v>350460DKA6420DKA1070-1080DKA3210</v>
          </cell>
          <cell r="G2379" t="str">
            <v>No</v>
          </cell>
        </row>
        <row r="2380">
          <cell r="F2380" t="str">
            <v>350460DKA6420DKA1070-1080DKA3220</v>
          </cell>
          <cell r="G2380" t="str">
            <v>No</v>
          </cell>
        </row>
        <row r="2381">
          <cell r="F2381" t="str">
            <v>350460DKA6420DKA1070-1080DKA3230</v>
          </cell>
          <cell r="G2381" t="str">
            <v>No</v>
          </cell>
        </row>
        <row r="2382">
          <cell r="F2382" t="str">
            <v>350460DKA6420DKA1090DKA3200</v>
          </cell>
          <cell r="G2382" t="str">
            <v>NC</v>
          </cell>
        </row>
        <row r="2383">
          <cell r="F2383" t="str">
            <v>350460DKA6420DKA1090DKA3210</v>
          </cell>
          <cell r="G2383" t="str">
            <v>NC</v>
          </cell>
        </row>
        <row r="2384">
          <cell r="F2384" t="str">
            <v>350460DKA6420DKA1090DKA3220</v>
          </cell>
          <cell r="G2384" t="str">
            <v>NC</v>
          </cell>
        </row>
        <row r="2385">
          <cell r="F2385" t="str">
            <v>350460DKA6420DKA1090DKA3230</v>
          </cell>
          <cell r="G2385" t="str">
            <v>NC</v>
          </cell>
        </row>
        <row r="2386">
          <cell r="F2386" t="str">
            <v>350460DKA6430DKA1040-1050DKA3200</v>
          </cell>
          <cell r="G2386" t="str">
            <v>NC</v>
          </cell>
        </row>
        <row r="2387">
          <cell r="F2387" t="str">
            <v>350460DKA6430DKA1040-1050DKA3210</v>
          </cell>
          <cell r="G2387" t="str">
            <v>NC</v>
          </cell>
        </row>
        <row r="2388">
          <cell r="F2388" t="str">
            <v>350460DKA6430DKA1040-1050DKA3220</v>
          </cell>
          <cell r="G2388" t="str">
            <v>NC</v>
          </cell>
        </row>
        <row r="2389">
          <cell r="F2389" t="str">
            <v>350460DKA6430DKA1040-1050DKA3230</v>
          </cell>
          <cell r="G2389" t="str">
            <v>NC</v>
          </cell>
        </row>
        <row r="2390">
          <cell r="F2390" t="str">
            <v>350460DKA6430DKA1060DKA3200</v>
          </cell>
          <cell r="G2390" t="str">
            <v>NC</v>
          </cell>
        </row>
        <row r="2391">
          <cell r="F2391" t="str">
            <v>350460DKA6430DKA1060DKA3210</v>
          </cell>
          <cell r="G2391" t="str">
            <v>NC</v>
          </cell>
        </row>
        <row r="2392">
          <cell r="F2392" t="str">
            <v>350460DKA6430DKA1060DKA3220</v>
          </cell>
          <cell r="G2392" t="str">
            <v>NC</v>
          </cell>
        </row>
        <row r="2393">
          <cell r="F2393" t="str">
            <v>350460DKA6430DKA1060DKA3230</v>
          </cell>
          <cell r="G2393" t="str">
            <v>NC</v>
          </cell>
        </row>
        <row r="2394">
          <cell r="F2394" t="str">
            <v>350460DKA6430DKA1070-1080DKA3200</v>
          </cell>
          <cell r="G2394" t="str">
            <v>NC</v>
          </cell>
        </row>
        <row r="2395">
          <cell r="F2395" t="str">
            <v>350460DKA6430DKA1070-1080DKA3210</v>
          </cell>
          <cell r="G2395" t="str">
            <v>NC</v>
          </cell>
        </row>
        <row r="2396">
          <cell r="F2396" t="str">
            <v>350460DKA6430DKA1070-1080DKA3220</v>
          </cell>
          <cell r="G2396" t="str">
            <v>NC</v>
          </cell>
        </row>
        <row r="2397">
          <cell r="F2397" t="str">
            <v>350460DKA6430DKA1070-1080DKA3230</v>
          </cell>
          <cell r="G2397" t="str">
            <v>NC</v>
          </cell>
        </row>
        <row r="2398">
          <cell r="F2398" t="str">
            <v>350460DKA6430DKA1090DKA3200</v>
          </cell>
          <cell r="G2398" t="str">
            <v>NC</v>
          </cell>
        </row>
        <row r="2399">
          <cell r="F2399" t="str">
            <v>350460DKA6430DKA1090DKA3210</v>
          </cell>
          <cell r="G2399" t="str">
            <v>NC</v>
          </cell>
        </row>
        <row r="2400">
          <cell r="F2400" t="str">
            <v>350460DKA6430DKA1090DKA3220</v>
          </cell>
          <cell r="G2400" t="str">
            <v>NC</v>
          </cell>
        </row>
        <row r="2401">
          <cell r="F2401" t="str">
            <v>350460DKA6430DKA1090DKA3230</v>
          </cell>
          <cell r="G2401" t="str">
            <v>NC</v>
          </cell>
        </row>
        <row r="2402">
          <cell r="F2402" t="str">
            <v>350470DKA6410DKA1040-1050DKA3200</v>
          </cell>
          <cell r="G2402" t="str">
            <v>No</v>
          </cell>
        </row>
        <row r="2403">
          <cell r="F2403" t="str">
            <v>350470DKA6410DKA1040-1050DKA3210</v>
          </cell>
          <cell r="G2403" t="str">
            <v>No</v>
          </cell>
        </row>
        <row r="2404">
          <cell r="F2404" t="str">
            <v>350470DKA6410DKA1040-1050DKA3220</v>
          </cell>
          <cell r="G2404" t="str">
            <v>No</v>
          </cell>
        </row>
        <row r="2405">
          <cell r="F2405" t="str">
            <v>350470DKA6410DKA1040-1050DKA3230</v>
          </cell>
          <cell r="G2405" t="str">
            <v>No</v>
          </cell>
        </row>
        <row r="2406">
          <cell r="F2406" t="str">
            <v>350470DKA6410DKA1060DKA3200</v>
          </cell>
          <cell r="G2406" t="str">
            <v>NC</v>
          </cell>
        </row>
        <row r="2407">
          <cell r="F2407" t="str">
            <v>350470DKA6410DKA1060DKA3210</v>
          </cell>
          <cell r="G2407" t="str">
            <v>NC</v>
          </cell>
        </row>
        <row r="2408">
          <cell r="F2408" t="str">
            <v>350470DKA6410DKA1060DKA3220</v>
          </cell>
          <cell r="G2408" t="str">
            <v>NC</v>
          </cell>
        </row>
        <row r="2409">
          <cell r="F2409" t="str">
            <v>350470DKA6410DKA1060DKA3230</v>
          </cell>
          <cell r="G2409" t="str">
            <v>NC</v>
          </cell>
        </row>
        <row r="2410">
          <cell r="F2410" t="str">
            <v>350470DKA6410DKA1070-1080DKA3200</v>
          </cell>
          <cell r="G2410" t="str">
            <v>No</v>
          </cell>
        </row>
        <row r="2411">
          <cell r="F2411" t="str">
            <v>350470DKA6410DKA1070-1080DKA3210</v>
          </cell>
          <cell r="G2411" t="str">
            <v>No</v>
          </cell>
        </row>
        <row r="2412">
          <cell r="F2412" t="str">
            <v>350470DKA6410DKA1070-1080DKA3220</v>
          </cell>
          <cell r="G2412" t="str">
            <v>No</v>
          </cell>
        </row>
        <row r="2413">
          <cell r="F2413" t="str">
            <v>350470DKA6410DKA1070-1080DKA3230</v>
          </cell>
          <cell r="G2413" t="str">
            <v>No</v>
          </cell>
        </row>
        <row r="2414">
          <cell r="F2414" t="str">
            <v>350470DKA6410DKA1090DKA3200</v>
          </cell>
          <cell r="G2414" t="str">
            <v>NC</v>
          </cell>
        </row>
        <row r="2415">
          <cell r="F2415" t="str">
            <v>350470DKA6410DKA1090DKA3210</v>
          </cell>
          <cell r="G2415" t="str">
            <v>NC</v>
          </cell>
        </row>
        <row r="2416">
          <cell r="F2416" t="str">
            <v>350470DKA6410DKA1090DKA3220</v>
          </cell>
          <cell r="G2416" t="str">
            <v>NC</v>
          </cell>
        </row>
        <row r="2417">
          <cell r="F2417" t="str">
            <v>350470DKA6410DKA1090DKA3230</v>
          </cell>
          <cell r="G2417" t="str">
            <v>NC</v>
          </cell>
        </row>
        <row r="2418">
          <cell r="F2418" t="str">
            <v>350470DKA6420DKA1040-1050DKA3200</v>
          </cell>
          <cell r="G2418" t="str">
            <v>No</v>
          </cell>
        </row>
        <row r="2419">
          <cell r="F2419" t="str">
            <v>350470DKA6420DKA1040-1050DKA3210</v>
          </cell>
          <cell r="G2419" t="str">
            <v>No</v>
          </cell>
        </row>
        <row r="2420">
          <cell r="F2420" t="str">
            <v>350470DKA6420DKA1040-1050DKA3220</v>
          </cell>
          <cell r="G2420" t="str">
            <v>No</v>
          </cell>
        </row>
        <row r="2421">
          <cell r="F2421" t="str">
            <v>350470DKA6420DKA1040-1050DKA3230</v>
          </cell>
          <cell r="G2421" t="str">
            <v>No</v>
          </cell>
        </row>
        <row r="2422">
          <cell r="F2422" t="str">
            <v>350470DKA6420DKA1060DKA3200</v>
          </cell>
          <cell r="G2422" t="str">
            <v>NC</v>
          </cell>
        </row>
        <row r="2423">
          <cell r="F2423" t="str">
            <v>350470DKA6420DKA1060DKA3210</v>
          </cell>
          <cell r="G2423" t="str">
            <v>NC</v>
          </cell>
        </row>
        <row r="2424">
          <cell r="F2424" t="str">
            <v>350470DKA6420DKA1060DKA3220</v>
          </cell>
          <cell r="G2424" t="str">
            <v>NC</v>
          </cell>
        </row>
        <row r="2425">
          <cell r="F2425" t="str">
            <v>350470DKA6420DKA1060DKA3230</v>
          </cell>
          <cell r="G2425" t="str">
            <v>NC</v>
          </cell>
        </row>
        <row r="2426">
          <cell r="F2426" t="str">
            <v>350470DKA6420DKA1070-1080DKA3200</v>
          </cell>
          <cell r="G2426" t="str">
            <v>No</v>
          </cell>
        </row>
        <row r="2427">
          <cell r="F2427" t="str">
            <v>350470DKA6420DKA1070-1080DKA3210</v>
          </cell>
          <cell r="G2427" t="str">
            <v>No</v>
          </cell>
        </row>
        <row r="2428">
          <cell r="F2428" t="str">
            <v>350470DKA6420DKA1070-1080DKA3220</v>
          </cell>
          <cell r="G2428" t="str">
            <v>No</v>
          </cell>
        </row>
        <row r="2429">
          <cell r="F2429" t="str">
            <v>350470DKA6420DKA1070-1080DKA3230</v>
          </cell>
          <cell r="G2429" t="str">
            <v>No</v>
          </cell>
        </row>
        <row r="2430">
          <cell r="F2430" t="str">
            <v>350470DKA6420DKA1090DKA3200</v>
          </cell>
          <cell r="G2430" t="str">
            <v>NC</v>
          </cell>
        </row>
        <row r="2431">
          <cell r="F2431" t="str">
            <v>350470DKA6420DKA1090DKA3210</v>
          </cell>
          <cell r="G2431" t="str">
            <v>NC</v>
          </cell>
        </row>
        <row r="2432">
          <cell r="F2432" t="str">
            <v>350470DKA6420DKA1090DKA3220</v>
          </cell>
          <cell r="G2432" t="str">
            <v>NC</v>
          </cell>
        </row>
        <row r="2433">
          <cell r="F2433" t="str">
            <v>350470DKA6420DKA1090DKA3230</v>
          </cell>
          <cell r="G2433" t="str">
            <v>NC</v>
          </cell>
        </row>
        <row r="2434">
          <cell r="F2434" t="str">
            <v>350470DKA6430DKA1040-1050DKA3200</v>
          </cell>
          <cell r="G2434" t="str">
            <v>No</v>
          </cell>
        </row>
        <row r="2435">
          <cell r="F2435" t="str">
            <v>350470DKA6430DKA1040-1050DKA3210</v>
          </cell>
          <cell r="G2435" t="str">
            <v>No</v>
          </cell>
        </row>
        <row r="2436">
          <cell r="F2436" t="str">
            <v>350470DKA6430DKA1040-1050DKA3220</v>
          </cell>
          <cell r="G2436" t="str">
            <v>No</v>
          </cell>
        </row>
        <row r="2437">
          <cell r="F2437" t="str">
            <v>350470DKA6430DKA1040-1050DKA3230</v>
          </cell>
          <cell r="G2437" t="str">
            <v>No</v>
          </cell>
        </row>
        <row r="2438">
          <cell r="F2438" t="str">
            <v>350470DKA6430DKA1060DKA3200</v>
          </cell>
          <cell r="G2438" t="str">
            <v>NC</v>
          </cell>
        </row>
        <row r="2439">
          <cell r="F2439" t="str">
            <v>350470DKA6430DKA1060DKA3210</v>
          </cell>
          <cell r="G2439" t="str">
            <v>NC</v>
          </cell>
        </row>
        <row r="2440">
          <cell r="F2440" t="str">
            <v>350470DKA6430DKA1060DKA3220</v>
          </cell>
          <cell r="G2440" t="str">
            <v>NC</v>
          </cell>
        </row>
        <row r="2441">
          <cell r="F2441" t="str">
            <v>350470DKA6430DKA1060DKA3230</v>
          </cell>
          <cell r="G2441" t="str">
            <v>NC</v>
          </cell>
        </row>
        <row r="2442">
          <cell r="F2442" t="str">
            <v>350470DKA6430DKA1070-1080DKA3200</v>
          </cell>
          <cell r="G2442" t="str">
            <v>No</v>
          </cell>
        </row>
        <row r="2443">
          <cell r="F2443" t="str">
            <v>350470DKA6430DKA1070-1080DKA3210</v>
          </cell>
          <cell r="G2443" t="str">
            <v>No</v>
          </cell>
        </row>
        <row r="2444">
          <cell r="F2444" t="str">
            <v>350470DKA6430DKA1070-1080DKA3220</v>
          </cell>
          <cell r="G2444" t="str">
            <v>No</v>
          </cell>
        </row>
        <row r="2445">
          <cell r="F2445" t="str">
            <v>350470DKA6430DKA1070-1080DKA3230</v>
          </cell>
          <cell r="G2445" t="str">
            <v>No</v>
          </cell>
        </row>
        <row r="2446">
          <cell r="F2446" t="str">
            <v>350470DKA6430DKA1090DKA3200</v>
          </cell>
          <cell r="G2446" t="str">
            <v>NC</v>
          </cell>
        </row>
        <row r="2447">
          <cell r="F2447" t="str">
            <v>350470DKA6430DKA1090DKA3210</v>
          </cell>
          <cell r="G2447" t="str">
            <v>NC</v>
          </cell>
        </row>
        <row r="2448">
          <cell r="F2448" t="str">
            <v>350470DKA6430DKA1090DKA3220</v>
          </cell>
          <cell r="G2448" t="str">
            <v>NC</v>
          </cell>
        </row>
        <row r="2449">
          <cell r="F2449" t="str">
            <v>350470DKA6430DKA1090DKA3230</v>
          </cell>
          <cell r="G2449" t="str">
            <v>NC</v>
          </cell>
        </row>
        <row r="2450">
          <cell r="F2450" t="str">
            <v>350480DKA6410DKA1040-1050DKA3200</v>
          </cell>
          <cell r="G2450" t="str">
            <v>Yes</v>
          </cell>
        </row>
        <row r="2451">
          <cell r="F2451" t="str">
            <v>350480DKA6410DKA1040-1050DKA3210</v>
          </cell>
          <cell r="G2451" t="str">
            <v>Yes</v>
          </cell>
        </row>
        <row r="2452">
          <cell r="F2452" t="str">
            <v>350480DKA6410DKA1040-1050DKA3220</v>
          </cell>
          <cell r="G2452" t="str">
            <v>No</v>
          </cell>
        </row>
        <row r="2453">
          <cell r="F2453" t="str">
            <v>350480DKA6410DKA1040-1050DKA3230</v>
          </cell>
          <cell r="G2453" t="str">
            <v>No</v>
          </cell>
        </row>
        <row r="2454">
          <cell r="F2454" t="str">
            <v>350480DKA6410DKA1060DKA3200</v>
          </cell>
          <cell r="G2454" t="str">
            <v>NC</v>
          </cell>
        </row>
        <row r="2455">
          <cell r="F2455" t="str">
            <v>350480DKA6410DKA1060DKA3210</v>
          </cell>
          <cell r="G2455" t="str">
            <v>NC</v>
          </cell>
        </row>
        <row r="2456">
          <cell r="F2456" t="str">
            <v>350480DKA6410DKA1060DKA3220</v>
          </cell>
          <cell r="G2456" t="str">
            <v>NC</v>
          </cell>
        </row>
        <row r="2457">
          <cell r="F2457" t="str">
            <v>350480DKA6410DKA1060DKA3230</v>
          </cell>
          <cell r="G2457" t="str">
            <v>NC</v>
          </cell>
        </row>
        <row r="2458">
          <cell r="F2458" t="str">
            <v>350480DKA6410DKA1070-1080DKA3200</v>
          </cell>
          <cell r="G2458" t="str">
            <v>Yes</v>
          </cell>
        </row>
        <row r="2459">
          <cell r="F2459" t="str">
            <v>350480DKA6410DKA1070-1080DKA3210</v>
          </cell>
          <cell r="G2459" t="str">
            <v>Yes</v>
          </cell>
        </row>
        <row r="2460">
          <cell r="F2460" t="str">
            <v>350480DKA6410DKA1070-1080DKA3220</v>
          </cell>
          <cell r="G2460" t="str">
            <v>No</v>
          </cell>
        </row>
        <row r="2461">
          <cell r="F2461" t="str">
            <v>350480DKA6410DKA1070-1080DKA3230</v>
          </cell>
          <cell r="G2461" t="str">
            <v>No</v>
          </cell>
        </row>
        <row r="2462">
          <cell r="F2462" t="str">
            <v>350480DKA6410DKA1090DKA3200</v>
          </cell>
          <cell r="G2462" t="str">
            <v>NC</v>
          </cell>
        </row>
        <row r="2463">
          <cell r="F2463" t="str">
            <v>350480DKA6410DKA1090DKA3210</v>
          </cell>
          <cell r="G2463" t="str">
            <v>NC</v>
          </cell>
        </row>
        <row r="2464">
          <cell r="F2464" t="str">
            <v>350480DKA6410DKA1090DKA3220</v>
          </cell>
          <cell r="G2464" t="str">
            <v>NC</v>
          </cell>
        </row>
        <row r="2465">
          <cell r="F2465" t="str">
            <v>350480DKA6410DKA1090DKA3230</v>
          </cell>
          <cell r="G2465" t="str">
            <v>NC</v>
          </cell>
        </row>
        <row r="2466">
          <cell r="F2466" t="str">
            <v>350480DKA6420DKA1040-1050DKA3200</v>
          </cell>
          <cell r="G2466" t="str">
            <v>No</v>
          </cell>
        </row>
        <row r="2467">
          <cell r="F2467" t="str">
            <v>350480DKA6420DKA1040-1050DKA3210</v>
          </cell>
          <cell r="G2467" t="str">
            <v>No</v>
          </cell>
        </row>
        <row r="2468">
          <cell r="F2468" t="str">
            <v>350480DKA6420DKA1040-1050DKA3220</v>
          </cell>
          <cell r="G2468" t="str">
            <v>No</v>
          </cell>
        </row>
        <row r="2469">
          <cell r="F2469" t="str">
            <v>350480DKA6420DKA1040-1050DKA3230</v>
          </cell>
          <cell r="G2469" t="str">
            <v>No</v>
          </cell>
        </row>
        <row r="2470">
          <cell r="F2470" t="str">
            <v>350480DKA6420DKA1060DKA3200</v>
          </cell>
          <cell r="G2470" t="str">
            <v>NC</v>
          </cell>
        </row>
        <row r="2471">
          <cell r="F2471" t="str">
            <v>350480DKA6420DKA1060DKA3210</v>
          </cell>
          <cell r="G2471" t="str">
            <v>NC</v>
          </cell>
        </row>
        <row r="2472">
          <cell r="F2472" t="str">
            <v>350480DKA6420DKA1060DKA3220</v>
          </cell>
          <cell r="G2472" t="str">
            <v>NC</v>
          </cell>
        </row>
        <row r="2473">
          <cell r="F2473" t="str">
            <v>350480DKA6420DKA1060DKA3230</v>
          </cell>
          <cell r="G2473" t="str">
            <v>NC</v>
          </cell>
        </row>
        <row r="2474">
          <cell r="F2474" t="str">
            <v>350480DKA6420DKA1070-1080DKA3200</v>
          </cell>
          <cell r="G2474" t="str">
            <v>No</v>
          </cell>
        </row>
        <row r="2475">
          <cell r="F2475" t="str">
            <v>350480DKA6420DKA1070-1080DKA3210</v>
          </cell>
          <cell r="G2475" t="str">
            <v>No</v>
          </cell>
        </row>
        <row r="2476">
          <cell r="F2476" t="str">
            <v>350480DKA6420DKA1070-1080DKA3220</v>
          </cell>
          <cell r="G2476" t="str">
            <v>No</v>
          </cell>
        </row>
        <row r="2477">
          <cell r="F2477" t="str">
            <v>350480DKA6420DKA1070-1080DKA3230</v>
          </cell>
          <cell r="G2477" t="str">
            <v>No</v>
          </cell>
        </row>
        <row r="2478">
          <cell r="F2478" t="str">
            <v>350480DKA6420DKA1090DKA3200</v>
          </cell>
          <cell r="G2478" t="str">
            <v>NC</v>
          </cell>
        </row>
        <row r="2479">
          <cell r="F2479" t="str">
            <v>350480DKA6420DKA1090DKA3210</v>
          </cell>
          <cell r="G2479" t="str">
            <v>NC</v>
          </cell>
        </row>
        <row r="2480">
          <cell r="F2480" t="str">
            <v>350480DKA6420DKA1090DKA3220</v>
          </cell>
          <cell r="G2480" t="str">
            <v>NC</v>
          </cell>
        </row>
        <row r="2481">
          <cell r="F2481" t="str">
            <v>350480DKA6420DKA1090DKA3230</v>
          </cell>
          <cell r="G2481" t="str">
            <v>NC</v>
          </cell>
        </row>
        <row r="2482">
          <cell r="F2482" t="str">
            <v>350480DKA6430DKA1040-1050DKA3200</v>
          </cell>
          <cell r="G2482" t="str">
            <v>No</v>
          </cell>
        </row>
        <row r="2483">
          <cell r="F2483" t="str">
            <v>350480DKA6430DKA1040-1050DKA3210</v>
          </cell>
          <cell r="G2483" t="str">
            <v>No</v>
          </cell>
        </row>
        <row r="2484">
          <cell r="F2484" t="str">
            <v>350480DKA6430DKA1040-1050DKA3220</v>
          </cell>
          <cell r="G2484" t="str">
            <v>No</v>
          </cell>
        </row>
        <row r="2485">
          <cell r="F2485" t="str">
            <v>350480DKA6430DKA1040-1050DKA3230</v>
          </cell>
          <cell r="G2485" t="str">
            <v>No</v>
          </cell>
        </row>
        <row r="2486">
          <cell r="F2486" t="str">
            <v>350480DKA6430DKA1060DKA3200</v>
          </cell>
          <cell r="G2486" t="str">
            <v>NC</v>
          </cell>
        </row>
        <row r="2487">
          <cell r="F2487" t="str">
            <v>350480DKA6430DKA1060DKA3210</v>
          </cell>
          <cell r="G2487" t="str">
            <v>NC</v>
          </cell>
        </row>
        <row r="2488">
          <cell r="F2488" t="str">
            <v>350480DKA6430DKA1060DKA3220</v>
          </cell>
          <cell r="G2488" t="str">
            <v>NC</v>
          </cell>
        </row>
        <row r="2489">
          <cell r="F2489" t="str">
            <v>350480DKA6430DKA1060DKA3230</v>
          </cell>
          <cell r="G2489" t="str">
            <v>NC</v>
          </cell>
        </row>
        <row r="2490">
          <cell r="F2490" t="str">
            <v>350480DKA6430DKA1070-1080DKA3200</v>
          </cell>
          <cell r="G2490" t="str">
            <v>No</v>
          </cell>
        </row>
        <row r="2491">
          <cell r="F2491" t="str">
            <v>350480DKA6430DKA1070-1080DKA3210</v>
          </cell>
          <cell r="G2491" t="str">
            <v>No</v>
          </cell>
        </row>
        <row r="2492">
          <cell r="F2492" t="str">
            <v>350480DKA6430DKA1070-1080DKA3220</v>
          </cell>
          <cell r="G2492" t="str">
            <v>No</v>
          </cell>
        </row>
        <row r="2493">
          <cell r="F2493" t="str">
            <v>350480DKA6430DKA1070-1080DKA3230</v>
          </cell>
          <cell r="G2493" t="str">
            <v>No</v>
          </cell>
        </row>
        <row r="2494">
          <cell r="F2494" t="str">
            <v>350480DKA6430DKA1090DKA3200</v>
          </cell>
          <cell r="G2494" t="str">
            <v>NC</v>
          </cell>
        </row>
        <row r="2495">
          <cell r="F2495" t="str">
            <v>350480DKA6430DKA1090DKA3210</v>
          </cell>
          <cell r="G2495" t="str">
            <v>NC</v>
          </cell>
        </row>
        <row r="2496">
          <cell r="F2496" t="str">
            <v>350480DKA6430DKA1090DKA3220</v>
          </cell>
          <cell r="G2496" t="str">
            <v>NC</v>
          </cell>
        </row>
        <row r="2497">
          <cell r="F2497" t="str">
            <v>350480DKA6430DKA1090DKA3230</v>
          </cell>
          <cell r="G2497" t="str">
            <v>NC</v>
          </cell>
        </row>
        <row r="2498">
          <cell r="F2498" t="str">
            <v>350490DKA6410DKA1040-1050DKA3200</v>
          </cell>
          <cell r="G2498" t="str">
            <v>Yes</v>
          </cell>
        </row>
        <row r="2499">
          <cell r="F2499" t="str">
            <v>350490DKA6410DKA1040-1050DKA3210</v>
          </cell>
          <cell r="G2499" t="str">
            <v>Yes</v>
          </cell>
        </row>
        <row r="2500">
          <cell r="F2500" t="str">
            <v>350490DKA6410DKA1040-1050DKA3220</v>
          </cell>
          <cell r="G2500" t="str">
            <v>No</v>
          </cell>
        </row>
        <row r="2501">
          <cell r="F2501" t="str">
            <v>350490DKA6410DKA1040-1050DKA3230</v>
          </cell>
          <cell r="G2501" t="str">
            <v>No</v>
          </cell>
        </row>
        <row r="2502">
          <cell r="F2502" t="str">
            <v>350490DKA6410DKA1060DKA3200</v>
          </cell>
          <cell r="G2502" t="str">
            <v>NC</v>
          </cell>
        </row>
        <row r="2503">
          <cell r="F2503" t="str">
            <v>350490DKA6410DKA1060DKA3210</v>
          </cell>
          <cell r="G2503" t="str">
            <v>NC</v>
          </cell>
        </row>
        <row r="2504">
          <cell r="F2504" t="str">
            <v>350490DKA6410DKA1060DKA3220</v>
          </cell>
          <cell r="G2504" t="str">
            <v>NC</v>
          </cell>
        </row>
        <row r="2505">
          <cell r="F2505" t="str">
            <v>350490DKA6410DKA1060DKA3230</v>
          </cell>
          <cell r="G2505" t="str">
            <v>NC</v>
          </cell>
        </row>
        <row r="2506">
          <cell r="F2506" t="str">
            <v>350490DKA6410DKA1070-1080DKA3200</v>
          </cell>
          <cell r="G2506" t="str">
            <v>Yes</v>
          </cell>
        </row>
        <row r="2507">
          <cell r="F2507" t="str">
            <v>350490DKA6410DKA1070-1080DKA3210</v>
          </cell>
          <cell r="G2507" t="str">
            <v>Yes</v>
          </cell>
        </row>
        <row r="2508">
          <cell r="F2508" t="str">
            <v>350490DKA6410DKA1070-1080DKA3220</v>
          </cell>
          <cell r="G2508" t="str">
            <v>No</v>
          </cell>
        </row>
        <row r="2509">
          <cell r="F2509" t="str">
            <v>350490DKA6410DKA1070-1080DKA3230</v>
          </cell>
          <cell r="G2509" t="str">
            <v>No</v>
          </cell>
        </row>
        <row r="2510">
          <cell r="F2510" t="str">
            <v>350490DKA6410DKA1090DKA3200</v>
          </cell>
          <cell r="G2510" t="str">
            <v>NC</v>
          </cell>
        </row>
        <row r="2511">
          <cell r="F2511" t="str">
            <v>350490DKA6410DKA1090DKA3210</v>
          </cell>
          <cell r="G2511" t="str">
            <v>NC</v>
          </cell>
        </row>
        <row r="2512">
          <cell r="F2512" t="str">
            <v>350490DKA6410DKA1090DKA3220</v>
          </cell>
          <cell r="G2512" t="str">
            <v>NC</v>
          </cell>
        </row>
        <row r="2513">
          <cell r="F2513" t="str">
            <v>350490DKA6410DKA1090DKA3230</v>
          </cell>
          <cell r="G2513" t="str">
            <v>NC</v>
          </cell>
        </row>
        <row r="2514">
          <cell r="F2514" t="str">
            <v>350490DKA6420DKA1040-1050DKA3200</v>
          </cell>
          <cell r="G2514" t="str">
            <v>Yes</v>
          </cell>
        </row>
        <row r="2515">
          <cell r="F2515" t="str">
            <v>350490DKA6420DKA1040-1050DKA3210</v>
          </cell>
          <cell r="G2515" t="str">
            <v>Yes</v>
          </cell>
        </row>
        <row r="2516">
          <cell r="F2516" t="str">
            <v>350490DKA6420DKA1040-1050DKA3220</v>
          </cell>
          <cell r="G2516" t="str">
            <v>No</v>
          </cell>
        </row>
        <row r="2517">
          <cell r="F2517" t="str">
            <v>350490DKA6420DKA1040-1050DKA3230</v>
          </cell>
          <cell r="G2517" t="str">
            <v>No</v>
          </cell>
        </row>
        <row r="2518">
          <cell r="F2518" t="str">
            <v>350490DKA6420DKA1060DKA3200</v>
          </cell>
          <cell r="G2518" t="str">
            <v>NC</v>
          </cell>
        </row>
        <row r="2519">
          <cell r="F2519" t="str">
            <v>350490DKA6420DKA1060DKA3210</v>
          </cell>
          <cell r="G2519" t="str">
            <v>NC</v>
          </cell>
        </row>
        <row r="2520">
          <cell r="F2520" t="str">
            <v>350490DKA6420DKA1060DKA3220</v>
          </cell>
          <cell r="G2520" t="str">
            <v>NC</v>
          </cell>
        </row>
        <row r="2521">
          <cell r="F2521" t="str">
            <v>350490DKA6420DKA1060DKA3230</v>
          </cell>
          <cell r="G2521" t="str">
            <v>NC</v>
          </cell>
        </row>
        <row r="2522">
          <cell r="F2522" t="str">
            <v>350490DKA6420DKA1070-1080DKA3200</v>
          </cell>
          <cell r="G2522" t="str">
            <v>Yes</v>
          </cell>
        </row>
        <row r="2523">
          <cell r="F2523" t="str">
            <v>350490DKA6420DKA1070-1080DKA3210</v>
          </cell>
          <cell r="G2523" t="str">
            <v>Yes</v>
          </cell>
        </row>
        <row r="2524">
          <cell r="F2524" t="str">
            <v>350490DKA6420DKA1070-1080DKA3220</v>
          </cell>
          <cell r="G2524" t="str">
            <v>No</v>
          </cell>
        </row>
        <row r="2525">
          <cell r="F2525" t="str">
            <v>350490DKA6420DKA1070-1080DKA3230</v>
          </cell>
          <cell r="G2525" t="str">
            <v>No</v>
          </cell>
        </row>
        <row r="2526">
          <cell r="F2526" t="str">
            <v>350490DKA6420DKA1090DKA3200</v>
          </cell>
          <cell r="G2526" t="str">
            <v>NC</v>
          </cell>
        </row>
        <row r="2527">
          <cell r="F2527" t="str">
            <v>350490DKA6420DKA1090DKA3210</v>
          </cell>
          <cell r="G2527" t="str">
            <v>NC</v>
          </cell>
        </row>
        <row r="2528">
          <cell r="F2528" t="str">
            <v>350490DKA6420DKA1090DKA3220</v>
          </cell>
          <cell r="G2528" t="str">
            <v>NC</v>
          </cell>
        </row>
        <row r="2529">
          <cell r="F2529" t="str">
            <v>350490DKA6420DKA1090DKA3230</v>
          </cell>
          <cell r="G2529" t="str">
            <v>NC</v>
          </cell>
        </row>
        <row r="2530">
          <cell r="F2530" t="str">
            <v>350490DKA6430DKA1040-1050DKA3200</v>
          </cell>
          <cell r="G2530" t="str">
            <v>No</v>
          </cell>
        </row>
        <row r="2531">
          <cell r="F2531" t="str">
            <v>350490DKA6430DKA1040-1050DKA3210</v>
          </cell>
          <cell r="G2531" t="str">
            <v>No</v>
          </cell>
        </row>
        <row r="2532">
          <cell r="F2532" t="str">
            <v>350490DKA6430DKA1040-1050DKA3220</v>
          </cell>
          <cell r="G2532" t="str">
            <v>No</v>
          </cell>
        </row>
        <row r="2533">
          <cell r="F2533" t="str">
            <v>350490DKA6430DKA1040-1050DKA3230</v>
          </cell>
          <cell r="G2533" t="str">
            <v>No</v>
          </cell>
        </row>
        <row r="2534">
          <cell r="F2534" t="str">
            <v>350490DKA6430DKA1060DKA3200</v>
          </cell>
          <cell r="G2534" t="str">
            <v>NC</v>
          </cell>
        </row>
        <row r="2535">
          <cell r="F2535" t="str">
            <v>350490DKA6430DKA1060DKA3210</v>
          </cell>
          <cell r="G2535" t="str">
            <v>NC</v>
          </cell>
        </row>
        <row r="2536">
          <cell r="F2536" t="str">
            <v>350490DKA6430DKA1060DKA3220</v>
          </cell>
          <cell r="G2536" t="str">
            <v>NC</v>
          </cell>
        </row>
        <row r="2537">
          <cell r="F2537" t="str">
            <v>350490DKA6430DKA1060DKA3230</v>
          </cell>
          <cell r="G2537" t="str">
            <v>NC</v>
          </cell>
        </row>
        <row r="2538">
          <cell r="F2538" t="str">
            <v>350490DKA6430DKA1070-1080DKA3200</v>
          </cell>
          <cell r="G2538" t="str">
            <v>No</v>
          </cell>
        </row>
        <row r="2539">
          <cell r="F2539" t="str">
            <v>350490DKA6430DKA1070-1080DKA3210</v>
          </cell>
          <cell r="G2539" t="str">
            <v>No</v>
          </cell>
        </row>
        <row r="2540">
          <cell r="F2540" t="str">
            <v>350490DKA6430DKA1070-1080DKA3220</v>
          </cell>
          <cell r="G2540" t="str">
            <v>No</v>
          </cell>
        </row>
        <row r="2541">
          <cell r="F2541" t="str">
            <v>350490DKA6430DKA1070-1080DKA3230</v>
          </cell>
          <cell r="G2541" t="str">
            <v>No</v>
          </cell>
        </row>
        <row r="2542">
          <cell r="F2542" t="str">
            <v>350490DKA6430DKA1090DKA3200</v>
          </cell>
          <cell r="G2542" t="str">
            <v>NC</v>
          </cell>
        </row>
        <row r="2543">
          <cell r="F2543" t="str">
            <v>350490DKA6430DKA1090DKA3210</v>
          </cell>
          <cell r="G2543" t="str">
            <v>NC</v>
          </cell>
        </row>
        <row r="2544">
          <cell r="F2544" t="str">
            <v>350490DKA6430DKA1090DKA3220</v>
          </cell>
          <cell r="G2544" t="str">
            <v>NC</v>
          </cell>
        </row>
        <row r="2545">
          <cell r="F2545" t="str">
            <v>350490DKA6430DKA1090DKA3230</v>
          </cell>
          <cell r="G2545" t="str">
            <v>NC</v>
          </cell>
        </row>
        <row r="2546">
          <cell r="F2546" t="str">
            <v>350500DKA6410DKA1040-1050DKA3200</v>
          </cell>
          <cell r="G2546" t="str">
            <v>NC</v>
          </cell>
        </row>
        <row r="2547">
          <cell r="F2547" t="str">
            <v>350500DKA6410DKA1040-1050DKA3210</v>
          </cell>
          <cell r="G2547" t="str">
            <v>NC</v>
          </cell>
        </row>
        <row r="2548">
          <cell r="F2548" t="str">
            <v>350500DKA6410DKA1040-1050DKA3220</v>
          </cell>
          <cell r="G2548" t="str">
            <v>No</v>
          </cell>
        </row>
        <row r="2549">
          <cell r="F2549" t="str">
            <v>350500DKA6410DKA1040-1050DKA3230</v>
          </cell>
          <cell r="G2549" t="str">
            <v>No</v>
          </cell>
        </row>
        <row r="2550">
          <cell r="F2550" t="str">
            <v>350500DKA6410DKA1060DKA3200</v>
          </cell>
          <cell r="G2550" t="str">
            <v>Yes</v>
          </cell>
        </row>
        <row r="2551">
          <cell r="F2551" t="str">
            <v>350500DKA6410DKA1060DKA3210</v>
          </cell>
          <cell r="G2551" t="str">
            <v>Yes</v>
          </cell>
        </row>
        <row r="2552">
          <cell r="F2552" t="str">
            <v>350500DKA6410DKA1060DKA3220</v>
          </cell>
          <cell r="G2552" t="str">
            <v>No</v>
          </cell>
        </row>
        <row r="2553">
          <cell r="F2553" t="str">
            <v>350500DKA6410DKA1060DKA3230</v>
          </cell>
          <cell r="G2553" t="str">
            <v>No</v>
          </cell>
        </row>
        <row r="2554">
          <cell r="F2554" t="str">
            <v>350500DKA6410DKA1070-1080DKA3200</v>
          </cell>
          <cell r="G2554" t="str">
            <v>Yes</v>
          </cell>
        </row>
        <row r="2555">
          <cell r="F2555" t="str">
            <v>350500DKA6410DKA1070-1080DKA3210</v>
          </cell>
          <cell r="G2555" t="str">
            <v>Yes</v>
          </cell>
        </row>
        <row r="2556">
          <cell r="F2556" t="str">
            <v>350500DKA6410DKA1070-1080DKA3220</v>
          </cell>
          <cell r="G2556" t="str">
            <v>Yes</v>
          </cell>
        </row>
        <row r="2557">
          <cell r="F2557" t="str">
            <v>350500DKA6410DKA1070-1080DKA3230</v>
          </cell>
          <cell r="G2557" t="str">
            <v>Yes</v>
          </cell>
        </row>
        <row r="2558">
          <cell r="F2558" t="str">
            <v>350500DKA6410DKA1090DKA3200</v>
          </cell>
          <cell r="G2558" t="str">
            <v>Yes</v>
          </cell>
        </row>
        <row r="2559">
          <cell r="F2559" t="str">
            <v>350500DKA6410DKA1090DKA3210</v>
          </cell>
          <cell r="G2559" t="str">
            <v>Yes</v>
          </cell>
        </row>
        <row r="2560">
          <cell r="F2560" t="str">
            <v>350500DKA6410DKA1090DKA3220</v>
          </cell>
          <cell r="G2560" t="str">
            <v>Yes</v>
          </cell>
        </row>
        <row r="2561">
          <cell r="F2561" t="str">
            <v>350500DKA6410DKA1090DKA3230</v>
          </cell>
          <cell r="G2561" t="str">
            <v>Yes</v>
          </cell>
        </row>
        <row r="2562">
          <cell r="F2562" t="str">
            <v>350500DKA6420DKA1040-1050DKA3200</v>
          </cell>
          <cell r="G2562" t="str">
            <v>Yes</v>
          </cell>
        </row>
        <row r="2563">
          <cell r="F2563" t="str">
            <v>350500DKA6420DKA1040-1050DKA3210</v>
          </cell>
          <cell r="G2563" t="str">
            <v>Yes</v>
          </cell>
        </row>
        <row r="2564">
          <cell r="F2564" t="str">
            <v>350500DKA6420DKA1040-1050DKA3220</v>
          </cell>
          <cell r="G2564" t="str">
            <v>No</v>
          </cell>
        </row>
        <row r="2565">
          <cell r="F2565" t="str">
            <v>350500DKA6420DKA1040-1050DKA3230</v>
          </cell>
          <cell r="G2565" t="str">
            <v>No</v>
          </cell>
        </row>
        <row r="2566">
          <cell r="F2566" t="str">
            <v>350500DKA6420DKA1060DKA3200</v>
          </cell>
          <cell r="G2566" t="str">
            <v>NC</v>
          </cell>
        </row>
        <row r="2567">
          <cell r="F2567" t="str">
            <v>350500DKA6420DKA1060DKA3210</v>
          </cell>
          <cell r="G2567" t="str">
            <v>NC</v>
          </cell>
        </row>
        <row r="2568">
          <cell r="F2568" t="str">
            <v>350500DKA6420DKA1060DKA3220</v>
          </cell>
          <cell r="G2568" t="str">
            <v>NC</v>
          </cell>
        </row>
        <row r="2569">
          <cell r="F2569" t="str">
            <v>350500DKA6420DKA1060DKA3230</v>
          </cell>
          <cell r="G2569" t="str">
            <v>NC</v>
          </cell>
        </row>
        <row r="2570">
          <cell r="F2570" t="str">
            <v>350500DKA6420DKA1070-1080DKA3200</v>
          </cell>
          <cell r="G2570" t="str">
            <v>Yes</v>
          </cell>
        </row>
        <row r="2571">
          <cell r="F2571" t="str">
            <v>350500DKA6420DKA1070-1080DKA3210</v>
          </cell>
          <cell r="G2571" t="str">
            <v>Yes</v>
          </cell>
        </row>
        <row r="2572">
          <cell r="F2572" t="str">
            <v>350500DKA6420DKA1070-1080DKA3220</v>
          </cell>
          <cell r="G2572" t="str">
            <v>No</v>
          </cell>
        </row>
        <row r="2573">
          <cell r="F2573" t="str">
            <v>350500DKA6420DKA1070-1080DKA3230</v>
          </cell>
          <cell r="G2573" t="str">
            <v>No</v>
          </cell>
        </row>
        <row r="2574">
          <cell r="F2574" t="str">
            <v>350500DKA6420DKA1090DKA3200</v>
          </cell>
          <cell r="G2574" t="str">
            <v>NC</v>
          </cell>
        </row>
        <row r="2575">
          <cell r="F2575" t="str">
            <v>350500DKA6420DKA1090DKA3210</v>
          </cell>
          <cell r="G2575" t="str">
            <v>NC</v>
          </cell>
        </row>
        <row r="2576">
          <cell r="F2576" t="str">
            <v>350500DKA6420DKA1090DKA3220</v>
          </cell>
          <cell r="G2576" t="str">
            <v>NC</v>
          </cell>
        </row>
        <row r="2577">
          <cell r="F2577" t="str">
            <v>350500DKA6420DKA1090DKA3230</v>
          </cell>
          <cell r="G2577" t="str">
            <v>NC</v>
          </cell>
        </row>
        <row r="2578">
          <cell r="F2578" t="str">
            <v>350500DKA6430DKA1040-1050DKA3200</v>
          </cell>
          <cell r="G2578" t="str">
            <v>Yes</v>
          </cell>
        </row>
        <row r="2579">
          <cell r="F2579" t="str">
            <v>350500DKA6430DKA1040-1050DKA3210</v>
          </cell>
          <cell r="G2579" t="str">
            <v>Yes</v>
          </cell>
        </row>
        <row r="2580">
          <cell r="F2580" t="str">
            <v>350500DKA6430DKA1040-1050DKA3220</v>
          </cell>
          <cell r="G2580" t="str">
            <v>No</v>
          </cell>
        </row>
        <row r="2581">
          <cell r="F2581" t="str">
            <v>350500DKA6430DKA1040-1050DKA3230</v>
          </cell>
          <cell r="G2581" t="str">
            <v>No</v>
          </cell>
        </row>
        <row r="2582">
          <cell r="F2582" t="str">
            <v>350500DKA6430DKA1060DKA3200</v>
          </cell>
          <cell r="G2582" t="str">
            <v>NC</v>
          </cell>
        </row>
        <row r="2583">
          <cell r="F2583" t="str">
            <v>350500DKA6430DKA1060DKA3210</v>
          </cell>
          <cell r="G2583" t="str">
            <v>NC</v>
          </cell>
        </row>
        <row r="2584">
          <cell r="F2584" t="str">
            <v>350500DKA6430DKA1060DKA3220</v>
          </cell>
          <cell r="G2584" t="str">
            <v>NC</v>
          </cell>
        </row>
        <row r="2585">
          <cell r="F2585" t="str">
            <v>350500DKA6430DKA1060DKA3230</v>
          </cell>
          <cell r="G2585" t="str">
            <v>NC</v>
          </cell>
        </row>
        <row r="2586">
          <cell r="F2586" t="str">
            <v>350500DKA6430DKA1070-1080DKA3200</v>
          </cell>
          <cell r="G2586" t="str">
            <v>Yes</v>
          </cell>
        </row>
        <row r="2587">
          <cell r="F2587" t="str">
            <v>350500DKA6430DKA1070-1080DKA3210</v>
          </cell>
          <cell r="G2587" t="str">
            <v>Yes</v>
          </cell>
        </row>
        <row r="2588">
          <cell r="F2588" t="str">
            <v>350500DKA6430DKA1070-1080DKA3220</v>
          </cell>
          <cell r="G2588" t="str">
            <v>No</v>
          </cell>
        </row>
        <row r="2589">
          <cell r="F2589" t="str">
            <v>350500DKA6430DKA1070-1080DKA3230</v>
          </cell>
          <cell r="G2589" t="str">
            <v>No</v>
          </cell>
        </row>
        <row r="2590">
          <cell r="F2590" t="str">
            <v>350500DKA6430DKA1090DKA3200</v>
          </cell>
          <cell r="G2590" t="str">
            <v>NC</v>
          </cell>
        </row>
        <row r="2591">
          <cell r="F2591" t="str">
            <v>350500DKA6430DKA1090DKA3210</v>
          </cell>
          <cell r="G2591" t="str">
            <v>NC</v>
          </cell>
        </row>
        <row r="2592">
          <cell r="F2592" t="str">
            <v>350500DKA6430DKA1090DKA3220</v>
          </cell>
          <cell r="G2592" t="str">
            <v>NC</v>
          </cell>
        </row>
        <row r="2593">
          <cell r="F2593" t="str">
            <v>350500DKA6430DKA1090DKA3230</v>
          </cell>
          <cell r="G2593" t="str">
            <v>NC</v>
          </cell>
        </row>
        <row r="2594">
          <cell r="F2594" t="str">
            <v>350510DKA6410DKA1040-1050DKA3200</v>
          </cell>
          <cell r="G2594" t="str">
            <v>NC</v>
          </cell>
        </row>
        <row r="2595">
          <cell r="F2595" t="str">
            <v>350510DKA6410DKA1040-1050DKA3210</v>
          </cell>
          <cell r="G2595" t="str">
            <v>NC</v>
          </cell>
        </row>
        <row r="2596">
          <cell r="F2596" t="str">
            <v>350510DKA6410DKA1040-1050DKA3220</v>
          </cell>
          <cell r="G2596" t="str">
            <v>NC</v>
          </cell>
        </row>
        <row r="2597">
          <cell r="F2597" t="str">
            <v>350510DKA6410DKA1040-1050DKA3230</v>
          </cell>
          <cell r="G2597" t="str">
            <v>NC</v>
          </cell>
        </row>
        <row r="2598">
          <cell r="F2598" t="str">
            <v>350510DKA6410DKA1060DKA3200</v>
          </cell>
          <cell r="G2598" t="str">
            <v>Yes</v>
          </cell>
        </row>
        <row r="2599">
          <cell r="F2599" t="str">
            <v>350510DKA6410DKA1060DKA3210</v>
          </cell>
          <cell r="G2599" t="str">
            <v>Yes</v>
          </cell>
        </row>
        <row r="2600">
          <cell r="F2600" t="str">
            <v>350510DKA6410DKA1060DKA3220</v>
          </cell>
          <cell r="G2600" t="str">
            <v>Yes</v>
          </cell>
        </row>
        <row r="2601">
          <cell r="F2601" t="str">
            <v>350510DKA6410DKA1060DKA3230</v>
          </cell>
          <cell r="G2601" t="str">
            <v>Yes</v>
          </cell>
        </row>
        <row r="2602">
          <cell r="F2602" t="str">
            <v>350510DKA6410DKA1070-1080DKA3200</v>
          </cell>
          <cell r="G2602" t="str">
            <v>NC</v>
          </cell>
        </row>
        <row r="2603">
          <cell r="F2603" t="str">
            <v>350510DKA6410DKA1070-1080DKA3210</v>
          </cell>
          <cell r="G2603" t="str">
            <v>NC</v>
          </cell>
        </row>
        <row r="2604">
          <cell r="F2604" t="str">
            <v>350510DKA6410DKA1070-1080DKA3220</v>
          </cell>
          <cell r="G2604" t="str">
            <v>NC</v>
          </cell>
        </row>
        <row r="2605">
          <cell r="F2605" t="str">
            <v>350510DKA6410DKA1070-1080DKA3230</v>
          </cell>
          <cell r="G2605" t="str">
            <v>NC</v>
          </cell>
        </row>
        <row r="2606">
          <cell r="F2606" t="str">
            <v>350510DKA6410DKA1090DKA3200</v>
          </cell>
          <cell r="G2606" t="str">
            <v>Yes</v>
          </cell>
        </row>
        <row r="2607">
          <cell r="F2607" t="str">
            <v>350510DKA6410DKA1090DKA3210</v>
          </cell>
          <cell r="G2607" t="str">
            <v>Yes</v>
          </cell>
        </row>
        <row r="2608">
          <cell r="F2608" t="str">
            <v>350510DKA6410DKA1090DKA3220</v>
          </cell>
          <cell r="G2608" t="str">
            <v>Yes</v>
          </cell>
        </row>
        <row r="2609">
          <cell r="F2609" t="str">
            <v>350510DKA6410DKA1090DKA3230</v>
          </cell>
          <cell r="G2609" t="str">
            <v>Yes</v>
          </cell>
        </row>
        <row r="2610">
          <cell r="F2610" t="str">
            <v>350510DKA6420DKA1040-1050DKA3200</v>
          </cell>
          <cell r="G2610" t="str">
            <v>Yes</v>
          </cell>
        </row>
        <row r="2611">
          <cell r="F2611" t="str">
            <v>350510DKA6420DKA1040-1050DKA3210</v>
          </cell>
          <cell r="G2611" t="str">
            <v>Yes</v>
          </cell>
        </row>
        <row r="2612">
          <cell r="F2612" t="str">
            <v>350510DKA6420DKA1040-1050DKA3220</v>
          </cell>
          <cell r="G2612" t="str">
            <v>No</v>
          </cell>
        </row>
        <row r="2613">
          <cell r="F2613" t="str">
            <v>350510DKA6420DKA1040-1050DKA3230</v>
          </cell>
          <cell r="G2613" t="str">
            <v>No</v>
          </cell>
        </row>
        <row r="2614">
          <cell r="F2614" t="str">
            <v>350510DKA6420DKA1060DKA3200</v>
          </cell>
          <cell r="G2614" t="str">
            <v>Yes</v>
          </cell>
        </row>
        <row r="2615">
          <cell r="F2615" t="str">
            <v>350510DKA6420DKA1060DKA3210</v>
          </cell>
          <cell r="G2615" t="str">
            <v>Yes</v>
          </cell>
        </row>
        <row r="2616">
          <cell r="F2616" t="str">
            <v>350510DKA6420DKA1060DKA3220</v>
          </cell>
          <cell r="G2616" t="str">
            <v>No</v>
          </cell>
        </row>
        <row r="2617">
          <cell r="F2617" t="str">
            <v>350510DKA6420DKA1060DKA3230</v>
          </cell>
          <cell r="G2617" t="str">
            <v>No</v>
          </cell>
        </row>
        <row r="2618">
          <cell r="F2618" t="str">
            <v>350510DKA6420DKA1070-1080DKA3200</v>
          </cell>
          <cell r="G2618" t="str">
            <v>Yes</v>
          </cell>
        </row>
        <row r="2619">
          <cell r="F2619" t="str">
            <v>350510DKA6420DKA1070-1080DKA3210</v>
          </cell>
          <cell r="G2619" t="str">
            <v>Yes</v>
          </cell>
        </row>
        <row r="2620">
          <cell r="F2620" t="str">
            <v>350510DKA6420DKA1070-1080DKA3220</v>
          </cell>
          <cell r="G2620" t="str">
            <v>Yes</v>
          </cell>
        </row>
        <row r="2621">
          <cell r="F2621" t="str">
            <v>350510DKA6420DKA1070-1080DKA3230</v>
          </cell>
          <cell r="G2621" t="str">
            <v>Yes</v>
          </cell>
        </row>
        <row r="2622">
          <cell r="F2622" t="str">
            <v>350510DKA6420DKA1090DKA3200</v>
          </cell>
          <cell r="G2622" t="str">
            <v>Yes</v>
          </cell>
        </row>
        <row r="2623">
          <cell r="F2623" t="str">
            <v>350510DKA6420DKA1090DKA3210</v>
          </cell>
          <cell r="G2623" t="str">
            <v>Yes</v>
          </cell>
        </row>
        <row r="2624">
          <cell r="F2624" t="str">
            <v>350510DKA6420DKA1090DKA3220</v>
          </cell>
          <cell r="G2624" t="str">
            <v>Yes</v>
          </cell>
        </row>
        <row r="2625">
          <cell r="F2625" t="str">
            <v>350510DKA6420DKA1090DKA3230</v>
          </cell>
          <cell r="G2625" t="str">
            <v>Yes</v>
          </cell>
        </row>
        <row r="2626">
          <cell r="F2626" t="str">
            <v>350510DKA6430DKA1040-1050DKA3200</v>
          </cell>
          <cell r="G2626" t="str">
            <v>Yes</v>
          </cell>
        </row>
        <row r="2627">
          <cell r="F2627" t="str">
            <v>350510DKA6430DKA1040-1050DKA3210</v>
          </cell>
          <cell r="G2627" t="str">
            <v>Yes</v>
          </cell>
        </row>
        <row r="2628">
          <cell r="F2628" t="str">
            <v>350510DKA6430DKA1040-1050DKA3220</v>
          </cell>
          <cell r="G2628" t="str">
            <v>No</v>
          </cell>
        </row>
        <row r="2629">
          <cell r="F2629" t="str">
            <v>350510DKA6430DKA1040-1050DKA3230</v>
          </cell>
          <cell r="G2629" t="str">
            <v>No</v>
          </cell>
        </row>
        <row r="2630">
          <cell r="F2630" t="str">
            <v>350510DKA6430DKA1060DKA3200</v>
          </cell>
          <cell r="G2630" t="str">
            <v>NC</v>
          </cell>
        </row>
        <row r="2631">
          <cell r="F2631" t="str">
            <v>350510DKA6430DKA1060DKA3210</v>
          </cell>
          <cell r="G2631" t="str">
            <v>NC</v>
          </cell>
        </row>
        <row r="2632">
          <cell r="F2632" t="str">
            <v>350510DKA6430DKA1060DKA3220</v>
          </cell>
          <cell r="G2632" t="str">
            <v>NC</v>
          </cell>
        </row>
        <row r="2633">
          <cell r="F2633" t="str">
            <v>350510DKA6430DKA1060DKA3230</v>
          </cell>
          <cell r="G2633" t="str">
            <v>NC</v>
          </cell>
        </row>
        <row r="2634">
          <cell r="F2634" t="str">
            <v>350510DKA6430DKA1070-1080DKA3200</v>
          </cell>
          <cell r="G2634" t="str">
            <v>Yes</v>
          </cell>
        </row>
        <row r="2635">
          <cell r="F2635" t="str">
            <v>350510DKA6430DKA1070-1080DKA3210</v>
          </cell>
          <cell r="G2635" t="str">
            <v>Yes</v>
          </cell>
        </row>
        <row r="2636">
          <cell r="F2636" t="str">
            <v>350510DKA6430DKA1070-1080DKA3220</v>
          </cell>
          <cell r="G2636" t="str">
            <v>No</v>
          </cell>
        </row>
        <row r="2637">
          <cell r="F2637" t="str">
            <v>350510DKA6430DKA1070-1080DKA3230</v>
          </cell>
          <cell r="G2637" t="str">
            <v>No</v>
          </cell>
        </row>
        <row r="2638">
          <cell r="F2638" t="str">
            <v>350510DKA6430DKA1090DKA3200</v>
          </cell>
          <cell r="G2638" t="str">
            <v>NC</v>
          </cell>
        </row>
        <row r="2639">
          <cell r="F2639" t="str">
            <v>350510DKA6430DKA1090DKA3210</v>
          </cell>
          <cell r="G2639" t="str">
            <v>NC</v>
          </cell>
        </row>
        <row r="2640">
          <cell r="F2640" t="str">
            <v>350510DKA6430DKA1090DKA3220</v>
          </cell>
          <cell r="G2640" t="str">
            <v>NC</v>
          </cell>
        </row>
        <row r="2641">
          <cell r="F2641" t="str">
            <v>350510DKA6430DKA1090DKA3230</v>
          </cell>
          <cell r="G2641" t="str">
            <v>NC</v>
          </cell>
        </row>
        <row r="2642">
          <cell r="F2642" t="str">
            <v>350520DKA6410DKA1040-1050DKA3200</v>
          </cell>
          <cell r="G2642" t="str">
            <v>NC</v>
          </cell>
        </row>
        <row r="2643">
          <cell r="F2643" t="str">
            <v>350520DKA6410DKA1040-1050DKA3210</v>
          </cell>
          <cell r="G2643" t="str">
            <v>NC</v>
          </cell>
        </row>
        <row r="2644">
          <cell r="F2644" t="str">
            <v>350520DKA6410DKA1040-1050DKA3220</v>
          </cell>
          <cell r="G2644" t="str">
            <v>NC</v>
          </cell>
        </row>
        <row r="2645">
          <cell r="F2645" t="str">
            <v>350520DKA6410DKA1040-1050DKA3230</v>
          </cell>
          <cell r="G2645" t="str">
            <v>NC</v>
          </cell>
        </row>
        <row r="2646">
          <cell r="F2646" t="str">
            <v>350520DKA6410DKA1060DKA3200</v>
          </cell>
          <cell r="G2646" t="str">
            <v>Yes</v>
          </cell>
        </row>
        <row r="2647">
          <cell r="F2647" t="str">
            <v>350520DKA6410DKA1060DKA3210</v>
          </cell>
          <cell r="G2647" t="str">
            <v>Yes</v>
          </cell>
        </row>
        <row r="2648">
          <cell r="F2648" t="str">
            <v>350520DKA6410DKA1060DKA3220</v>
          </cell>
          <cell r="G2648" t="str">
            <v>Yes</v>
          </cell>
        </row>
        <row r="2649">
          <cell r="F2649" t="str">
            <v>350520DKA6410DKA1060DKA3230</v>
          </cell>
          <cell r="G2649" t="str">
            <v>Yes</v>
          </cell>
        </row>
        <row r="2650">
          <cell r="F2650" t="str">
            <v>350520DKA6410DKA1070-1080DKA3200</v>
          </cell>
          <cell r="G2650" t="str">
            <v>NC</v>
          </cell>
        </row>
        <row r="2651">
          <cell r="F2651" t="str">
            <v>350520DKA6410DKA1070-1080DKA3210</v>
          </cell>
          <cell r="G2651" t="str">
            <v>NC</v>
          </cell>
        </row>
        <row r="2652">
          <cell r="F2652" t="str">
            <v>350520DKA6410DKA1070-1080DKA3220</v>
          </cell>
          <cell r="G2652" t="str">
            <v>NC</v>
          </cell>
        </row>
        <row r="2653">
          <cell r="F2653" t="str">
            <v>350520DKA6410DKA1070-1080DKA3230</v>
          </cell>
          <cell r="G2653" t="str">
            <v>NC</v>
          </cell>
        </row>
        <row r="2654">
          <cell r="F2654" t="str">
            <v>350520DKA6410DKA1090DKA3200</v>
          </cell>
          <cell r="G2654" t="str">
            <v>Yes</v>
          </cell>
        </row>
        <row r="2655">
          <cell r="F2655" t="str">
            <v>350520DKA6410DKA1090DKA3210</v>
          </cell>
          <cell r="G2655" t="str">
            <v>Yes</v>
          </cell>
        </row>
        <row r="2656">
          <cell r="F2656" t="str">
            <v>350520DKA6410DKA1090DKA3220</v>
          </cell>
          <cell r="G2656" t="str">
            <v>Yes</v>
          </cell>
        </row>
        <row r="2657">
          <cell r="F2657" t="str">
            <v>350520DKA6410DKA1090DKA3230</v>
          </cell>
          <cell r="G2657" t="str">
            <v>Yes</v>
          </cell>
        </row>
        <row r="2658">
          <cell r="F2658" t="str">
            <v>350520DKA6420DKA1040-1050DKA3200</v>
          </cell>
          <cell r="G2658" t="str">
            <v>NC</v>
          </cell>
        </row>
        <row r="2659">
          <cell r="F2659" t="str">
            <v>350520DKA6420DKA1040-1050DKA3210</v>
          </cell>
          <cell r="G2659" t="str">
            <v>NC</v>
          </cell>
        </row>
        <row r="2660">
          <cell r="F2660" t="str">
            <v>350520DKA6420DKA1040-1050DKA3220</v>
          </cell>
          <cell r="G2660" t="str">
            <v>NC</v>
          </cell>
        </row>
        <row r="2661">
          <cell r="F2661" t="str">
            <v>350520DKA6420DKA1040-1050DKA3230</v>
          </cell>
          <cell r="G2661" t="str">
            <v>NC</v>
          </cell>
        </row>
        <row r="2662">
          <cell r="F2662" t="str">
            <v>350520DKA6420DKA1060DKA3200</v>
          </cell>
          <cell r="G2662" t="str">
            <v>Yes</v>
          </cell>
        </row>
        <row r="2663">
          <cell r="F2663" t="str">
            <v>350520DKA6420DKA1060DKA3210</v>
          </cell>
          <cell r="G2663" t="str">
            <v>Yes</v>
          </cell>
        </row>
        <row r="2664">
          <cell r="F2664" t="str">
            <v>350520DKA6420DKA1060DKA3220</v>
          </cell>
          <cell r="G2664" t="str">
            <v>Yes</v>
          </cell>
        </row>
        <row r="2665">
          <cell r="F2665" t="str">
            <v>350520DKA6420DKA1060DKA3230</v>
          </cell>
          <cell r="G2665" t="str">
            <v>Yes</v>
          </cell>
        </row>
        <row r="2666">
          <cell r="F2666" t="str">
            <v>350520DKA6420DKA1070-1080DKA3200</v>
          </cell>
          <cell r="G2666" t="str">
            <v>NC</v>
          </cell>
        </row>
        <row r="2667">
          <cell r="F2667" t="str">
            <v>350520DKA6420DKA1070-1080DKA3210</v>
          </cell>
          <cell r="G2667" t="str">
            <v>NC</v>
          </cell>
        </row>
        <row r="2668">
          <cell r="F2668" t="str">
            <v>350520DKA6420DKA1070-1080DKA3220</v>
          </cell>
          <cell r="G2668" t="str">
            <v>NC</v>
          </cell>
        </row>
        <row r="2669">
          <cell r="F2669" t="str">
            <v>350520DKA6420DKA1070-1080DKA3230</v>
          </cell>
          <cell r="G2669" t="str">
            <v>NC</v>
          </cell>
        </row>
        <row r="2670">
          <cell r="F2670" t="str">
            <v>350520DKA6420DKA1090DKA3200</v>
          </cell>
          <cell r="G2670" t="str">
            <v>Yes</v>
          </cell>
        </row>
        <row r="2671">
          <cell r="F2671" t="str">
            <v>350520DKA6420DKA1090DKA3210</v>
          </cell>
          <cell r="G2671" t="str">
            <v>Yes</v>
          </cell>
        </row>
        <row r="2672">
          <cell r="F2672" t="str">
            <v>350520DKA6420DKA1090DKA3220</v>
          </cell>
          <cell r="G2672" t="str">
            <v>Yes</v>
          </cell>
        </row>
        <row r="2673">
          <cell r="F2673" t="str">
            <v>350520DKA6420DKA1090DKA3230</v>
          </cell>
          <cell r="G2673" t="str">
            <v>Yes</v>
          </cell>
        </row>
        <row r="2674">
          <cell r="F2674" t="str">
            <v>350520DKA6430DKA1040-1050DKA3200</v>
          </cell>
          <cell r="G2674" t="str">
            <v>Yes</v>
          </cell>
        </row>
        <row r="2675">
          <cell r="F2675" t="str">
            <v>350520DKA6430DKA1040-1050DKA3210</v>
          </cell>
          <cell r="G2675" t="str">
            <v>Yes</v>
          </cell>
        </row>
        <row r="2676">
          <cell r="F2676" t="str">
            <v>350520DKA6430DKA1040-1050DKA3220</v>
          </cell>
          <cell r="G2676" t="str">
            <v>No</v>
          </cell>
        </row>
        <row r="2677">
          <cell r="F2677" t="str">
            <v>350520DKA6430DKA1040-1050DKA3230</v>
          </cell>
          <cell r="G2677" t="str">
            <v>No</v>
          </cell>
        </row>
        <row r="2678">
          <cell r="F2678" t="str">
            <v>350520DKA6430DKA1060DKA3200</v>
          </cell>
          <cell r="G2678" t="str">
            <v>Yes</v>
          </cell>
        </row>
        <row r="2679">
          <cell r="F2679" t="str">
            <v>350520DKA6430DKA1060DKA3210</v>
          </cell>
          <cell r="G2679" t="str">
            <v>Yes</v>
          </cell>
        </row>
        <row r="2680">
          <cell r="F2680" t="str">
            <v>350520DKA6430DKA1060DKA3220</v>
          </cell>
          <cell r="G2680" t="str">
            <v>No</v>
          </cell>
        </row>
        <row r="2681">
          <cell r="F2681" t="str">
            <v>350520DKA6430DKA1060DKA3230</v>
          </cell>
          <cell r="G2681" t="str">
            <v>No</v>
          </cell>
        </row>
        <row r="2682">
          <cell r="F2682" t="str">
            <v>350520DKA6430DKA1070-1080DKA3200</v>
          </cell>
          <cell r="G2682" t="str">
            <v>Yes</v>
          </cell>
        </row>
        <row r="2683">
          <cell r="F2683" t="str">
            <v>350520DKA6430DKA1070-1080DKA3210</v>
          </cell>
          <cell r="G2683" t="str">
            <v>Yes</v>
          </cell>
        </row>
        <row r="2684">
          <cell r="F2684" t="str">
            <v>350520DKA6430DKA1070-1080DKA3220</v>
          </cell>
          <cell r="G2684" t="str">
            <v>Yes</v>
          </cell>
        </row>
        <row r="2685">
          <cell r="F2685" t="str">
            <v>350520DKA6430DKA1070-1080DKA3230</v>
          </cell>
          <cell r="G2685" t="str">
            <v>Yes</v>
          </cell>
        </row>
        <row r="2686">
          <cell r="F2686" t="str">
            <v>350520DKA6430DKA1090DKA3200</v>
          </cell>
          <cell r="G2686" t="str">
            <v>Yes</v>
          </cell>
        </row>
        <row r="2687">
          <cell r="F2687" t="str">
            <v>350520DKA6430DKA1090DKA3210</v>
          </cell>
          <cell r="G2687" t="str">
            <v>Yes</v>
          </cell>
        </row>
        <row r="2688">
          <cell r="F2688" t="str">
            <v>350520DKA6430DKA1090DKA3220</v>
          </cell>
          <cell r="G2688" t="str">
            <v>Yes</v>
          </cell>
        </row>
        <row r="2689">
          <cell r="F2689" t="str">
            <v>350520DKA6430DKA1090DKA3230</v>
          </cell>
          <cell r="G2689" t="str">
            <v>Yes</v>
          </cell>
        </row>
        <row r="2690">
          <cell r="F2690" t="str">
            <v>360450DKA6410DKA1040-1050DKA3200</v>
          </cell>
          <cell r="G2690" t="str">
            <v>NC</v>
          </cell>
        </row>
        <row r="2691">
          <cell r="F2691" t="str">
            <v>360450DKA6410DKA1040-1050DKA3210</v>
          </cell>
          <cell r="G2691" t="str">
            <v>NC</v>
          </cell>
        </row>
        <row r="2692">
          <cell r="F2692" t="str">
            <v>360450DKA6410DKA1040-1050DKA3220</v>
          </cell>
          <cell r="G2692" t="str">
            <v>NC</v>
          </cell>
        </row>
        <row r="2693">
          <cell r="F2693" t="str">
            <v>360450DKA6410DKA1040-1050DKA3230</v>
          </cell>
          <cell r="G2693" t="str">
            <v>NC</v>
          </cell>
        </row>
        <row r="2694">
          <cell r="F2694" t="str">
            <v>360450DKA6410DKA1060DKA3200</v>
          </cell>
          <cell r="G2694" t="str">
            <v>NC</v>
          </cell>
        </row>
        <row r="2695">
          <cell r="F2695" t="str">
            <v>360450DKA6410DKA1060DKA3210</v>
          </cell>
          <cell r="G2695" t="str">
            <v>NC</v>
          </cell>
        </row>
        <row r="2696">
          <cell r="F2696" t="str">
            <v>360450DKA6410DKA1060DKA3220</v>
          </cell>
          <cell r="G2696" t="str">
            <v>NC</v>
          </cell>
        </row>
        <row r="2697">
          <cell r="F2697" t="str">
            <v>360450DKA6410DKA1060DKA3230</v>
          </cell>
          <cell r="G2697" t="str">
            <v>NC</v>
          </cell>
        </row>
        <row r="2698">
          <cell r="F2698" t="str">
            <v>360450DKA6410DKA1070-1080DKA3200</v>
          </cell>
          <cell r="G2698" t="str">
            <v>No</v>
          </cell>
        </row>
        <row r="2699">
          <cell r="F2699" t="str">
            <v>360450DKA6410DKA1070-1080DKA3210</v>
          </cell>
          <cell r="G2699" t="str">
            <v>No</v>
          </cell>
        </row>
        <row r="2700">
          <cell r="F2700" t="str">
            <v>360450DKA6410DKA1070-1080DKA3220</v>
          </cell>
          <cell r="G2700" t="str">
            <v>No</v>
          </cell>
        </row>
        <row r="2701">
          <cell r="F2701" t="str">
            <v>360450DKA6410DKA1070-1080DKA3230</v>
          </cell>
          <cell r="G2701" t="str">
            <v>No</v>
          </cell>
        </row>
        <row r="2702">
          <cell r="F2702" t="str">
            <v>360450DKA6410DKA1090DKA3200</v>
          </cell>
          <cell r="G2702" t="str">
            <v>NC</v>
          </cell>
        </row>
        <row r="2703">
          <cell r="F2703" t="str">
            <v>360450DKA6410DKA1090DKA3210</v>
          </cell>
          <cell r="G2703" t="str">
            <v>NC</v>
          </cell>
        </row>
        <row r="2704">
          <cell r="F2704" t="str">
            <v>360450DKA6410DKA1090DKA3220</v>
          </cell>
          <cell r="G2704" t="str">
            <v>NC</v>
          </cell>
        </row>
        <row r="2705">
          <cell r="F2705" t="str">
            <v>360450DKA6410DKA1090DKA3230</v>
          </cell>
          <cell r="G2705" t="str">
            <v>NC</v>
          </cell>
        </row>
        <row r="2706">
          <cell r="F2706" t="str">
            <v>360450DKA6420DKA1040-1050DKA3200</v>
          </cell>
          <cell r="G2706" t="str">
            <v>NC</v>
          </cell>
        </row>
        <row r="2707">
          <cell r="F2707" t="str">
            <v>360450DKA6420DKA1040-1050DKA3210</v>
          </cell>
          <cell r="G2707" t="str">
            <v>NC</v>
          </cell>
        </row>
        <row r="2708">
          <cell r="F2708" t="str">
            <v>360450DKA6420DKA1040-1050DKA3220</v>
          </cell>
          <cell r="G2708" t="str">
            <v>NC</v>
          </cell>
        </row>
        <row r="2709">
          <cell r="F2709" t="str">
            <v>360450DKA6420DKA1040-1050DKA3230</v>
          </cell>
          <cell r="G2709" t="str">
            <v>NC</v>
          </cell>
        </row>
        <row r="2710">
          <cell r="F2710" t="str">
            <v>360450DKA6420DKA1060DKA3200</v>
          </cell>
          <cell r="G2710" t="str">
            <v>NC</v>
          </cell>
        </row>
        <row r="2711">
          <cell r="F2711" t="str">
            <v>360450DKA6420DKA1060DKA3210</v>
          </cell>
          <cell r="G2711" t="str">
            <v>NC</v>
          </cell>
        </row>
        <row r="2712">
          <cell r="F2712" t="str">
            <v>360450DKA6420DKA1060DKA3220</v>
          </cell>
          <cell r="G2712" t="str">
            <v>NC</v>
          </cell>
        </row>
        <row r="2713">
          <cell r="F2713" t="str">
            <v>360450DKA6420DKA1060DKA3230</v>
          </cell>
          <cell r="G2713" t="str">
            <v>NC</v>
          </cell>
        </row>
        <row r="2714">
          <cell r="F2714" t="str">
            <v>360450DKA6420DKA1070-1080DKA3200</v>
          </cell>
          <cell r="G2714" t="str">
            <v>NC</v>
          </cell>
        </row>
        <row r="2715">
          <cell r="F2715" t="str">
            <v>360450DKA6420DKA1070-1080DKA3210</v>
          </cell>
          <cell r="G2715" t="str">
            <v>NC</v>
          </cell>
        </row>
        <row r="2716">
          <cell r="F2716" t="str">
            <v>360450DKA6420DKA1070-1080DKA3220</v>
          </cell>
          <cell r="G2716" t="str">
            <v>NC</v>
          </cell>
        </row>
        <row r="2717">
          <cell r="F2717" t="str">
            <v>360450DKA6420DKA1070-1080DKA3230</v>
          </cell>
          <cell r="G2717" t="str">
            <v>NC</v>
          </cell>
        </row>
        <row r="2718">
          <cell r="F2718" t="str">
            <v>360450DKA6420DKA1090DKA3200</v>
          </cell>
          <cell r="G2718" t="str">
            <v>NC</v>
          </cell>
        </row>
        <row r="2719">
          <cell r="F2719" t="str">
            <v>360450DKA6420DKA1090DKA3210</v>
          </cell>
          <cell r="G2719" t="str">
            <v>NC</v>
          </cell>
        </row>
        <row r="2720">
          <cell r="F2720" t="str">
            <v>360450DKA6420DKA1090DKA3220</v>
          </cell>
          <cell r="G2720" t="str">
            <v>NC</v>
          </cell>
        </row>
        <row r="2721">
          <cell r="F2721" t="str">
            <v>360450DKA6420DKA1090DKA3230</v>
          </cell>
          <cell r="G2721" t="str">
            <v>NC</v>
          </cell>
        </row>
        <row r="2722">
          <cell r="F2722" t="str">
            <v>360450DKA6430DKA1040-1050DKA3200</v>
          </cell>
          <cell r="G2722" t="str">
            <v>NC</v>
          </cell>
        </row>
        <row r="2723">
          <cell r="F2723" t="str">
            <v>360450DKA6430DKA1040-1050DKA3210</v>
          </cell>
          <cell r="G2723" t="str">
            <v>NC</v>
          </cell>
        </row>
        <row r="2724">
          <cell r="F2724" t="str">
            <v>360450DKA6430DKA1040-1050DKA3220</v>
          </cell>
          <cell r="G2724" t="str">
            <v>NC</v>
          </cell>
        </row>
        <row r="2725">
          <cell r="F2725" t="str">
            <v>360450DKA6430DKA1040-1050DKA3230</v>
          </cell>
          <cell r="G2725" t="str">
            <v>NC</v>
          </cell>
        </row>
        <row r="2726">
          <cell r="F2726" t="str">
            <v>360450DKA6430DKA1060DKA3200</v>
          </cell>
          <cell r="G2726" t="str">
            <v>NC</v>
          </cell>
        </row>
        <row r="2727">
          <cell r="F2727" t="str">
            <v>360450DKA6430DKA1060DKA3210</v>
          </cell>
          <cell r="G2727" t="str">
            <v>NC</v>
          </cell>
        </row>
        <row r="2728">
          <cell r="F2728" t="str">
            <v>360450DKA6430DKA1060DKA3220</v>
          </cell>
          <cell r="G2728" t="str">
            <v>NC</v>
          </cell>
        </row>
        <row r="2729">
          <cell r="F2729" t="str">
            <v>360450DKA6430DKA1060DKA3230</v>
          </cell>
          <cell r="G2729" t="str">
            <v>NC</v>
          </cell>
        </row>
        <row r="2730">
          <cell r="F2730" t="str">
            <v>360450DKA6430DKA1070-1080DKA3200</v>
          </cell>
          <cell r="G2730" t="str">
            <v>NC</v>
          </cell>
        </row>
        <row r="2731">
          <cell r="F2731" t="str">
            <v>360450DKA6430DKA1070-1080DKA3210</v>
          </cell>
          <cell r="G2731" t="str">
            <v>NC</v>
          </cell>
        </row>
        <row r="2732">
          <cell r="F2732" t="str">
            <v>360450DKA6430DKA1070-1080DKA3220</v>
          </cell>
          <cell r="G2732" t="str">
            <v>NC</v>
          </cell>
        </row>
        <row r="2733">
          <cell r="F2733" t="str">
            <v>360450DKA6430DKA1070-1080DKA3230</v>
          </cell>
          <cell r="G2733" t="str">
            <v>NC</v>
          </cell>
        </row>
        <row r="2734">
          <cell r="F2734" t="str">
            <v>360450DKA6430DKA1090DKA3200</v>
          </cell>
          <cell r="G2734" t="str">
            <v>NC</v>
          </cell>
        </row>
        <row r="2735">
          <cell r="F2735" t="str">
            <v>360450DKA6430DKA1090DKA3210</v>
          </cell>
          <cell r="G2735" t="str">
            <v>NC</v>
          </cell>
        </row>
        <row r="2736">
          <cell r="F2736" t="str">
            <v>360450DKA6430DKA1090DKA3220</v>
          </cell>
          <cell r="G2736" t="str">
            <v>NC</v>
          </cell>
        </row>
        <row r="2737">
          <cell r="F2737" t="str">
            <v>360450DKA6430DKA1090DKA3230</v>
          </cell>
          <cell r="G2737" t="str">
            <v>NC</v>
          </cell>
        </row>
        <row r="2738">
          <cell r="F2738" t="str">
            <v>360460DKA6410DKA1040-1050DKA3200</v>
          </cell>
          <cell r="G2738" t="str">
            <v>No</v>
          </cell>
        </row>
        <row r="2739">
          <cell r="F2739" t="str">
            <v>360460DKA6410DKA1040-1050DKA3210</v>
          </cell>
          <cell r="G2739" t="str">
            <v>No</v>
          </cell>
        </row>
        <row r="2740">
          <cell r="F2740" t="str">
            <v>360460DKA6410DKA1040-1050DKA3220</v>
          </cell>
          <cell r="G2740" t="str">
            <v>No</v>
          </cell>
        </row>
        <row r="2741">
          <cell r="F2741" t="str">
            <v>360460DKA6410DKA1040-1050DKA3230</v>
          </cell>
          <cell r="G2741" t="str">
            <v>No</v>
          </cell>
        </row>
        <row r="2742">
          <cell r="F2742" t="str">
            <v>360460DKA6410DKA1060DKA3200</v>
          </cell>
          <cell r="G2742" t="str">
            <v>NC</v>
          </cell>
        </row>
        <row r="2743">
          <cell r="F2743" t="str">
            <v>360460DKA6410DKA1060DKA3210</v>
          </cell>
          <cell r="G2743" t="str">
            <v>NC</v>
          </cell>
        </row>
        <row r="2744">
          <cell r="F2744" t="str">
            <v>360460DKA6410DKA1060DKA3220</v>
          </cell>
          <cell r="G2744" t="str">
            <v>NC</v>
          </cell>
        </row>
        <row r="2745">
          <cell r="F2745" t="str">
            <v>360460DKA6410DKA1060DKA3230</v>
          </cell>
          <cell r="G2745" t="str">
            <v>NC</v>
          </cell>
        </row>
        <row r="2746">
          <cell r="F2746" t="str">
            <v>360460DKA6410DKA1070-1080DKA3200</v>
          </cell>
          <cell r="G2746" t="str">
            <v>No</v>
          </cell>
        </row>
        <row r="2747">
          <cell r="F2747" t="str">
            <v>360460DKA6410DKA1070-1080DKA3210</v>
          </cell>
          <cell r="G2747" t="str">
            <v>No</v>
          </cell>
        </row>
        <row r="2748">
          <cell r="F2748" t="str">
            <v>360460DKA6410DKA1070-1080DKA3220</v>
          </cell>
          <cell r="G2748" t="str">
            <v>No</v>
          </cell>
        </row>
        <row r="2749">
          <cell r="F2749" t="str">
            <v>360460DKA6410DKA1070-1080DKA3230</v>
          </cell>
          <cell r="G2749" t="str">
            <v>No</v>
          </cell>
        </row>
        <row r="2750">
          <cell r="F2750" t="str">
            <v>360460DKA6410DKA1090DKA3200</v>
          </cell>
          <cell r="G2750" t="str">
            <v>NC</v>
          </cell>
        </row>
        <row r="2751">
          <cell r="F2751" t="str">
            <v>360460DKA6410DKA1090DKA3210</v>
          </cell>
          <cell r="G2751" t="str">
            <v>NC</v>
          </cell>
        </row>
        <row r="2752">
          <cell r="F2752" t="str">
            <v>360460DKA6410DKA1090DKA3220</v>
          </cell>
          <cell r="G2752" t="str">
            <v>NC</v>
          </cell>
        </row>
        <row r="2753">
          <cell r="F2753" t="str">
            <v>360460DKA6410DKA1090DKA3230</v>
          </cell>
          <cell r="G2753" t="str">
            <v>NC</v>
          </cell>
        </row>
        <row r="2754">
          <cell r="F2754" t="str">
            <v>360460DKA6420DKA1040-1050DKA3200</v>
          </cell>
          <cell r="G2754" t="str">
            <v>No</v>
          </cell>
        </row>
        <row r="2755">
          <cell r="F2755" t="str">
            <v>360460DKA6420DKA1040-1050DKA3210</v>
          </cell>
          <cell r="G2755" t="str">
            <v>No</v>
          </cell>
        </row>
        <row r="2756">
          <cell r="F2756" t="str">
            <v>360460DKA6420DKA1040-1050DKA3220</v>
          </cell>
          <cell r="G2756" t="str">
            <v>No</v>
          </cell>
        </row>
        <row r="2757">
          <cell r="F2757" t="str">
            <v>360460DKA6420DKA1040-1050DKA3230</v>
          </cell>
          <cell r="G2757" t="str">
            <v>No</v>
          </cell>
        </row>
        <row r="2758">
          <cell r="F2758" t="str">
            <v>360460DKA6420DKA1060DKA3200</v>
          </cell>
          <cell r="G2758" t="str">
            <v>NC</v>
          </cell>
        </row>
        <row r="2759">
          <cell r="F2759" t="str">
            <v>360460DKA6420DKA1060DKA3210</v>
          </cell>
          <cell r="G2759" t="str">
            <v>NC</v>
          </cell>
        </row>
        <row r="2760">
          <cell r="F2760" t="str">
            <v>360460DKA6420DKA1060DKA3220</v>
          </cell>
          <cell r="G2760" t="str">
            <v>NC</v>
          </cell>
        </row>
        <row r="2761">
          <cell r="F2761" t="str">
            <v>360460DKA6420DKA1060DKA3230</v>
          </cell>
          <cell r="G2761" t="str">
            <v>NC</v>
          </cell>
        </row>
        <row r="2762">
          <cell r="F2762" t="str">
            <v>360460DKA6420DKA1070-1080DKA3200</v>
          </cell>
          <cell r="G2762" t="str">
            <v>No</v>
          </cell>
        </row>
        <row r="2763">
          <cell r="F2763" t="str">
            <v>360460DKA6420DKA1070-1080DKA3210</v>
          </cell>
          <cell r="G2763" t="str">
            <v>No</v>
          </cell>
        </row>
        <row r="2764">
          <cell r="F2764" t="str">
            <v>360460DKA6420DKA1070-1080DKA3220</v>
          </cell>
          <cell r="G2764" t="str">
            <v>No</v>
          </cell>
        </row>
        <row r="2765">
          <cell r="F2765" t="str">
            <v>360460DKA6420DKA1070-1080DKA3230</v>
          </cell>
          <cell r="G2765" t="str">
            <v>No</v>
          </cell>
        </row>
        <row r="2766">
          <cell r="F2766" t="str">
            <v>360460DKA6420DKA1090DKA3200</v>
          </cell>
          <cell r="G2766" t="str">
            <v>NC</v>
          </cell>
        </row>
        <row r="2767">
          <cell r="F2767" t="str">
            <v>360460DKA6420DKA1090DKA3210</v>
          </cell>
          <cell r="G2767" t="str">
            <v>NC</v>
          </cell>
        </row>
        <row r="2768">
          <cell r="F2768" t="str">
            <v>360460DKA6420DKA1090DKA3220</v>
          </cell>
          <cell r="G2768" t="str">
            <v>NC</v>
          </cell>
        </row>
        <row r="2769">
          <cell r="F2769" t="str">
            <v>360460DKA6420DKA1090DKA3230</v>
          </cell>
          <cell r="G2769" t="str">
            <v>NC</v>
          </cell>
        </row>
        <row r="2770">
          <cell r="F2770" t="str">
            <v>360460DKA6430DKA1040-1050DKA3200</v>
          </cell>
          <cell r="G2770" t="str">
            <v>NC</v>
          </cell>
        </row>
        <row r="2771">
          <cell r="F2771" t="str">
            <v>360460DKA6430DKA1040-1050DKA3210</v>
          </cell>
          <cell r="G2771" t="str">
            <v>NC</v>
          </cell>
        </row>
        <row r="2772">
          <cell r="F2772" t="str">
            <v>360460DKA6430DKA1040-1050DKA3220</v>
          </cell>
          <cell r="G2772" t="str">
            <v>NC</v>
          </cell>
        </row>
        <row r="2773">
          <cell r="F2773" t="str">
            <v>360460DKA6430DKA1040-1050DKA3230</v>
          </cell>
          <cell r="G2773" t="str">
            <v>NC</v>
          </cell>
        </row>
        <row r="2774">
          <cell r="F2774" t="str">
            <v>360460DKA6430DKA1060DKA3200</v>
          </cell>
          <cell r="G2774" t="str">
            <v>NC</v>
          </cell>
        </row>
        <row r="2775">
          <cell r="F2775" t="str">
            <v>360460DKA6430DKA1060DKA3210</v>
          </cell>
          <cell r="G2775" t="str">
            <v>NC</v>
          </cell>
        </row>
        <row r="2776">
          <cell r="F2776" t="str">
            <v>360460DKA6430DKA1060DKA3220</v>
          </cell>
          <cell r="G2776" t="str">
            <v>NC</v>
          </cell>
        </row>
        <row r="2777">
          <cell r="F2777" t="str">
            <v>360460DKA6430DKA1060DKA3230</v>
          </cell>
          <cell r="G2777" t="str">
            <v>NC</v>
          </cell>
        </row>
        <row r="2778">
          <cell r="F2778" t="str">
            <v>360460DKA6430DKA1070-1080DKA3200</v>
          </cell>
          <cell r="G2778" t="str">
            <v>NC</v>
          </cell>
        </row>
        <row r="2779">
          <cell r="F2779" t="str">
            <v>360460DKA6430DKA1070-1080DKA3210</v>
          </cell>
          <cell r="G2779" t="str">
            <v>NC</v>
          </cell>
        </row>
        <row r="2780">
          <cell r="F2780" t="str">
            <v>360460DKA6430DKA1070-1080DKA3220</v>
          </cell>
          <cell r="G2780" t="str">
            <v>NC</v>
          </cell>
        </row>
        <row r="2781">
          <cell r="F2781" t="str">
            <v>360460DKA6430DKA1070-1080DKA3230</v>
          </cell>
          <cell r="G2781" t="str">
            <v>NC</v>
          </cell>
        </row>
        <row r="2782">
          <cell r="F2782" t="str">
            <v>360460DKA6430DKA1090DKA3200</v>
          </cell>
          <cell r="G2782" t="str">
            <v>NC</v>
          </cell>
        </row>
        <row r="2783">
          <cell r="F2783" t="str">
            <v>360460DKA6430DKA1090DKA3210</v>
          </cell>
          <cell r="G2783" t="str">
            <v>NC</v>
          </cell>
        </row>
        <row r="2784">
          <cell r="F2784" t="str">
            <v>360460DKA6430DKA1090DKA3220</v>
          </cell>
          <cell r="G2784" t="str">
            <v>NC</v>
          </cell>
        </row>
        <row r="2785">
          <cell r="F2785" t="str">
            <v>360460DKA6430DKA1090DKA3230</v>
          </cell>
          <cell r="G2785" t="str">
            <v>NC</v>
          </cell>
        </row>
        <row r="2786">
          <cell r="F2786" t="str">
            <v>360470DKA6410DKA1040-1050DKA3200</v>
          </cell>
          <cell r="G2786" t="str">
            <v>No</v>
          </cell>
        </row>
        <row r="2787">
          <cell r="F2787" t="str">
            <v>360470DKA6410DKA1040-1050DKA3210</v>
          </cell>
          <cell r="G2787" t="str">
            <v>No</v>
          </cell>
        </row>
        <row r="2788">
          <cell r="F2788" t="str">
            <v>360470DKA6410DKA1040-1050DKA3220</v>
          </cell>
          <cell r="G2788" t="str">
            <v>No</v>
          </cell>
        </row>
        <row r="2789">
          <cell r="F2789" t="str">
            <v>360470DKA6410DKA1040-1050DKA3230</v>
          </cell>
          <cell r="G2789" t="str">
            <v>No</v>
          </cell>
        </row>
        <row r="2790">
          <cell r="F2790" t="str">
            <v>360470DKA6410DKA1060DKA3200</v>
          </cell>
          <cell r="G2790" t="str">
            <v>NC</v>
          </cell>
        </row>
        <row r="2791">
          <cell r="F2791" t="str">
            <v>360470DKA6410DKA1060DKA3210</v>
          </cell>
          <cell r="G2791" t="str">
            <v>NC</v>
          </cell>
        </row>
        <row r="2792">
          <cell r="F2792" t="str">
            <v>360470DKA6410DKA1060DKA3220</v>
          </cell>
          <cell r="G2792" t="str">
            <v>NC</v>
          </cell>
        </row>
        <row r="2793">
          <cell r="F2793" t="str">
            <v>360470DKA6410DKA1060DKA3230</v>
          </cell>
          <cell r="G2793" t="str">
            <v>NC</v>
          </cell>
        </row>
        <row r="2794">
          <cell r="F2794" t="str">
            <v>360470DKA6410DKA1070-1080DKA3200</v>
          </cell>
          <cell r="G2794" t="str">
            <v>No</v>
          </cell>
        </row>
        <row r="2795">
          <cell r="F2795" t="str">
            <v>360470DKA6410DKA1070-1080DKA3210</v>
          </cell>
          <cell r="G2795" t="str">
            <v>No</v>
          </cell>
        </row>
        <row r="2796">
          <cell r="F2796" t="str">
            <v>360470DKA6410DKA1070-1080DKA3220</v>
          </cell>
          <cell r="G2796" t="str">
            <v>No</v>
          </cell>
        </row>
        <row r="2797">
          <cell r="F2797" t="str">
            <v>360470DKA6410DKA1070-1080DKA3230</v>
          </cell>
          <cell r="G2797" t="str">
            <v>No</v>
          </cell>
        </row>
        <row r="2798">
          <cell r="F2798" t="str">
            <v>360470DKA6410DKA1090DKA3200</v>
          </cell>
          <cell r="G2798" t="str">
            <v>NC</v>
          </cell>
        </row>
        <row r="2799">
          <cell r="F2799" t="str">
            <v>360470DKA6410DKA1090DKA3210</v>
          </cell>
          <cell r="G2799" t="str">
            <v>NC</v>
          </cell>
        </row>
        <row r="2800">
          <cell r="F2800" t="str">
            <v>360470DKA6410DKA1090DKA3220</v>
          </cell>
          <cell r="G2800" t="str">
            <v>NC</v>
          </cell>
        </row>
        <row r="2801">
          <cell r="F2801" t="str">
            <v>360470DKA6410DKA1090DKA3230</v>
          </cell>
          <cell r="G2801" t="str">
            <v>NC</v>
          </cell>
        </row>
        <row r="2802">
          <cell r="F2802" t="str">
            <v>360470DKA6420DKA1040-1050DKA3200</v>
          </cell>
          <cell r="G2802" t="str">
            <v>No</v>
          </cell>
        </row>
        <row r="2803">
          <cell r="F2803" t="str">
            <v>360470DKA6420DKA1040-1050DKA3210</v>
          </cell>
          <cell r="G2803" t="str">
            <v>No</v>
          </cell>
        </row>
        <row r="2804">
          <cell r="F2804" t="str">
            <v>360470DKA6420DKA1040-1050DKA3220</v>
          </cell>
          <cell r="G2804" t="str">
            <v>No</v>
          </cell>
        </row>
        <row r="2805">
          <cell r="F2805" t="str">
            <v>360470DKA6420DKA1040-1050DKA3230</v>
          </cell>
          <cell r="G2805" t="str">
            <v>No</v>
          </cell>
        </row>
        <row r="2806">
          <cell r="F2806" t="str">
            <v>360470DKA6420DKA1060DKA3200</v>
          </cell>
          <cell r="G2806" t="str">
            <v>NC</v>
          </cell>
        </row>
        <row r="2807">
          <cell r="F2807" t="str">
            <v>360470DKA6420DKA1060DKA3210</v>
          </cell>
          <cell r="G2807" t="str">
            <v>NC</v>
          </cell>
        </row>
        <row r="2808">
          <cell r="F2808" t="str">
            <v>360470DKA6420DKA1060DKA3220</v>
          </cell>
          <cell r="G2808" t="str">
            <v>NC</v>
          </cell>
        </row>
        <row r="2809">
          <cell r="F2809" t="str">
            <v>360470DKA6420DKA1060DKA3230</v>
          </cell>
          <cell r="G2809" t="str">
            <v>NC</v>
          </cell>
        </row>
        <row r="2810">
          <cell r="F2810" t="str">
            <v>360470DKA6420DKA1070-1080DKA3200</v>
          </cell>
          <cell r="G2810" t="str">
            <v>No</v>
          </cell>
        </row>
        <row r="2811">
          <cell r="F2811" t="str">
            <v>360470DKA6420DKA1070-1080DKA3210</v>
          </cell>
          <cell r="G2811" t="str">
            <v>No</v>
          </cell>
        </row>
        <row r="2812">
          <cell r="F2812" t="str">
            <v>360470DKA6420DKA1070-1080DKA3220</v>
          </cell>
          <cell r="G2812" t="str">
            <v>No</v>
          </cell>
        </row>
        <row r="2813">
          <cell r="F2813" t="str">
            <v>360470DKA6420DKA1070-1080DKA3230</v>
          </cell>
          <cell r="G2813" t="str">
            <v>No</v>
          </cell>
        </row>
        <row r="2814">
          <cell r="F2814" t="str">
            <v>360470DKA6420DKA1090DKA3200</v>
          </cell>
          <cell r="G2814" t="str">
            <v>NC</v>
          </cell>
        </row>
        <row r="2815">
          <cell r="F2815" t="str">
            <v>360470DKA6420DKA1090DKA3210</v>
          </cell>
          <cell r="G2815" t="str">
            <v>NC</v>
          </cell>
        </row>
        <row r="2816">
          <cell r="F2816" t="str">
            <v>360470DKA6420DKA1090DKA3220</v>
          </cell>
          <cell r="G2816" t="str">
            <v>NC</v>
          </cell>
        </row>
        <row r="2817">
          <cell r="F2817" t="str">
            <v>360470DKA6420DKA1090DKA3230</v>
          </cell>
          <cell r="G2817" t="str">
            <v>NC</v>
          </cell>
        </row>
        <row r="2818">
          <cell r="F2818" t="str">
            <v>360470DKA6430DKA1040-1050DKA3200</v>
          </cell>
          <cell r="G2818" t="str">
            <v>No</v>
          </cell>
        </row>
        <row r="2819">
          <cell r="F2819" t="str">
            <v>360470DKA6430DKA1040-1050DKA3210</v>
          </cell>
          <cell r="G2819" t="str">
            <v>No</v>
          </cell>
        </row>
        <row r="2820">
          <cell r="F2820" t="str">
            <v>360470DKA6430DKA1040-1050DKA3220</v>
          </cell>
          <cell r="G2820" t="str">
            <v>No</v>
          </cell>
        </row>
        <row r="2821">
          <cell r="F2821" t="str">
            <v>360470DKA6430DKA1040-1050DKA3230</v>
          </cell>
          <cell r="G2821" t="str">
            <v>No</v>
          </cell>
        </row>
        <row r="2822">
          <cell r="F2822" t="str">
            <v>360470DKA6430DKA1060DKA3200</v>
          </cell>
          <cell r="G2822" t="str">
            <v>NC</v>
          </cell>
        </row>
        <row r="2823">
          <cell r="F2823" t="str">
            <v>360470DKA6430DKA1060DKA3210</v>
          </cell>
          <cell r="G2823" t="str">
            <v>NC</v>
          </cell>
        </row>
        <row r="2824">
          <cell r="F2824" t="str">
            <v>360470DKA6430DKA1060DKA3220</v>
          </cell>
          <cell r="G2824" t="str">
            <v>NC</v>
          </cell>
        </row>
        <row r="2825">
          <cell r="F2825" t="str">
            <v>360470DKA6430DKA1060DKA3230</v>
          </cell>
          <cell r="G2825" t="str">
            <v>NC</v>
          </cell>
        </row>
        <row r="2826">
          <cell r="F2826" t="str">
            <v>360470DKA6430DKA1070-1080DKA3200</v>
          </cell>
          <cell r="G2826" t="str">
            <v>No</v>
          </cell>
        </row>
        <row r="2827">
          <cell r="F2827" t="str">
            <v>360470DKA6430DKA1070-1080DKA3210</v>
          </cell>
          <cell r="G2827" t="str">
            <v>No</v>
          </cell>
        </row>
        <row r="2828">
          <cell r="F2828" t="str">
            <v>360470DKA6430DKA1070-1080DKA3220</v>
          </cell>
          <cell r="G2828" t="str">
            <v>No</v>
          </cell>
        </row>
        <row r="2829">
          <cell r="F2829" t="str">
            <v>360470DKA6430DKA1070-1080DKA3230</v>
          </cell>
          <cell r="G2829" t="str">
            <v>No</v>
          </cell>
        </row>
        <row r="2830">
          <cell r="F2830" t="str">
            <v>360470DKA6430DKA1090DKA3200</v>
          </cell>
          <cell r="G2830" t="str">
            <v>NC</v>
          </cell>
        </row>
        <row r="2831">
          <cell r="F2831" t="str">
            <v>360470DKA6430DKA1090DKA3210</v>
          </cell>
          <cell r="G2831" t="str">
            <v>NC</v>
          </cell>
        </row>
        <row r="2832">
          <cell r="F2832" t="str">
            <v>360470DKA6430DKA1090DKA3220</v>
          </cell>
          <cell r="G2832" t="str">
            <v>NC</v>
          </cell>
        </row>
        <row r="2833">
          <cell r="F2833" t="str">
            <v>360470DKA6430DKA1090DKA3230</v>
          </cell>
          <cell r="G2833" t="str">
            <v>NC</v>
          </cell>
        </row>
        <row r="2834">
          <cell r="F2834" t="str">
            <v>360480DKA6410DKA1040-1050DKA3200</v>
          </cell>
          <cell r="G2834" t="str">
            <v>Yes</v>
          </cell>
        </row>
        <row r="2835">
          <cell r="F2835" t="str">
            <v>360480DKA6410DKA1040-1050DKA3210</v>
          </cell>
          <cell r="G2835" t="str">
            <v>Yes</v>
          </cell>
        </row>
        <row r="2836">
          <cell r="F2836" t="str">
            <v>360480DKA6410DKA1040-1050DKA3220</v>
          </cell>
          <cell r="G2836" t="str">
            <v>No</v>
          </cell>
        </row>
        <row r="2837">
          <cell r="F2837" t="str">
            <v>360480DKA6410DKA1040-1050DKA3230</v>
          </cell>
          <cell r="G2837" t="str">
            <v>No</v>
          </cell>
        </row>
        <row r="2838">
          <cell r="F2838" t="str">
            <v>360480DKA6410DKA1060DKA3200</v>
          </cell>
          <cell r="G2838" t="str">
            <v>NC</v>
          </cell>
        </row>
        <row r="2839">
          <cell r="F2839" t="str">
            <v>360480DKA6410DKA1060DKA3210</v>
          </cell>
          <cell r="G2839" t="str">
            <v>NC</v>
          </cell>
        </row>
        <row r="2840">
          <cell r="F2840" t="str">
            <v>360480DKA6410DKA1060DKA3220</v>
          </cell>
          <cell r="G2840" t="str">
            <v>NC</v>
          </cell>
        </row>
        <row r="2841">
          <cell r="F2841" t="str">
            <v>360480DKA6410DKA1060DKA3230</v>
          </cell>
          <cell r="G2841" t="str">
            <v>NC</v>
          </cell>
        </row>
        <row r="2842">
          <cell r="F2842" t="str">
            <v>360480DKA6410DKA1070-1080DKA3200</v>
          </cell>
          <cell r="G2842" t="str">
            <v>Yes</v>
          </cell>
        </row>
        <row r="2843">
          <cell r="F2843" t="str">
            <v>360480DKA6410DKA1070-1080DKA3210</v>
          </cell>
          <cell r="G2843" t="str">
            <v>Yes</v>
          </cell>
        </row>
        <row r="2844">
          <cell r="F2844" t="str">
            <v>360480DKA6410DKA1070-1080DKA3220</v>
          </cell>
          <cell r="G2844" t="str">
            <v>No</v>
          </cell>
        </row>
        <row r="2845">
          <cell r="F2845" t="str">
            <v>360480DKA6410DKA1070-1080DKA3230</v>
          </cell>
          <cell r="G2845" t="str">
            <v>No</v>
          </cell>
        </row>
        <row r="2846">
          <cell r="F2846" t="str">
            <v>360480DKA6410DKA1090DKA3200</v>
          </cell>
          <cell r="G2846" t="str">
            <v>NC</v>
          </cell>
        </row>
        <row r="2847">
          <cell r="F2847" t="str">
            <v>360480DKA6410DKA1090DKA3210</v>
          </cell>
          <cell r="G2847" t="str">
            <v>NC</v>
          </cell>
        </row>
        <row r="2848">
          <cell r="F2848" t="str">
            <v>360480DKA6410DKA1090DKA3220</v>
          </cell>
          <cell r="G2848" t="str">
            <v>NC</v>
          </cell>
        </row>
        <row r="2849">
          <cell r="F2849" t="str">
            <v>360480DKA6410DKA1090DKA3230</v>
          </cell>
          <cell r="G2849" t="str">
            <v>NC</v>
          </cell>
        </row>
        <row r="2850">
          <cell r="F2850" t="str">
            <v>360480DKA6420DKA1040-1050DKA3200</v>
          </cell>
          <cell r="G2850" t="str">
            <v>No</v>
          </cell>
        </row>
        <row r="2851">
          <cell r="F2851" t="str">
            <v>360480DKA6420DKA1040-1050DKA3210</v>
          </cell>
          <cell r="G2851" t="str">
            <v>No</v>
          </cell>
        </row>
        <row r="2852">
          <cell r="F2852" t="str">
            <v>360480DKA6420DKA1040-1050DKA3220</v>
          </cell>
          <cell r="G2852" t="str">
            <v>No</v>
          </cell>
        </row>
        <row r="2853">
          <cell r="F2853" t="str">
            <v>360480DKA6420DKA1040-1050DKA3230</v>
          </cell>
          <cell r="G2853" t="str">
            <v>No</v>
          </cell>
        </row>
        <row r="2854">
          <cell r="F2854" t="str">
            <v>360480DKA6420DKA1060DKA3200</v>
          </cell>
          <cell r="G2854" t="str">
            <v>NC</v>
          </cell>
        </row>
        <row r="2855">
          <cell r="F2855" t="str">
            <v>360480DKA6420DKA1060DKA3210</v>
          </cell>
          <cell r="G2855" t="str">
            <v>NC</v>
          </cell>
        </row>
        <row r="2856">
          <cell r="F2856" t="str">
            <v>360480DKA6420DKA1060DKA3220</v>
          </cell>
          <cell r="G2856" t="str">
            <v>NC</v>
          </cell>
        </row>
        <row r="2857">
          <cell r="F2857" t="str">
            <v>360480DKA6420DKA1060DKA3230</v>
          </cell>
          <cell r="G2857" t="str">
            <v>NC</v>
          </cell>
        </row>
        <row r="2858">
          <cell r="F2858" t="str">
            <v>360480DKA6420DKA1070-1080DKA3200</v>
          </cell>
          <cell r="G2858" t="str">
            <v>No</v>
          </cell>
        </row>
        <row r="2859">
          <cell r="F2859" t="str">
            <v>360480DKA6420DKA1070-1080DKA3210</v>
          </cell>
          <cell r="G2859" t="str">
            <v>No</v>
          </cell>
        </row>
        <row r="2860">
          <cell r="F2860" t="str">
            <v>360480DKA6420DKA1070-1080DKA3220</v>
          </cell>
          <cell r="G2860" t="str">
            <v>No</v>
          </cell>
        </row>
        <row r="2861">
          <cell r="F2861" t="str">
            <v>360480DKA6420DKA1070-1080DKA3230</v>
          </cell>
          <cell r="G2861" t="str">
            <v>No</v>
          </cell>
        </row>
        <row r="2862">
          <cell r="F2862" t="str">
            <v>360480DKA6420DKA1090DKA3200</v>
          </cell>
          <cell r="G2862" t="str">
            <v>NC</v>
          </cell>
        </row>
        <row r="2863">
          <cell r="F2863" t="str">
            <v>360480DKA6420DKA1090DKA3210</v>
          </cell>
          <cell r="G2863" t="str">
            <v>NC</v>
          </cell>
        </row>
        <row r="2864">
          <cell r="F2864" t="str">
            <v>360480DKA6420DKA1090DKA3220</v>
          </cell>
          <cell r="G2864" t="str">
            <v>NC</v>
          </cell>
        </row>
        <row r="2865">
          <cell r="F2865" t="str">
            <v>360480DKA6420DKA1090DKA3230</v>
          </cell>
          <cell r="G2865" t="str">
            <v>NC</v>
          </cell>
        </row>
        <row r="2866">
          <cell r="F2866" t="str">
            <v>360480DKA6430DKA1040-1050DKA3200</v>
          </cell>
          <cell r="G2866" t="str">
            <v>No</v>
          </cell>
        </row>
        <row r="2867">
          <cell r="F2867" t="str">
            <v>360480DKA6430DKA1040-1050DKA3210</v>
          </cell>
          <cell r="G2867" t="str">
            <v>No</v>
          </cell>
        </row>
        <row r="2868">
          <cell r="F2868" t="str">
            <v>360480DKA6430DKA1040-1050DKA3220</v>
          </cell>
          <cell r="G2868" t="str">
            <v>No</v>
          </cell>
        </row>
        <row r="2869">
          <cell r="F2869" t="str">
            <v>360480DKA6430DKA1040-1050DKA3230</v>
          </cell>
          <cell r="G2869" t="str">
            <v>No</v>
          </cell>
        </row>
        <row r="2870">
          <cell r="F2870" t="str">
            <v>360480DKA6430DKA1060DKA3200</v>
          </cell>
          <cell r="G2870" t="str">
            <v>NC</v>
          </cell>
        </row>
        <row r="2871">
          <cell r="F2871" t="str">
            <v>360480DKA6430DKA1060DKA3210</v>
          </cell>
          <cell r="G2871" t="str">
            <v>NC</v>
          </cell>
        </row>
        <row r="2872">
          <cell r="F2872" t="str">
            <v>360480DKA6430DKA1060DKA3220</v>
          </cell>
          <cell r="G2872" t="str">
            <v>NC</v>
          </cell>
        </row>
        <row r="2873">
          <cell r="F2873" t="str">
            <v>360480DKA6430DKA1060DKA3230</v>
          </cell>
          <cell r="G2873" t="str">
            <v>NC</v>
          </cell>
        </row>
        <row r="2874">
          <cell r="F2874" t="str">
            <v>360480DKA6430DKA1070-1080DKA3200</v>
          </cell>
          <cell r="G2874" t="str">
            <v>No</v>
          </cell>
        </row>
        <row r="2875">
          <cell r="F2875" t="str">
            <v>360480DKA6430DKA1070-1080DKA3210</v>
          </cell>
          <cell r="G2875" t="str">
            <v>No</v>
          </cell>
        </row>
        <row r="2876">
          <cell r="F2876" t="str">
            <v>360480DKA6430DKA1070-1080DKA3220</v>
          </cell>
          <cell r="G2876" t="str">
            <v>No</v>
          </cell>
        </row>
        <row r="2877">
          <cell r="F2877" t="str">
            <v>360480DKA6430DKA1070-1080DKA3230</v>
          </cell>
          <cell r="G2877" t="str">
            <v>No</v>
          </cell>
        </row>
        <row r="2878">
          <cell r="F2878" t="str">
            <v>360480DKA6430DKA1090DKA3200</v>
          </cell>
          <cell r="G2878" t="str">
            <v>NC</v>
          </cell>
        </row>
        <row r="2879">
          <cell r="F2879" t="str">
            <v>360480DKA6430DKA1090DKA3210</v>
          </cell>
          <cell r="G2879" t="str">
            <v>NC</v>
          </cell>
        </row>
        <row r="2880">
          <cell r="F2880" t="str">
            <v>360480DKA6430DKA1090DKA3220</v>
          </cell>
          <cell r="G2880" t="str">
            <v>NC</v>
          </cell>
        </row>
        <row r="2881">
          <cell r="F2881" t="str">
            <v>360480DKA6430DKA1090DKA3230</v>
          </cell>
          <cell r="G2881" t="str">
            <v>NC</v>
          </cell>
        </row>
        <row r="2882">
          <cell r="F2882" t="str">
            <v>360490DKA6410DKA1040-1050DKA3200</v>
          </cell>
          <cell r="G2882" t="str">
            <v>Yes</v>
          </cell>
        </row>
        <row r="2883">
          <cell r="F2883" t="str">
            <v>360490DKA6410DKA1040-1050DKA3210</v>
          </cell>
          <cell r="G2883" t="str">
            <v>Yes</v>
          </cell>
        </row>
        <row r="2884">
          <cell r="F2884" t="str">
            <v>360490DKA6410DKA1040-1050DKA3220</v>
          </cell>
          <cell r="G2884" t="str">
            <v>No</v>
          </cell>
        </row>
        <row r="2885">
          <cell r="F2885" t="str">
            <v>360490DKA6410DKA1040-1050DKA3230</v>
          </cell>
          <cell r="G2885" t="str">
            <v>No</v>
          </cell>
        </row>
        <row r="2886">
          <cell r="F2886" t="str">
            <v>360490DKA6410DKA1060DKA3200</v>
          </cell>
          <cell r="G2886" t="str">
            <v>NC</v>
          </cell>
        </row>
        <row r="2887">
          <cell r="F2887" t="str">
            <v>360490DKA6410DKA1060DKA3210</v>
          </cell>
          <cell r="G2887" t="str">
            <v>NC</v>
          </cell>
        </row>
        <row r="2888">
          <cell r="F2888" t="str">
            <v>360490DKA6410DKA1060DKA3220</v>
          </cell>
          <cell r="G2888" t="str">
            <v>NC</v>
          </cell>
        </row>
        <row r="2889">
          <cell r="F2889" t="str">
            <v>360490DKA6410DKA1060DKA3230</v>
          </cell>
          <cell r="G2889" t="str">
            <v>NC</v>
          </cell>
        </row>
        <row r="2890">
          <cell r="F2890" t="str">
            <v>360490DKA6410DKA1070-1080DKA3200</v>
          </cell>
          <cell r="G2890" t="str">
            <v>Yes</v>
          </cell>
        </row>
        <row r="2891">
          <cell r="F2891" t="str">
            <v>360490DKA6410DKA1070-1080DKA3210</v>
          </cell>
          <cell r="G2891" t="str">
            <v>Yes</v>
          </cell>
        </row>
        <row r="2892">
          <cell r="F2892" t="str">
            <v>360490DKA6410DKA1070-1080DKA3220</v>
          </cell>
          <cell r="G2892" t="str">
            <v>No</v>
          </cell>
        </row>
        <row r="2893">
          <cell r="F2893" t="str">
            <v>360490DKA6410DKA1070-1080DKA3230</v>
          </cell>
          <cell r="G2893" t="str">
            <v>No</v>
          </cell>
        </row>
        <row r="2894">
          <cell r="F2894" t="str">
            <v>360490DKA6410DKA1090DKA3200</v>
          </cell>
          <cell r="G2894" t="str">
            <v>NC</v>
          </cell>
        </row>
        <row r="2895">
          <cell r="F2895" t="str">
            <v>360490DKA6410DKA1090DKA3210</v>
          </cell>
          <cell r="G2895" t="str">
            <v>NC</v>
          </cell>
        </row>
        <row r="2896">
          <cell r="F2896" t="str">
            <v>360490DKA6410DKA1090DKA3220</v>
          </cell>
          <cell r="G2896" t="str">
            <v>NC</v>
          </cell>
        </row>
        <row r="2897">
          <cell r="F2897" t="str">
            <v>360490DKA6410DKA1090DKA3230</v>
          </cell>
          <cell r="G2897" t="str">
            <v>NC</v>
          </cell>
        </row>
        <row r="2898">
          <cell r="F2898" t="str">
            <v>360490DKA6420DKA1040-1050DKA3200</v>
          </cell>
          <cell r="G2898" t="str">
            <v>Yes</v>
          </cell>
        </row>
        <row r="2899">
          <cell r="F2899" t="str">
            <v>360490DKA6420DKA1040-1050DKA3210</v>
          </cell>
          <cell r="G2899" t="str">
            <v>Yes</v>
          </cell>
        </row>
        <row r="2900">
          <cell r="F2900" t="str">
            <v>360490DKA6420DKA1040-1050DKA3220</v>
          </cell>
          <cell r="G2900" t="str">
            <v>No</v>
          </cell>
        </row>
        <row r="2901">
          <cell r="F2901" t="str">
            <v>360490DKA6420DKA1040-1050DKA3230</v>
          </cell>
          <cell r="G2901" t="str">
            <v>No</v>
          </cell>
        </row>
        <row r="2902">
          <cell r="F2902" t="str">
            <v>360490DKA6420DKA1060DKA3200</v>
          </cell>
          <cell r="G2902" t="str">
            <v>NC</v>
          </cell>
        </row>
        <row r="2903">
          <cell r="F2903" t="str">
            <v>360490DKA6420DKA1060DKA3210</v>
          </cell>
          <cell r="G2903" t="str">
            <v>NC</v>
          </cell>
        </row>
        <row r="2904">
          <cell r="F2904" t="str">
            <v>360490DKA6420DKA1060DKA3220</v>
          </cell>
          <cell r="G2904" t="str">
            <v>NC</v>
          </cell>
        </row>
        <row r="2905">
          <cell r="F2905" t="str">
            <v>360490DKA6420DKA1060DKA3230</v>
          </cell>
          <cell r="G2905" t="str">
            <v>NC</v>
          </cell>
        </row>
        <row r="2906">
          <cell r="F2906" t="str">
            <v>360490DKA6420DKA1070-1080DKA3200</v>
          </cell>
          <cell r="G2906" t="str">
            <v>Yes</v>
          </cell>
        </row>
        <row r="2907">
          <cell r="F2907" t="str">
            <v>360490DKA6420DKA1070-1080DKA3210</v>
          </cell>
          <cell r="G2907" t="str">
            <v>Yes</v>
          </cell>
        </row>
        <row r="2908">
          <cell r="F2908" t="str">
            <v>360490DKA6420DKA1070-1080DKA3220</v>
          </cell>
          <cell r="G2908" t="str">
            <v>No</v>
          </cell>
        </row>
        <row r="2909">
          <cell r="F2909" t="str">
            <v>360490DKA6420DKA1070-1080DKA3230</v>
          </cell>
          <cell r="G2909" t="str">
            <v>No</v>
          </cell>
        </row>
        <row r="2910">
          <cell r="F2910" t="str">
            <v>360490DKA6420DKA1090DKA3200</v>
          </cell>
          <cell r="G2910" t="str">
            <v>NC</v>
          </cell>
        </row>
        <row r="2911">
          <cell r="F2911" t="str">
            <v>360490DKA6420DKA1090DKA3210</v>
          </cell>
          <cell r="G2911" t="str">
            <v>NC</v>
          </cell>
        </row>
        <row r="2912">
          <cell r="F2912" t="str">
            <v>360490DKA6420DKA1090DKA3220</v>
          </cell>
          <cell r="G2912" t="str">
            <v>NC</v>
          </cell>
        </row>
        <row r="2913">
          <cell r="F2913" t="str">
            <v>360490DKA6420DKA1090DKA3230</v>
          </cell>
          <cell r="G2913" t="str">
            <v>NC</v>
          </cell>
        </row>
        <row r="2914">
          <cell r="F2914" t="str">
            <v>360490DKA6430DKA1040-1050DKA3200</v>
          </cell>
          <cell r="G2914" t="str">
            <v>No</v>
          </cell>
        </row>
        <row r="2915">
          <cell r="F2915" t="str">
            <v>360490DKA6430DKA1040-1050DKA3210</v>
          </cell>
          <cell r="G2915" t="str">
            <v>No</v>
          </cell>
        </row>
        <row r="2916">
          <cell r="F2916" t="str">
            <v>360490DKA6430DKA1040-1050DKA3220</v>
          </cell>
          <cell r="G2916" t="str">
            <v>No</v>
          </cell>
        </row>
        <row r="2917">
          <cell r="F2917" t="str">
            <v>360490DKA6430DKA1040-1050DKA3230</v>
          </cell>
          <cell r="G2917" t="str">
            <v>No</v>
          </cell>
        </row>
        <row r="2918">
          <cell r="F2918" t="str">
            <v>360490DKA6430DKA1060DKA3200</v>
          </cell>
          <cell r="G2918" t="str">
            <v>NC</v>
          </cell>
        </row>
        <row r="2919">
          <cell r="F2919" t="str">
            <v>360490DKA6430DKA1060DKA3210</v>
          </cell>
          <cell r="G2919" t="str">
            <v>NC</v>
          </cell>
        </row>
        <row r="2920">
          <cell r="F2920" t="str">
            <v>360490DKA6430DKA1060DKA3220</v>
          </cell>
          <cell r="G2920" t="str">
            <v>NC</v>
          </cell>
        </row>
        <row r="2921">
          <cell r="F2921" t="str">
            <v>360490DKA6430DKA1060DKA3230</v>
          </cell>
          <cell r="G2921" t="str">
            <v>NC</v>
          </cell>
        </row>
        <row r="2922">
          <cell r="F2922" t="str">
            <v>360490DKA6430DKA1070-1080DKA3200</v>
          </cell>
          <cell r="G2922" t="str">
            <v>No</v>
          </cell>
        </row>
        <row r="2923">
          <cell r="F2923" t="str">
            <v>360490DKA6430DKA1070-1080DKA3210</v>
          </cell>
          <cell r="G2923" t="str">
            <v>No</v>
          </cell>
        </row>
        <row r="2924">
          <cell r="F2924" t="str">
            <v>360490DKA6430DKA1070-1080DKA3220</v>
          </cell>
          <cell r="G2924" t="str">
            <v>No</v>
          </cell>
        </row>
        <row r="2925">
          <cell r="F2925" t="str">
            <v>360490DKA6430DKA1070-1080DKA3230</v>
          </cell>
          <cell r="G2925" t="str">
            <v>No</v>
          </cell>
        </row>
        <row r="2926">
          <cell r="F2926" t="str">
            <v>360490DKA6430DKA1090DKA3200</v>
          </cell>
          <cell r="G2926" t="str">
            <v>NC</v>
          </cell>
        </row>
        <row r="2927">
          <cell r="F2927" t="str">
            <v>360490DKA6430DKA1090DKA3210</v>
          </cell>
          <cell r="G2927" t="str">
            <v>NC</v>
          </cell>
        </row>
        <row r="2928">
          <cell r="F2928" t="str">
            <v>360490DKA6430DKA1090DKA3220</v>
          </cell>
          <cell r="G2928" t="str">
            <v>NC</v>
          </cell>
        </row>
        <row r="2929">
          <cell r="F2929" t="str">
            <v>360490DKA6430DKA1090DKA3230</v>
          </cell>
          <cell r="G2929" t="str">
            <v>NC</v>
          </cell>
        </row>
        <row r="2930">
          <cell r="F2930" t="str">
            <v>360500DKA6410DKA1040-1050DKA3200</v>
          </cell>
          <cell r="G2930" t="str">
            <v>NC</v>
          </cell>
        </row>
        <row r="2931">
          <cell r="F2931" t="str">
            <v>360500DKA6410DKA1040-1050DKA3210</v>
          </cell>
          <cell r="G2931" t="str">
            <v>NC</v>
          </cell>
        </row>
        <row r="2932">
          <cell r="F2932" t="str">
            <v>360500DKA6410DKA1040-1050DKA3220</v>
          </cell>
          <cell r="G2932" t="str">
            <v>No</v>
          </cell>
        </row>
        <row r="2933">
          <cell r="F2933" t="str">
            <v>360500DKA6410DKA1040-1050DKA3230</v>
          </cell>
          <cell r="G2933" t="str">
            <v>No</v>
          </cell>
        </row>
        <row r="2934">
          <cell r="F2934" t="str">
            <v>360500DKA6410DKA1060DKA3200</v>
          </cell>
          <cell r="G2934" t="str">
            <v>Yes</v>
          </cell>
        </row>
        <row r="2935">
          <cell r="F2935" t="str">
            <v>360500DKA6410DKA1060DKA3210</v>
          </cell>
          <cell r="G2935" t="str">
            <v>Yes</v>
          </cell>
        </row>
        <row r="2936">
          <cell r="F2936" t="str">
            <v>360500DKA6410DKA1060DKA3220</v>
          </cell>
          <cell r="G2936" t="str">
            <v>No</v>
          </cell>
        </row>
        <row r="2937">
          <cell r="F2937" t="str">
            <v>360500DKA6410DKA1060DKA3230</v>
          </cell>
          <cell r="G2937" t="str">
            <v>No</v>
          </cell>
        </row>
        <row r="2938">
          <cell r="F2938" t="str">
            <v>360500DKA6410DKA1070-1080DKA3200</v>
          </cell>
          <cell r="G2938" t="str">
            <v>Yes</v>
          </cell>
        </row>
        <row r="2939">
          <cell r="F2939" t="str">
            <v>360500DKA6410DKA1070-1080DKA3210</v>
          </cell>
          <cell r="G2939" t="str">
            <v>Yes</v>
          </cell>
        </row>
        <row r="2940">
          <cell r="F2940" t="str">
            <v>360500DKA6410DKA1070-1080DKA3220</v>
          </cell>
          <cell r="G2940" t="str">
            <v>No</v>
          </cell>
        </row>
        <row r="2941">
          <cell r="F2941" t="str">
            <v>360500DKA6410DKA1070-1080DKA3230</v>
          </cell>
          <cell r="G2941" t="str">
            <v>No</v>
          </cell>
        </row>
        <row r="2942">
          <cell r="F2942" t="str">
            <v>360500DKA6410DKA1090DKA3200</v>
          </cell>
          <cell r="G2942" t="str">
            <v>Yes</v>
          </cell>
        </row>
        <row r="2943">
          <cell r="F2943" t="str">
            <v>360500DKA6410DKA1090DKA3210</v>
          </cell>
          <cell r="G2943" t="str">
            <v>Yes</v>
          </cell>
        </row>
        <row r="2944">
          <cell r="F2944" t="str">
            <v>360500DKA6410DKA1090DKA3220</v>
          </cell>
          <cell r="G2944" t="str">
            <v>No</v>
          </cell>
        </row>
        <row r="2945">
          <cell r="F2945" t="str">
            <v>360500DKA6410DKA1090DKA3230</v>
          </cell>
          <cell r="G2945" t="str">
            <v>No</v>
          </cell>
        </row>
        <row r="2946">
          <cell r="F2946" t="str">
            <v>360500DKA6420DKA1040-1050DKA3200</v>
          </cell>
          <cell r="G2946" t="str">
            <v>Yes</v>
          </cell>
        </row>
        <row r="2947">
          <cell r="F2947" t="str">
            <v>360500DKA6420DKA1040-1050DKA3210</v>
          </cell>
          <cell r="G2947" t="str">
            <v>Yes</v>
          </cell>
        </row>
        <row r="2948">
          <cell r="F2948" t="str">
            <v>360500DKA6420DKA1040-1050DKA3220</v>
          </cell>
          <cell r="G2948" t="str">
            <v>No</v>
          </cell>
        </row>
        <row r="2949">
          <cell r="F2949" t="str">
            <v>360500DKA6420DKA1040-1050DKA3230</v>
          </cell>
          <cell r="G2949" t="str">
            <v>No</v>
          </cell>
        </row>
        <row r="2950">
          <cell r="F2950" t="str">
            <v>360500DKA6420DKA1060DKA3200</v>
          </cell>
          <cell r="G2950" t="str">
            <v>NC</v>
          </cell>
        </row>
        <row r="2951">
          <cell r="F2951" t="str">
            <v>360500DKA6420DKA1060DKA3210</v>
          </cell>
          <cell r="G2951" t="str">
            <v>NC</v>
          </cell>
        </row>
        <row r="2952">
          <cell r="F2952" t="str">
            <v>360500DKA6420DKA1060DKA3220</v>
          </cell>
          <cell r="G2952" t="str">
            <v>NC</v>
          </cell>
        </row>
        <row r="2953">
          <cell r="F2953" t="str">
            <v>360500DKA6420DKA1060DKA3230</v>
          </cell>
          <cell r="G2953" t="str">
            <v>NC</v>
          </cell>
        </row>
        <row r="2954">
          <cell r="F2954" t="str">
            <v>360500DKA6420DKA1070-1080DKA3200</v>
          </cell>
          <cell r="G2954" t="str">
            <v>Yes</v>
          </cell>
        </row>
        <row r="2955">
          <cell r="F2955" t="str">
            <v>360500DKA6420DKA1070-1080DKA3210</v>
          </cell>
          <cell r="G2955" t="str">
            <v>Yes</v>
          </cell>
        </row>
        <row r="2956">
          <cell r="F2956" t="str">
            <v>360500DKA6420DKA1070-1080DKA3220</v>
          </cell>
          <cell r="G2956" t="str">
            <v>No</v>
          </cell>
        </row>
        <row r="2957">
          <cell r="F2957" t="str">
            <v>360500DKA6420DKA1070-1080DKA3230</v>
          </cell>
          <cell r="G2957" t="str">
            <v>No</v>
          </cell>
        </row>
        <row r="2958">
          <cell r="F2958" t="str">
            <v>360500DKA6420DKA1090DKA3200</v>
          </cell>
          <cell r="G2958" t="str">
            <v>NC</v>
          </cell>
        </row>
        <row r="2959">
          <cell r="F2959" t="str">
            <v>360500DKA6420DKA1090DKA3210</v>
          </cell>
          <cell r="G2959" t="str">
            <v>NC</v>
          </cell>
        </row>
        <row r="2960">
          <cell r="F2960" t="str">
            <v>360500DKA6420DKA1090DKA3220</v>
          </cell>
          <cell r="G2960" t="str">
            <v>NC</v>
          </cell>
        </row>
        <row r="2961">
          <cell r="F2961" t="str">
            <v>360500DKA6420DKA1090DKA3230</v>
          </cell>
          <cell r="G2961" t="str">
            <v>NC</v>
          </cell>
        </row>
        <row r="2962">
          <cell r="F2962" t="str">
            <v>360500DKA6430DKA1040-1050DKA3200</v>
          </cell>
          <cell r="G2962" t="str">
            <v>Yes</v>
          </cell>
        </row>
        <row r="2963">
          <cell r="F2963" t="str">
            <v>360500DKA6430DKA1040-1050DKA3210</v>
          </cell>
          <cell r="G2963" t="str">
            <v>Yes</v>
          </cell>
        </row>
        <row r="2964">
          <cell r="F2964" t="str">
            <v>360500DKA6430DKA1040-1050DKA3220</v>
          </cell>
          <cell r="G2964" t="str">
            <v>No</v>
          </cell>
        </row>
        <row r="2965">
          <cell r="F2965" t="str">
            <v>360500DKA6430DKA1040-1050DKA3230</v>
          </cell>
          <cell r="G2965" t="str">
            <v>No</v>
          </cell>
        </row>
        <row r="2966">
          <cell r="F2966" t="str">
            <v>360500DKA6430DKA1060DKA3200</v>
          </cell>
          <cell r="G2966" t="str">
            <v>NC</v>
          </cell>
        </row>
        <row r="2967">
          <cell r="F2967" t="str">
            <v>360500DKA6430DKA1060DKA3210</v>
          </cell>
          <cell r="G2967" t="str">
            <v>NC</v>
          </cell>
        </row>
        <row r="2968">
          <cell r="F2968" t="str">
            <v>360500DKA6430DKA1060DKA3220</v>
          </cell>
          <cell r="G2968" t="str">
            <v>NC</v>
          </cell>
        </row>
        <row r="2969">
          <cell r="F2969" t="str">
            <v>360500DKA6430DKA1060DKA3230</v>
          </cell>
          <cell r="G2969" t="str">
            <v>NC</v>
          </cell>
        </row>
        <row r="2970">
          <cell r="F2970" t="str">
            <v>360500DKA6430DKA1070-1080DKA3200</v>
          </cell>
          <cell r="G2970" t="str">
            <v>Yes</v>
          </cell>
        </row>
        <row r="2971">
          <cell r="F2971" t="str">
            <v>360500DKA6430DKA1070-1080DKA3210</v>
          </cell>
          <cell r="G2971" t="str">
            <v>Yes</v>
          </cell>
        </row>
        <row r="2972">
          <cell r="F2972" t="str">
            <v>360500DKA6430DKA1070-1080DKA3220</v>
          </cell>
          <cell r="G2972" t="str">
            <v>No</v>
          </cell>
        </row>
        <row r="2973">
          <cell r="F2973" t="str">
            <v>360500DKA6430DKA1070-1080DKA3230</v>
          </cell>
          <cell r="G2973" t="str">
            <v>No</v>
          </cell>
        </row>
        <row r="2974">
          <cell r="F2974" t="str">
            <v>360500DKA6430DKA1090DKA3200</v>
          </cell>
          <cell r="G2974" t="str">
            <v>NC</v>
          </cell>
        </row>
        <row r="2975">
          <cell r="F2975" t="str">
            <v>360500DKA6430DKA1090DKA3210</v>
          </cell>
          <cell r="G2975" t="str">
            <v>NC</v>
          </cell>
        </row>
        <row r="2976">
          <cell r="F2976" t="str">
            <v>360500DKA6430DKA1090DKA3220</v>
          </cell>
          <cell r="G2976" t="str">
            <v>NC</v>
          </cell>
        </row>
        <row r="2977">
          <cell r="F2977" t="str">
            <v>360500DKA6430DKA1090DKA3230</v>
          </cell>
          <cell r="G2977" t="str">
            <v>NC</v>
          </cell>
        </row>
        <row r="2978">
          <cell r="F2978" t="str">
            <v>360510DKA6410DKA1040-1050DKA3200</v>
          </cell>
          <cell r="G2978" t="str">
            <v>NC</v>
          </cell>
        </row>
        <row r="2979">
          <cell r="F2979" t="str">
            <v>360510DKA6410DKA1040-1050DKA3210</v>
          </cell>
          <cell r="G2979" t="str">
            <v>NC</v>
          </cell>
        </row>
        <row r="2980">
          <cell r="F2980" t="str">
            <v>360510DKA6410DKA1040-1050DKA3220</v>
          </cell>
          <cell r="G2980" t="str">
            <v>NC</v>
          </cell>
        </row>
        <row r="2981">
          <cell r="F2981" t="str">
            <v>360510DKA6410DKA1040-1050DKA3230</v>
          </cell>
          <cell r="G2981" t="str">
            <v>NC</v>
          </cell>
        </row>
        <row r="2982">
          <cell r="F2982" t="str">
            <v>360510DKA6410DKA1060DKA3200</v>
          </cell>
          <cell r="G2982" t="str">
            <v>Yes</v>
          </cell>
        </row>
        <row r="2983">
          <cell r="F2983" t="str">
            <v>360510DKA6410DKA1060DKA3210</v>
          </cell>
          <cell r="G2983" t="str">
            <v>Yes</v>
          </cell>
        </row>
        <row r="2984">
          <cell r="F2984" t="str">
            <v>360510DKA6410DKA1060DKA3220</v>
          </cell>
          <cell r="G2984" t="str">
            <v>Yes</v>
          </cell>
        </row>
        <row r="2985">
          <cell r="F2985" t="str">
            <v>360510DKA6410DKA1060DKA3230</v>
          </cell>
          <cell r="G2985" t="str">
            <v>Yes</v>
          </cell>
        </row>
        <row r="2986">
          <cell r="F2986" t="str">
            <v>360510DKA6410DKA1070-1080DKA3200</v>
          </cell>
          <cell r="G2986" t="str">
            <v>NC</v>
          </cell>
        </row>
        <row r="2987">
          <cell r="F2987" t="str">
            <v>360510DKA6410DKA1070-1080DKA3210</v>
          </cell>
          <cell r="G2987" t="str">
            <v>NC</v>
          </cell>
        </row>
        <row r="2988">
          <cell r="F2988" t="str">
            <v>360510DKA6410DKA1070-1080DKA3220</v>
          </cell>
          <cell r="G2988" t="str">
            <v>NC</v>
          </cell>
        </row>
        <row r="2989">
          <cell r="F2989" t="str">
            <v>360510DKA6410DKA1070-1080DKA3230</v>
          </cell>
          <cell r="G2989" t="str">
            <v>NC</v>
          </cell>
        </row>
        <row r="2990">
          <cell r="F2990" t="str">
            <v>360510DKA6410DKA1090DKA3200</v>
          </cell>
          <cell r="G2990" t="str">
            <v>Yes</v>
          </cell>
        </row>
        <row r="2991">
          <cell r="F2991" t="str">
            <v>360510DKA6410DKA1090DKA3210</v>
          </cell>
          <cell r="G2991" t="str">
            <v>Yes</v>
          </cell>
        </row>
        <row r="2992">
          <cell r="F2992" t="str">
            <v>360510DKA6410DKA1090DKA3220</v>
          </cell>
          <cell r="G2992" t="str">
            <v>Yes</v>
          </cell>
        </row>
        <row r="2993">
          <cell r="F2993" t="str">
            <v>360510DKA6410DKA1090DKA3230</v>
          </cell>
          <cell r="G2993" t="str">
            <v>Yes</v>
          </cell>
        </row>
        <row r="2994">
          <cell r="F2994" t="str">
            <v>360510DKA6420DKA1040-1050DKA3200</v>
          </cell>
          <cell r="G2994" t="str">
            <v>Yes</v>
          </cell>
        </row>
        <row r="2995">
          <cell r="F2995" t="str">
            <v>360510DKA6420DKA1040-1050DKA3210</v>
          </cell>
          <cell r="G2995" t="str">
            <v>Yes</v>
          </cell>
        </row>
        <row r="2996">
          <cell r="F2996" t="str">
            <v>360510DKA6420DKA1040-1050DKA3220</v>
          </cell>
          <cell r="G2996" t="str">
            <v>No</v>
          </cell>
        </row>
        <row r="2997">
          <cell r="F2997" t="str">
            <v>360510DKA6420DKA1040-1050DKA3230</v>
          </cell>
          <cell r="G2997" t="str">
            <v>No</v>
          </cell>
        </row>
        <row r="2998">
          <cell r="F2998" t="str">
            <v>360510DKA6420DKA1060DKA3200</v>
          </cell>
          <cell r="G2998" t="str">
            <v>Yes</v>
          </cell>
        </row>
        <row r="2999">
          <cell r="F2999" t="str">
            <v>360510DKA6420DKA1060DKA3210</v>
          </cell>
          <cell r="G2999" t="str">
            <v>Yes</v>
          </cell>
        </row>
        <row r="3000">
          <cell r="F3000" t="str">
            <v>360510DKA6420DKA1060DKA3220</v>
          </cell>
          <cell r="G3000" t="str">
            <v>No</v>
          </cell>
        </row>
        <row r="3001">
          <cell r="F3001" t="str">
            <v>360510DKA6420DKA1060DKA3230</v>
          </cell>
          <cell r="G3001" t="str">
            <v>No</v>
          </cell>
        </row>
        <row r="3002">
          <cell r="F3002" t="str">
            <v>360510DKA6420DKA1070-1080DKA3200</v>
          </cell>
          <cell r="G3002" t="str">
            <v>Yes</v>
          </cell>
        </row>
        <row r="3003">
          <cell r="F3003" t="str">
            <v>360510DKA6420DKA1070-1080DKA3210</v>
          </cell>
          <cell r="G3003" t="str">
            <v>Yes</v>
          </cell>
        </row>
        <row r="3004">
          <cell r="F3004" t="str">
            <v>360510DKA6420DKA1070-1080DKA3220</v>
          </cell>
          <cell r="G3004" t="str">
            <v>No</v>
          </cell>
        </row>
        <row r="3005">
          <cell r="F3005" t="str">
            <v>360510DKA6420DKA1070-1080DKA3230</v>
          </cell>
          <cell r="G3005" t="str">
            <v>No</v>
          </cell>
        </row>
        <row r="3006">
          <cell r="F3006" t="str">
            <v>360510DKA6420DKA1090DKA3200</v>
          </cell>
          <cell r="G3006" t="str">
            <v>Yes</v>
          </cell>
        </row>
        <row r="3007">
          <cell r="F3007" t="str">
            <v>360510DKA6420DKA1090DKA3210</v>
          </cell>
          <cell r="G3007" t="str">
            <v>Yes</v>
          </cell>
        </row>
        <row r="3008">
          <cell r="F3008" t="str">
            <v>360510DKA6420DKA1090DKA3220</v>
          </cell>
          <cell r="G3008" t="str">
            <v>No</v>
          </cell>
        </row>
        <row r="3009">
          <cell r="F3009" t="str">
            <v>360510DKA6420DKA1090DKA3230</v>
          </cell>
          <cell r="G3009" t="str">
            <v>No</v>
          </cell>
        </row>
        <row r="3010">
          <cell r="F3010" t="str">
            <v>360510DKA6430DKA1040-1050DKA3200</v>
          </cell>
          <cell r="G3010" t="str">
            <v>Yes</v>
          </cell>
        </row>
        <row r="3011">
          <cell r="F3011" t="str">
            <v>360510DKA6430DKA1040-1050DKA3210</v>
          </cell>
          <cell r="G3011" t="str">
            <v>Yes</v>
          </cell>
        </row>
        <row r="3012">
          <cell r="F3012" t="str">
            <v>360510DKA6430DKA1040-1050DKA3220</v>
          </cell>
          <cell r="G3012" t="str">
            <v>No</v>
          </cell>
        </row>
        <row r="3013">
          <cell r="F3013" t="str">
            <v>360510DKA6430DKA1040-1050DKA3230</v>
          </cell>
          <cell r="G3013" t="str">
            <v>No</v>
          </cell>
        </row>
        <row r="3014">
          <cell r="F3014" t="str">
            <v>360510DKA6430DKA1060DKA3200</v>
          </cell>
          <cell r="G3014" t="str">
            <v>NC</v>
          </cell>
        </row>
        <row r="3015">
          <cell r="F3015" t="str">
            <v>360510DKA6430DKA1060DKA3210</v>
          </cell>
          <cell r="G3015" t="str">
            <v>NC</v>
          </cell>
        </row>
        <row r="3016">
          <cell r="F3016" t="str">
            <v>360510DKA6430DKA1060DKA3220</v>
          </cell>
          <cell r="G3016" t="str">
            <v>NC</v>
          </cell>
        </row>
        <row r="3017">
          <cell r="F3017" t="str">
            <v>360510DKA6430DKA1060DKA3230</v>
          </cell>
          <cell r="G3017" t="str">
            <v>NC</v>
          </cell>
        </row>
        <row r="3018">
          <cell r="F3018" t="str">
            <v>360510DKA6430DKA1070-1080DKA3200</v>
          </cell>
          <cell r="G3018" t="str">
            <v>Yes</v>
          </cell>
        </row>
        <row r="3019">
          <cell r="F3019" t="str">
            <v>360510DKA6430DKA1070-1080DKA3210</v>
          </cell>
          <cell r="G3019" t="str">
            <v>Yes</v>
          </cell>
        </row>
        <row r="3020">
          <cell r="F3020" t="str">
            <v>360510DKA6430DKA1070-1080DKA3220</v>
          </cell>
          <cell r="G3020" t="str">
            <v>No</v>
          </cell>
        </row>
        <row r="3021">
          <cell r="F3021" t="str">
            <v>360510DKA6430DKA1070-1080DKA3230</v>
          </cell>
          <cell r="G3021" t="str">
            <v>No</v>
          </cell>
        </row>
        <row r="3022">
          <cell r="F3022" t="str">
            <v>360510DKA6430DKA1090DKA3200</v>
          </cell>
          <cell r="G3022" t="str">
            <v>NC</v>
          </cell>
        </row>
        <row r="3023">
          <cell r="F3023" t="str">
            <v>360510DKA6430DKA1090DKA3210</v>
          </cell>
          <cell r="G3023" t="str">
            <v>NC</v>
          </cell>
        </row>
        <row r="3024">
          <cell r="F3024" t="str">
            <v>360510DKA6430DKA1090DKA3220</v>
          </cell>
          <cell r="G3024" t="str">
            <v>NC</v>
          </cell>
        </row>
        <row r="3025">
          <cell r="F3025" t="str">
            <v>360510DKA6430DKA1090DKA3230</v>
          </cell>
          <cell r="G3025" t="str">
            <v>NC</v>
          </cell>
        </row>
        <row r="3026">
          <cell r="F3026" t="str">
            <v>360520DKA6410DKA1040-1050DKA3200</v>
          </cell>
          <cell r="G3026" t="str">
            <v>NC</v>
          </cell>
        </row>
        <row r="3027">
          <cell r="F3027" t="str">
            <v>360520DKA6410DKA1040-1050DKA3210</v>
          </cell>
          <cell r="G3027" t="str">
            <v>NC</v>
          </cell>
        </row>
        <row r="3028">
          <cell r="F3028" t="str">
            <v>360520DKA6410DKA1040-1050DKA3220</v>
          </cell>
          <cell r="G3028" t="str">
            <v>NC</v>
          </cell>
        </row>
        <row r="3029">
          <cell r="F3029" t="str">
            <v>360520DKA6410DKA1040-1050DKA3230</v>
          </cell>
          <cell r="G3029" t="str">
            <v>NC</v>
          </cell>
        </row>
        <row r="3030">
          <cell r="F3030" t="str">
            <v>360520DKA6410DKA1060DKA3200</v>
          </cell>
          <cell r="G3030" t="str">
            <v>Yes</v>
          </cell>
        </row>
        <row r="3031">
          <cell r="F3031" t="str">
            <v>360520DKA6410DKA1060DKA3210</v>
          </cell>
          <cell r="G3031" t="str">
            <v>Yes</v>
          </cell>
        </row>
        <row r="3032">
          <cell r="F3032" t="str">
            <v>360520DKA6410DKA1060DKA3220</v>
          </cell>
          <cell r="G3032" t="str">
            <v>Yes</v>
          </cell>
        </row>
        <row r="3033">
          <cell r="F3033" t="str">
            <v>360520DKA6410DKA1060DKA3230</v>
          </cell>
          <cell r="G3033" t="str">
            <v>Yes</v>
          </cell>
        </row>
        <row r="3034">
          <cell r="F3034" t="str">
            <v>360520DKA6410DKA1070-1080DKA3200</v>
          </cell>
          <cell r="G3034" t="str">
            <v>NC</v>
          </cell>
        </row>
        <row r="3035">
          <cell r="F3035" t="str">
            <v>360520DKA6410DKA1070-1080DKA3210</v>
          </cell>
          <cell r="G3035" t="str">
            <v>NC</v>
          </cell>
        </row>
        <row r="3036">
          <cell r="F3036" t="str">
            <v>360520DKA6410DKA1070-1080DKA3220</v>
          </cell>
          <cell r="G3036" t="str">
            <v>NC</v>
          </cell>
        </row>
        <row r="3037">
          <cell r="F3037" t="str">
            <v>360520DKA6410DKA1070-1080DKA3230</v>
          </cell>
          <cell r="G3037" t="str">
            <v>NC</v>
          </cell>
        </row>
        <row r="3038">
          <cell r="F3038" t="str">
            <v>360520DKA6410DKA1090DKA3200</v>
          </cell>
          <cell r="G3038" t="str">
            <v>Yes</v>
          </cell>
        </row>
        <row r="3039">
          <cell r="F3039" t="str">
            <v>360520DKA6410DKA1090DKA3210</v>
          </cell>
          <cell r="G3039" t="str">
            <v>Yes</v>
          </cell>
        </row>
        <row r="3040">
          <cell r="F3040" t="str">
            <v>360520DKA6410DKA1090DKA3220</v>
          </cell>
          <cell r="G3040" t="str">
            <v>Yes</v>
          </cell>
        </row>
        <row r="3041">
          <cell r="F3041" t="str">
            <v>360520DKA6410DKA1090DKA3230</v>
          </cell>
          <cell r="G3041" t="str">
            <v>Yes</v>
          </cell>
        </row>
        <row r="3042">
          <cell r="F3042" t="str">
            <v>360520DKA6420DKA1040-1050DKA3200</v>
          </cell>
          <cell r="G3042" t="str">
            <v>NC</v>
          </cell>
        </row>
        <row r="3043">
          <cell r="F3043" t="str">
            <v>360520DKA6420DKA1040-1050DKA3210</v>
          </cell>
          <cell r="G3043" t="str">
            <v>NC</v>
          </cell>
        </row>
        <row r="3044">
          <cell r="F3044" t="str">
            <v>360520DKA6420DKA1040-1050DKA3220</v>
          </cell>
          <cell r="G3044" t="str">
            <v>NC</v>
          </cell>
        </row>
        <row r="3045">
          <cell r="F3045" t="str">
            <v>360520DKA6420DKA1040-1050DKA3230</v>
          </cell>
          <cell r="G3045" t="str">
            <v>NC</v>
          </cell>
        </row>
        <row r="3046">
          <cell r="F3046" t="str">
            <v>360520DKA6420DKA1060DKA3200</v>
          </cell>
          <cell r="G3046" t="str">
            <v>Yes</v>
          </cell>
        </row>
        <row r="3047">
          <cell r="F3047" t="str">
            <v>360520DKA6420DKA1060DKA3210</v>
          </cell>
          <cell r="G3047" t="str">
            <v>Yes</v>
          </cell>
        </row>
        <row r="3048">
          <cell r="F3048" t="str">
            <v>360520DKA6420DKA1060DKA3220</v>
          </cell>
          <cell r="G3048" t="str">
            <v>No</v>
          </cell>
        </row>
        <row r="3049">
          <cell r="F3049" t="str">
            <v>360520DKA6420DKA1060DKA3230</v>
          </cell>
          <cell r="G3049" t="str">
            <v>No</v>
          </cell>
        </row>
        <row r="3050">
          <cell r="F3050" t="str">
            <v>360520DKA6420DKA1070-1080DKA3200</v>
          </cell>
          <cell r="G3050" t="str">
            <v>NC</v>
          </cell>
        </row>
        <row r="3051">
          <cell r="F3051" t="str">
            <v>360520DKA6420DKA1070-1080DKA3210</v>
          </cell>
          <cell r="G3051" t="str">
            <v>NC</v>
          </cell>
        </row>
        <row r="3052">
          <cell r="F3052" t="str">
            <v>360520DKA6420DKA1070-1080DKA3220</v>
          </cell>
          <cell r="G3052" t="str">
            <v>NC</v>
          </cell>
        </row>
        <row r="3053">
          <cell r="F3053" t="str">
            <v>360520DKA6420DKA1070-1080DKA3230</v>
          </cell>
          <cell r="G3053" t="str">
            <v>NC</v>
          </cell>
        </row>
        <row r="3054">
          <cell r="F3054" t="str">
            <v>360520DKA6420DKA1090DKA3200</v>
          </cell>
          <cell r="G3054" t="str">
            <v>Yes</v>
          </cell>
        </row>
        <row r="3055">
          <cell r="F3055" t="str">
            <v>360520DKA6420DKA1090DKA3210</v>
          </cell>
          <cell r="G3055" t="str">
            <v>Yes</v>
          </cell>
        </row>
        <row r="3056">
          <cell r="F3056" t="str">
            <v>360520DKA6420DKA1090DKA3220</v>
          </cell>
          <cell r="G3056" t="str">
            <v>Yes</v>
          </cell>
        </row>
        <row r="3057">
          <cell r="F3057" t="str">
            <v>360520DKA6420DKA1090DKA3230</v>
          </cell>
          <cell r="G3057" t="str">
            <v>Yes</v>
          </cell>
        </row>
        <row r="3058">
          <cell r="F3058" t="str">
            <v>360520DKA6430DKA1040-1050DKA3200</v>
          </cell>
          <cell r="G3058" t="str">
            <v>Yes</v>
          </cell>
        </row>
        <row r="3059">
          <cell r="F3059" t="str">
            <v>360520DKA6430DKA1040-1050DKA3210</v>
          </cell>
          <cell r="G3059" t="str">
            <v>Yes</v>
          </cell>
        </row>
        <row r="3060">
          <cell r="F3060" t="str">
            <v>360520DKA6430DKA1040-1050DKA3220</v>
          </cell>
          <cell r="G3060" t="str">
            <v>No</v>
          </cell>
        </row>
        <row r="3061">
          <cell r="F3061" t="str">
            <v>360520DKA6430DKA1040-1050DKA3230</v>
          </cell>
          <cell r="G3061" t="str">
            <v>No</v>
          </cell>
        </row>
        <row r="3062">
          <cell r="F3062" t="str">
            <v>360520DKA6430DKA1060DKA3200</v>
          </cell>
          <cell r="G3062" t="str">
            <v>Yes</v>
          </cell>
        </row>
        <row r="3063">
          <cell r="F3063" t="str">
            <v>360520DKA6430DKA1060DKA3210</v>
          </cell>
          <cell r="G3063" t="str">
            <v>Yes</v>
          </cell>
        </row>
        <row r="3064">
          <cell r="F3064" t="str">
            <v>360520DKA6430DKA1060DKA3220</v>
          </cell>
          <cell r="G3064" t="str">
            <v>No</v>
          </cell>
        </row>
        <row r="3065">
          <cell r="F3065" t="str">
            <v>360520DKA6430DKA1060DKA3230</v>
          </cell>
          <cell r="G3065" t="str">
            <v>No</v>
          </cell>
        </row>
        <row r="3066">
          <cell r="F3066" t="str">
            <v>360520DKA6430DKA1070-1080DKA3200</v>
          </cell>
          <cell r="G3066" t="str">
            <v>Yes</v>
          </cell>
        </row>
        <row r="3067">
          <cell r="F3067" t="str">
            <v>360520DKA6430DKA1070-1080DKA3210</v>
          </cell>
          <cell r="G3067" t="str">
            <v>Yes</v>
          </cell>
        </row>
        <row r="3068">
          <cell r="F3068" t="str">
            <v>360520DKA6430DKA1070-1080DKA3220</v>
          </cell>
          <cell r="G3068" t="str">
            <v>No</v>
          </cell>
        </row>
        <row r="3069">
          <cell r="F3069" t="str">
            <v>360520DKA6430DKA1070-1080DKA3230</v>
          </cell>
          <cell r="G3069" t="str">
            <v>No</v>
          </cell>
        </row>
        <row r="3070">
          <cell r="F3070" t="str">
            <v>360520DKA6430DKA1090DKA3200</v>
          </cell>
          <cell r="G3070" t="str">
            <v>Yes</v>
          </cell>
        </row>
        <row r="3071">
          <cell r="F3071" t="str">
            <v>360520DKA6430DKA1090DKA3210</v>
          </cell>
          <cell r="G3071" t="str">
            <v>Yes</v>
          </cell>
        </row>
        <row r="3072">
          <cell r="F3072" t="str">
            <v>360520DKA6430DKA1090DKA3220</v>
          </cell>
          <cell r="G3072" t="str">
            <v>No</v>
          </cell>
        </row>
        <row r="3073">
          <cell r="F3073" t="str">
            <v>360520DKA6430DKA1090DKA3230</v>
          </cell>
          <cell r="G3073" t="str">
            <v>No</v>
          </cell>
        </row>
        <row r="3074">
          <cell r="F3074" t="str">
            <v>370450DKA6410DKA1040-1050DKA3200</v>
          </cell>
          <cell r="G3074" t="str">
            <v>NC</v>
          </cell>
        </row>
        <row r="3075">
          <cell r="F3075" t="str">
            <v>370450DKA6410DKA1040-1050DKA3210</v>
          </cell>
          <cell r="G3075" t="str">
            <v>NC</v>
          </cell>
        </row>
        <row r="3076">
          <cell r="F3076" t="str">
            <v>370450DKA6410DKA1040-1050DKA3220</v>
          </cell>
          <cell r="G3076" t="str">
            <v>NC</v>
          </cell>
        </row>
        <row r="3077">
          <cell r="F3077" t="str">
            <v>370450DKA6410DKA1040-1050DKA3230</v>
          </cell>
          <cell r="G3077" t="str">
            <v>NC</v>
          </cell>
        </row>
        <row r="3078">
          <cell r="F3078" t="str">
            <v>370450DKA6410DKA1060DKA3200</v>
          </cell>
          <cell r="G3078" t="str">
            <v>NC</v>
          </cell>
        </row>
        <row r="3079">
          <cell r="F3079" t="str">
            <v>370450DKA6410DKA1060DKA3210</v>
          </cell>
          <cell r="G3079" t="str">
            <v>NC</v>
          </cell>
        </row>
        <row r="3080">
          <cell r="F3080" t="str">
            <v>370450DKA6410DKA1060DKA3220</v>
          </cell>
          <cell r="G3080" t="str">
            <v>NC</v>
          </cell>
        </row>
        <row r="3081">
          <cell r="F3081" t="str">
            <v>370450DKA6410DKA1060DKA3230</v>
          </cell>
          <cell r="G3081" t="str">
            <v>NC</v>
          </cell>
        </row>
        <row r="3082">
          <cell r="F3082" t="str">
            <v>370450DKA6410DKA1070-1080DKA3200</v>
          </cell>
          <cell r="G3082" t="str">
            <v>No</v>
          </cell>
        </row>
        <row r="3083">
          <cell r="F3083" t="str">
            <v>370450DKA6410DKA1070-1080DKA3210</v>
          </cell>
          <cell r="G3083" t="str">
            <v>No</v>
          </cell>
        </row>
        <row r="3084">
          <cell r="F3084" t="str">
            <v>370450DKA6410DKA1070-1080DKA3220</v>
          </cell>
          <cell r="G3084" t="str">
            <v>No</v>
          </cell>
        </row>
        <row r="3085">
          <cell r="F3085" t="str">
            <v>370450DKA6410DKA1070-1080DKA3230</v>
          </cell>
          <cell r="G3085" t="str">
            <v>No</v>
          </cell>
        </row>
        <row r="3086">
          <cell r="F3086" t="str">
            <v>370450DKA6410DKA1090DKA3200</v>
          </cell>
          <cell r="G3086" t="str">
            <v>NC</v>
          </cell>
        </row>
        <row r="3087">
          <cell r="F3087" t="str">
            <v>370450DKA6410DKA1090DKA3210</v>
          </cell>
          <cell r="G3087" t="str">
            <v>NC</v>
          </cell>
        </row>
        <row r="3088">
          <cell r="F3088" t="str">
            <v>370450DKA6410DKA1090DKA3220</v>
          </cell>
          <cell r="G3088" t="str">
            <v>NC</v>
          </cell>
        </row>
        <row r="3089">
          <cell r="F3089" t="str">
            <v>370450DKA6410DKA1090DKA3230</v>
          </cell>
          <cell r="G3089" t="str">
            <v>NC</v>
          </cell>
        </row>
        <row r="3090">
          <cell r="F3090" t="str">
            <v>370450DKA6420DKA1040-1050DKA3200</v>
          </cell>
          <cell r="G3090" t="str">
            <v>NC</v>
          </cell>
        </row>
        <row r="3091">
          <cell r="F3091" t="str">
            <v>370450DKA6420DKA1040-1050DKA3210</v>
          </cell>
          <cell r="G3091" t="str">
            <v>NC</v>
          </cell>
        </row>
        <row r="3092">
          <cell r="F3092" t="str">
            <v>370450DKA6420DKA1040-1050DKA3220</v>
          </cell>
          <cell r="G3092" t="str">
            <v>NC</v>
          </cell>
        </row>
        <row r="3093">
          <cell r="F3093" t="str">
            <v>370450DKA6420DKA1040-1050DKA3230</v>
          </cell>
          <cell r="G3093" t="str">
            <v>NC</v>
          </cell>
        </row>
        <row r="3094">
          <cell r="F3094" t="str">
            <v>370450DKA6420DKA1060DKA3200</v>
          </cell>
          <cell r="G3094" t="str">
            <v>NC</v>
          </cell>
        </row>
        <row r="3095">
          <cell r="F3095" t="str">
            <v>370450DKA6420DKA1060DKA3210</v>
          </cell>
          <cell r="G3095" t="str">
            <v>NC</v>
          </cell>
        </row>
        <row r="3096">
          <cell r="F3096" t="str">
            <v>370450DKA6420DKA1060DKA3220</v>
          </cell>
          <cell r="G3096" t="str">
            <v>NC</v>
          </cell>
        </row>
        <row r="3097">
          <cell r="F3097" t="str">
            <v>370450DKA6420DKA1060DKA3230</v>
          </cell>
          <cell r="G3097" t="str">
            <v>NC</v>
          </cell>
        </row>
        <row r="3098">
          <cell r="F3098" t="str">
            <v>370450DKA6420DKA1070-1080DKA3200</v>
          </cell>
          <cell r="G3098" t="str">
            <v>NC</v>
          </cell>
        </row>
        <row r="3099">
          <cell r="F3099" t="str">
            <v>370450DKA6420DKA1070-1080DKA3210</v>
          </cell>
          <cell r="G3099" t="str">
            <v>NC</v>
          </cell>
        </row>
        <row r="3100">
          <cell r="F3100" t="str">
            <v>370450DKA6420DKA1070-1080DKA3220</v>
          </cell>
          <cell r="G3100" t="str">
            <v>NC</v>
          </cell>
        </row>
        <row r="3101">
          <cell r="F3101" t="str">
            <v>370450DKA6420DKA1070-1080DKA3230</v>
          </cell>
          <cell r="G3101" t="str">
            <v>NC</v>
          </cell>
        </row>
        <row r="3102">
          <cell r="F3102" t="str">
            <v>370450DKA6420DKA1090DKA3200</v>
          </cell>
          <cell r="G3102" t="str">
            <v>NC</v>
          </cell>
        </row>
        <row r="3103">
          <cell r="F3103" t="str">
            <v>370450DKA6420DKA1090DKA3210</v>
          </cell>
          <cell r="G3103" t="str">
            <v>NC</v>
          </cell>
        </row>
        <row r="3104">
          <cell r="F3104" t="str">
            <v>370450DKA6420DKA1090DKA3220</v>
          </cell>
          <cell r="G3104" t="str">
            <v>NC</v>
          </cell>
        </row>
        <row r="3105">
          <cell r="F3105" t="str">
            <v>370450DKA6420DKA1090DKA3230</v>
          </cell>
          <cell r="G3105" t="str">
            <v>NC</v>
          </cell>
        </row>
        <row r="3106">
          <cell r="F3106" t="str">
            <v>370450DKA6430DKA1040-1050DKA3200</v>
          </cell>
          <cell r="G3106" t="str">
            <v>NC</v>
          </cell>
        </row>
        <row r="3107">
          <cell r="F3107" t="str">
            <v>370450DKA6430DKA1040-1050DKA3210</v>
          </cell>
          <cell r="G3107" t="str">
            <v>NC</v>
          </cell>
        </row>
        <row r="3108">
          <cell r="F3108" t="str">
            <v>370450DKA6430DKA1040-1050DKA3220</v>
          </cell>
          <cell r="G3108" t="str">
            <v>NC</v>
          </cell>
        </row>
        <row r="3109">
          <cell r="F3109" t="str">
            <v>370450DKA6430DKA1040-1050DKA3230</v>
          </cell>
          <cell r="G3109" t="str">
            <v>NC</v>
          </cell>
        </row>
        <row r="3110">
          <cell r="F3110" t="str">
            <v>370450DKA6430DKA1060DKA3200</v>
          </cell>
          <cell r="G3110" t="str">
            <v>NC</v>
          </cell>
        </row>
        <row r="3111">
          <cell r="F3111" t="str">
            <v>370450DKA6430DKA1060DKA3210</v>
          </cell>
          <cell r="G3111" t="str">
            <v>NC</v>
          </cell>
        </row>
        <row r="3112">
          <cell r="F3112" t="str">
            <v>370450DKA6430DKA1060DKA3220</v>
          </cell>
          <cell r="G3112" t="str">
            <v>NC</v>
          </cell>
        </row>
        <row r="3113">
          <cell r="F3113" t="str">
            <v>370450DKA6430DKA1060DKA3230</v>
          </cell>
          <cell r="G3113" t="str">
            <v>NC</v>
          </cell>
        </row>
        <row r="3114">
          <cell r="F3114" t="str">
            <v>370450DKA6430DKA1070-1080DKA3200</v>
          </cell>
          <cell r="G3114" t="str">
            <v>NC</v>
          </cell>
        </row>
        <row r="3115">
          <cell r="F3115" t="str">
            <v>370450DKA6430DKA1070-1080DKA3210</v>
          </cell>
          <cell r="G3115" t="str">
            <v>NC</v>
          </cell>
        </row>
        <row r="3116">
          <cell r="F3116" t="str">
            <v>370450DKA6430DKA1070-1080DKA3220</v>
          </cell>
          <cell r="G3116" t="str">
            <v>NC</v>
          </cell>
        </row>
        <row r="3117">
          <cell r="F3117" t="str">
            <v>370450DKA6430DKA1070-1080DKA3230</v>
          </cell>
          <cell r="G3117" t="str">
            <v>NC</v>
          </cell>
        </row>
        <row r="3118">
          <cell r="F3118" t="str">
            <v>370450DKA6430DKA1090DKA3200</v>
          </cell>
          <cell r="G3118" t="str">
            <v>NC</v>
          </cell>
        </row>
        <row r="3119">
          <cell r="F3119" t="str">
            <v>370450DKA6430DKA1090DKA3210</v>
          </cell>
          <cell r="G3119" t="str">
            <v>NC</v>
          </cell>
        </row>
        <row r="3120">
          <cell r="F3120" t="str">
            <v>370450DKA6430DKA1090DKA3220</v>
          </cell>
          <cell r="G3120" t="str">
            <v>NC</v>
          </cell>
        </row>
        <row r="3121">
          <cell r="F3121" t="str">
            <v>370450DKA6430DKA1090DKA3230</v>
          </cell>
          <cell r="G3121" t="str">
            <v>NC</v>
          </cell>
        </row>
        <row r="3122">
          <cell r="F3122" t="str">
            <v>370460DKA6410DKA1040-1050DKA3200</v>
          </cell>
          <cell r="G3122" t="str">
            <v>No</v>
          </cell>
        </row>
        <row r="3123">
          <cell r="F3123" t="str">
            <v>370460DKA6410DKA1040-1050DKA3210</v>
          </cell>
          <cell r="G3123" t="str">
            <v>No</v>
          </cell>
        </row>
        <row r="3124">
          <cell r="F3124" t="str">
            <v>370460DKA6410DKA1040-1050DKA3220</v>
          </cell>
          <cell r="G3124" t="str">
            <v>No</v>
          </cell>
        </row>
        <row r="3125">
          <cell r="F3125" t="str">
            <v>370460DKA6410DKA1040-1050DKA3230</v>
          </cell>
          <cell r="G3125" t="str">
            <v>No</v>
          </cell>
        </row>
        <row r="3126">
          <cell r="F3126" t="str">
            <v>370460DKA6410DKA1060DKA3200</v>
          </cell>
          <cell r="G3126" t="str">
            <v>NC</v>
          </cell>
        </row>
        <row r="3127">
          <cell r="F3127" t="str">
            <v>370460DKA6410DKA1060DKA3210</v>
          </cell>
          <cell r="G3127" t="str">
            <v>NC</v>
          </cell>
        </row>
        <row r="3128">
          <cell r="F3128" t="str">
            <v>370460DKA6410DKA1060DKA3220</v>
          </cell>
          <cell r="G3128" t="str">
            <v>NC</v>
          </cell>
        </row>
        <row r="3129">
          <cell r="F3129" t="str">
            <v>370460DKA6410DKA1060DKA3230</v>
          </cell>
          <cell r="G3129" t="str">
            <v>NC</v>
          </cell>
        </row>
        <row r="3130">
          <cell r="F3130" t="str">
            <v>370460DKA6410DKA1070-1080DKA3200</v>
          </cell>
          <cell r="G3130" t="str">
            <v>No</v>
          </cell>
        </row>
        <row r="3131">
          <cell r="F3131" t="str">
            <v>370460DKA6410DKA1070-1080DKA3210</v>
          </cell>
          <cell r="G3131" t="str">
            <v>No</v>
          </cell>
        </row>
        <row r="3132">
          <cell r="F3132" t="str">
            <v>370460DKA6410DKA1070-1080DKA3220</v>
          </cell>
          <cell r="G3132" t="str">
            <v>No</v>
          </cell>
        </row>
        <row r="3133">
          <cell r="F3133" t="str">
            <v>370460DKA6410DKA1070-1080DKA3230</v>
          </cell>
          <cell r="G3133" t="str">
            <v>No</v>
          </cell>
        </row>
        <row r="3134">
          <cell r="F3134" t="str">
            <v>370460DKA6410DKA1090DKA3200</v>
          </cell>
          <cell r="G3134" t="str">
            <v>NC</v>
          </cell>
        </row>
        <row r="3135">
          <cell r="F3135" t="str">
            <v>370460DKA6410DKA1090DKA3210</v>
          </cell>
          <cell r="G3135" t="str">
            <v>NC</v>
          </cell>
        </row>
        <row r="3136">
          <cell r="F3136" t="str">
            <v>370460DKA6410DKA1090DKA3220</v>
          </cell>
          <cell r="G3136" t="str">
            <v>NC</v>
          </cell>
        </row>
        <row r="3137">
          <cell r="F3137" t="str">
            <v>370460DKA6410DKA1090DKA3230</v>
          </cell>
          <cell r="G3137" t="str">
            <v>NC</v>
          </cell>
        </row>
        <row r="3138">
          <cell r="F3138" t="str">
            <v>370460DKA6420DKA1040-1050DKA3200</v>
          </cell>
          <cell r="G3138" t="str">
            <v>No</v>
          </cell>
        </row>
        <row r="3139">
          <cell r="F3139" t="str">
            <v>370460DKA6420DKA1040-1050DKA3210</v>
          </cell>
          <cell r="G3139" t="str">
            <v>No</v>
          </cell>
        </row>
        <row r="3140">
          <cell r="F3140" t="str">
            <v>370460DKA6420DKA1040-1050DKA3220</v>
          </cell>
          <cell r="G3140" t="str">
            <v>No</v>
          </cell>
        </row>
        <row r="3141">
          <cell r="F3141" t="str">
            <v>370460DKA6420DKA1040-1050DKA3230</v>
          </cell>
          <cell r="G3141" t="str">
            <v>No</v>
          </cell>
        </row>
        <row r="3142">
          <cell r="F3142" t="str">
            <v>370460DKA6420DKA1060DKA3200</v>
          </cell>
          <cell r="G3142" t="str">
            <v>NC</v>
          </cell>
        </row>
        <row r="3143">
          <cell r="F3143" t="str">
            <v>370460DKA6420DKA1060DKA3210</v>
          </cell>
          <cell r="G3143" t="str">
            <v>NC</v>
          </cell>
        </row>
        <row r="3144">
          <cell r="F3144" t="str">
            <v>370460DKA6420DKA1060DKA3220</v>
          </cell>
          <cell r="G3144" t="str">
            <v>NC</v>
          </cell>
        </row>
        <row r="3145">
          <cell r="F3145" t="str">
            <v>370460DKA6420DKA1060DKA3230</v>
          </cell>
          <cell r="G3145" t="str">
            <v>NC</v>
          </cell>
        </row>
        <row r="3146">
          <cell r="F3146" t="str">
            <v>370460DKA6420DKA1070-1080DKA3200</v>
          </cell>
          <cell r="G3146" t="str">
            <v>No</v>
          </cell>
        </row>
        <row r="3147">
          <cell r="F3147" t="str">
            <v>370460DKA6420DKA1070-1080DKA3210</v>
          </cell>
          <cell r="G3147" t="str">
            <v>No</v>
          </cell>
        </row>
        <row r="3148">
          <cell r="F3148" t="str">
            <v>370460DKA6420DKA1070-1080DKA3220</v>
          </cell>
          <cell r="G3148" t="str">
            <v>No</v>
          </cell>
        </row>
        <row r="3149">
          <cell r="F3149" t="str">
            <v>370460DKA6420DKA1070-1080DKA3230</v>
          </cell>
          <cell r="G3149" t="str">
            <v>No</v>
          </cell>
        </row>
        <row r="3150">
          <cell r="F3150" t="str">
            <v>370460DKA6420DKA1090DKA3200</v>
          </cell>
          <cell r="G3150" t="str">
            <v>NC</v>
          </cell>
        </row>
        <row r="3151">
          <cell r="F3151" t="str">
            <v>370460DKA6420DKA1090DKA3210</v>
          </cell>
          <cell r="G3151" t="str">
            <v>NC</v>
          </cell>
        </row>
        <row r="3152">
          <cell r="F3152" t="str">
            <v>370460DKA6420DKA1090DKA3220</v>
          </cell>
          <cell r="G3152" t="str">
            <v>NC</v>
          </cell>
        </row>
        <row r="3153">
          <cell r="F3153" t="str">
            <v>370460DKA6420DKA1090DKA3230</v>
          </cell>
          <cell r="G3153" t="str">
            <v>NC</v>
          </cell>
        </row>
        <row r="3154">
          <cell r="F3154" t="str">
            <v>370460DKA6430DKA1040-1050DKA3200</v>
          </cell>
          <cell r="G3154" t="str">
            <v>NC</v>
          </cell>
        </row>
        <row r="3155">
          <cell r="F3155" t="str">
            <v>370460DKA6430DKA1040-1050DKA3210</v>
          </cell>
          <cell r="G3155" t="str">
            <v>NC</v>
          </cell>
        </row>
        <row r="3156">
          <cell r="F3156" t="str">
            <v>370460DKA6430DKA1040-1050DKA3220</v>
          </cell>
          <cell r="G3156" t="str">
            <v>NC</v>
          </cell>
        </row>
        <row r="3157">
          <cell r="F3157" t="str">
            <v>370460DKA6430DKA1040-1050DKA3230</v>
          </cell>
          <cell r="G3157" t="str">
            <v>NC</v>
          </cell>
        </row>
        <row r="3158">
          <cell r="F3158" t="str">
            <v>370460DKA6430DKA1060DKA3200</v>
          </cell>
          <cell r="G3158" t="str">
            <v>NC</v>
          </cell>
        </row>
        <row r="3159">
          <cell r="F3159" t="str">
            <v>370460DKA6430DKA1060DKA3210</v>
          </cell>
          <cell r="G3159" t="str">
            <v>NC</v>
          </cell>
        </row>
        <row r="3160">
          <cell r="F3160" t="str">
            <v>370460DKA6430DKA1060DKA3220</v>
          </cell>
          <cell r="G3160" t="str">
            <v>NC</v>
          </cell>
        </row>
        <row r="3161">
          <cell r="F3161" t="str">
            <v>370460DKA6430DKA1060DKA3230</v>
          </cell>
          <cell r="G3161" t="str">
            <v>NC</v>
          </cell>
        </row>
        <row r="3162">
          <cell r="F3162" t="str">
            <v>370460DKA6430DKA1070-1080DKA3200</v>
          </cell>
          <cell r="G3162" t="str">
            <v>NC</v>
          </cell>
        </row>
        <row r="3163">
          <cell r="F3163" t="str">
            <v>370460DKA6430DKA1070-1080DKA3210</v>
          </cell>
          <cell r="G3163" t="str">
            <v>NC</v>
          </cell>
        </row>
        <row r="3164">
          <cell r="F3164" t="str">
            <v>370460DKA6430DKA1070-1080DKA3220</v>
          </cell>
          <cell r="G3164" t="str">
            <v>NC</v>
          </cell>
        </row>
        <row r="3165">
          <cell r="F3165" t="str">
            <v>370460DKA6430DKA1070-1080DKA3230</v>
          </cell>
          <cell r="G3165" t="str">
            <v>NC</v>
          </cell>
        </row>
        <row r="3166">
          <cell r="F3166" t="str">
            <v>370460DKA6430DKA1090DKA3200</v>
          </cell>
          <cell r="G3166" t="str">
            <v>NC</v>
          </cell>
        </row>
        <row r="3167">
          <cell r="F3167" t="str">
            <v>370460DKA6430DKA1090DKA3210</v>
          </cell>
          <cell r="G3167" t="str">
            <v>NC</v>
          </cell>
        </row>
        <row r="3168">
          <cell r="F3168" t="str">
            <v>370460DKA6430DKA1090DKA3220</v>
          </cell>
          <cell r="G3168" t="str">
            <v>NC</v>
          </cell>
        </row>
        <row r="3169">
          <cell r="F3169" t="str">
            <v>370460DKA6430DKA1090DKA3230</v>
          </cell>
          <cell r="G3169" t="str">
            <v>NC</v>
          </cell>
        </row>
        <row r="3170">
          <cell r="F3170" t="str">
            <v>370470DKA6410DKA1040-1050DKA3200</v>
          </cell>
          <cell r="G3170" t="str">
            <v>No</v>
          </cell>
        </row>
        <row r="3171">
          <cell r="F3171" t="str">
            <v>370470DKA6410DKA1040-1050DKA3210</v>
          </cell>
          <cell r="G3171" t="str">
            <v>No</v>
          </cell>
        </row>
        <row r="3172">
          <cell r="F3172" t="str">
            <v>370470DKA6410DKA1040-1050DKA3220</v>
          </cell>
          <cell r="G3172" t="str">
            <v>No</v>
          </cell>
        </row>
        <row r="3173">
          <cell r="F3173" t="str">
            <v>370470DKA6410DKA1040-1050DKA3230</v>
          </cell>
          <cell r="G3173" t="str">
            <v>No</v>
          </cell>
        </row>
        <row r="3174">
          <cell r="F3174" t="str">
            <v>370470DKA6410DKA1060DKA3200</v>
          </cell>
          <cell r="G3174" t="str">
            <v>NC</v>
          </cell>
        </row>
        <row r="3175">
          <cell r="F3175" t="str">
            <v>370470DKA6410DKA1060DKA3210</v>
          </cell>
          <cell r="G3175" t="str">
            <v>NC</v>
          </cell>
        </row>
        <row r="3176">
          <cell r="F3176" t="str">
            <v>370470DKA6410DKA1060DKA3220</v>
          </cell>
          <cell r="G3176" t="str">
            <v>NC</v>
          </cell>
        </row>
        <row r="3177">
          <cell r="F3177" t="str">
            <v>370470DKA6410DKA1060DKA3230</v>
          </cell>
          <cell r="G3177" t="str">
            <v>NC</v>
          </cell>
        </row>
        <row r="3178">
          <cell r="F3178" t="str">
            <v>370470DKA6410DKA1070-1080DKA3200</v>
          </cell>
          <cell r="G3178" t="str">
            <v>No</v>
          </cell>
        </row>
        <row r="3179">
          <cell r="F3179" t="str">
            <v>370470DKA6410DKA1070-1080DKA3210</v>
          </cell>
          <cell r="G3179" t="str">
            <v>No</v>
          </cell>
        </row>
        <row r="3180">
          <cell r="F3180" t="str">
            <v>370470DKA6410DKA1070-1080DKA3220</v>
          </cell>
          <cell r="G3180" t="str">
            <v>No</v>
          </cell>
        </row>
        <row r="3181">
          <cell r="F3181" t="str">
            <v>370470DKA6410DKA1070-1080DKA3230</v>
          </cell>
          <cell r="G3181" t="str">
            <v>No</v>
          </cell>
        </row>
        <row r="3182">
          <cell r="F3182" t="str">
            <v>370470DKA6410DKA1090DKA3200</v>
          </cell>
          <cell r="G3182" t="str">
            <v>NC</v>
          </cell>
        </row>
        <row r="3183">
          <cell r="F3183" t="str">
            <v>370470DKA6410DKA1090DKA3210</v>
          </cell>
          <cell r="G3183" t="str">
            <v>NC</v>
          </cell>
        </row>
        <row r="3184">
          <cell r="F3184" t="str">
            <v>370470DKA6410DKA1090DKA3220</v>
          </cell>
          <cell r="G3184" t="str">
            <v>NC</v>
          </cell>
        </row>
        <row r="3185">
          <cell r="F3185" t="str">
            <v>370470DKA6410DKA1090DKA3230</v>
          </cell>
          <cell r="G3185" t="str">
            <v>NC</v>
          </cell>
        </row>
        <row r="3186">
          <cell r="F3186" t="str">
            <v>370470DKA6420DKA1040-1050DKA3200</v>
          </cell>
          <cell r="G3186" t="str">
            <v>No</v>
          </cell>
        </row>
        <row r="3187">
          <cell r="F3187" t="str">
            <v>370470DKA6420DKA1040-1050DKA3210</v>
          </cell>
          <cell r="G3187" t="str">
            <v>No</v>
          </cell>
        </row>
        <row r="3188">
          <cell r="F3188" t="str">
            <v>370470DKA6420DKA1040-1050DKA3220</v>
          </cell>
          <cell r="G3188" t="str">
            <v>No</v>
          </cell>
        </row>
        <row r="3189">
          <cell r="F3189" t="str">
            <v>370470DKA6420DKA1040-1050DKA3230</v>
          </cell>
          <cell r="G3189" t="str">
            <v>No</v>
          </cell>
        </row>
        <row r="3190">
          <cell r="F3190" t="str">
            <v>370470DKA6420DKA1060DKA3200</v>
          </cell>
          <cell r="G3190" t="str">
            <v>NC</v>
          </cell>
        </row>
        <row r="3191">
          <cell r="F3191" t="str">
            <v>370470DKA6420DKA1060DKA3210</v>
          </cell>
          <cell r="G3191" t="str">
            <v>NC</v>
          </cell>
        </row>
        <row r="3192">
          <cell r="F3192" t="str">
            <v>370470DKA6420DKA1060DKA3220</v>
          </cell>
          <cell r="G3192" t="str">
            <v>NC</v>
          </cell>
        </row>
        <row r="3193">
          <cell r="F3193" t="str">
            <v>370470DKA6420DKA1060DKA3230</v>
          </cell>
          <cell r="G3193" t="str">
            <v>NC</v>
          </cell>
        </row>
        <row r="3194">
          <cell r="F3194" t="str">
            <v>370470DKA6420DKA1070-1080DKA3200</v>
          </cell>
          <cell r="G3194" t="str">
            <v>No</v>
          </cell>
        </row>
        <row r="3195">
          <cell r="F3195" t="str">
            <v>370470DKA6420DKA1070-1080DKA3210</v>
          </cell>
          <cell r="G3195" t="str">
            <v>No</v>
          </cell>
        </row>
        <row r="3196">
          <cell r="F3196" t="str">
            <v>370470DKA6420DKA1070-1080DKA3220</v>
          </cell>
          <cell r="G3196" t="str">
            <v>No</v>
          </cell>
        </row>
        <row r="3197">
          <cell r="F3197" t="str">
            <v>370470DKA6420DKA1070-1080DKA3230</v>
          </cell>
          <cell r="G3197" t="str">
            <v>No</v>
          </cell>
        </row>
        <row r="3198">
          <cell r="F3198" t="str">
            <v>370470DKA6420DKA1090DKA3200</v>
          </cell>
          <cell r="G3198" t="str">
            <v>NC</v>
          </cell>
        </row>
        <row r="3199">
          <cell r="F3199" t="str">
            <v>370470DKA6420DKA1090DKA3210</v>
          </cell>
          <cell r="G3199" t="str">
            <v>NC</v>
          </cell>
        </row>
        <row r="3200">
          <cell r="F3200" t="str">
            <v>370470DKA6420DKA1090DKA3220</v>
          </cell>
          <cell r="G3200" t="str">
            <v>NC</v>
          </cell>
        </row>
        <row r="3201">
          <cell r="F3201" t="str">
            <v>370470DKA6420DKA1090DKA3230</v>
          </cell>
          <cell r="G3201" t="str">
            <v>NC</v>
          </cell>
        </row>
        <row r="3202">
          <cell r="F3202" t="str">
            <v>370470DKA6430DKA1040-1050DKA3200</v>
          </cell>
          <cell r="G3202" t="str">
            <v>No</v>
          </cell>
        </row>
        <row r="3203">
          <cell r="F3203" t="str">
            <v>370470DKA6430DKA1040-1050DKA3210</v>
          </cell>
          <cell r="G3203" t="str">
            <v>No</v>
          </cell>
        </row>
        <row r="3204">
          <cell r="F3204" t="str">
            <v>370470DKA6430DKA1040-1050DKA3220</v>
          </cell>
          <cell r="G3204" t="str">
            <v>No</v>
          </cell>
        </row>
        <row r="3205">
          <cell r="F3205" t="str">
            <v>370470DKA6430DKA1040-1050DKA3230</v>
          </cell>
          <cell r="G3205" t="str">
            <v>No</v>
          </cell>
        </row>
        <row r="3206">
          <cell r="F3206" t="str">
            <v>370470DKA6430DKA1060DKA3200</v>
          </cell>
          <cell r="G3206" t="str">
            <v>NC</v>
          </cell>
        </row>
        <row r="3207">
          <cell r="F3207" t="str">
            <v>370470DKA6430DKA1060DKA3210</v>
          </cell>
          <cell r="G3207" t="str">
            <v>NC</v>
          </cell>
        </row>
        <row r="3208">
          <cell r="F3208" t="str">
            <v>370470DKA6430DKA1060DKA3220</v>
          </cell>
          <cell r="G3208" t="str">
            <v>NC</v>
          </cell>
        </row>
        <row r="3209">
          <cell r="F3209" t="str">
            <v>370470DKA6430DKA1060DKA3230</v>
          </cell>
          <cell r="G3209" t="str">
            <v>NC</v>
          </cell>
        </row>
        <row r="3210">
          <cell r="F3210" t="str">
            <v>370470DKA6430DKA1070-1080DKA3200</v>
          </cell>
          <cell r="G3210" t="str">
            <v>No</v>
          </cell>
        </row>
        <row r="3211">
          <cell r="F3211" t="str">
            <v>370470DKA6430DKA1070-1080DKA3210</v>
          </cell>
          <cell r="G3211" t="str">
            <v>No</v>
          </cell>
        </row>
        <row r="3212">
          <cell r="F3212" t="str">
            <v>370470DKA6430DKA1070-1080DKA3220</v>
          </cell>
          <cell r="G3212" t="str">
            <v>No</v>
          </cell>
        </row>
        <row r="3213">
          <cell r="F3213" t="str">
            <v>370470DKA6430DKA1070-1080DKA3230</v>
          </cell>
          <cell r="G3213" t="str">
            <v>No</v>
          </cell>
        </row>
        <row r="3214">
          <cell r="F3214" t="str">
            <v>370470DKA6430DKA1090DKA3200</v>
          </cell>
          <cell r="G3214" t="str">
            <v>NC</v>
          </cell>
        </row>
        <row r="3215">
          <cell r="F3215" t="str">
            <v>370470DKA6430DKA1090DKA3210</v>
          </cell>
          <cell r="G3215" t="str">
            <v>NC</v>
          </cell>
        </row>
        <row r="3216">
          <cell r="F3216" t="str">
            <v>370470DKA6430DKA1090DKA3220</v>
          </cell>
          <cell r="G3216" t="str">
            <v>NC</v>
          </cell>
        </row>
        <row r="3217">
          <cell r="F3217" t="str">
            <v>370470DKA6430DKA1090DKA3230</v>
          </cell>
          <cell r="G3217" t="str">
            <v>NC</v>
          </cell>
        </row>
        <row r="3218">
          <cell r="F3218" t="str">
            <v>370480DKA6410DKA1040-1050DKA3200</v>
          </cell>
          <cell r="G3218" t="str">
            <v>No</v>
          </cell>
        </row>
        <row r="3219">
          <cell r="F3219" t="str">
            <v>370480DKA6410DKA1040-1050DKA3210</v>
          </cell>
          <cell r="G3219" t="str">
            <v>No</v>
          </cell>
        </row>
        <row r="3220">
          <cell r="F3220" t="str">
            <v>370480DKA6410DKA1040-1050DKA3220</v>
          </cell>
          <cell r="G3220" t="str">
            <v>No</v>
          </cell>
        </row>
        <row r="3221">
          <cell r="F3221" t="str">
            <v>370480DKA6410DKA1040-1050DKA3230</v>
          </cell>
          <cell r="G3221" t="str">
            <v>No</v>
          </cell>
        </row>
        <row r="3222">
          <cell r="F3222" t="str">
            <v>370480DKA6410DKA1060DKA3200</v>
          </cell>
          <cell r="G3222" t="str">
            <v>NC</v>
          </cell>
        </row>
        <row r="3223">
          <cell r="F3223" t="str">
            <v>370480DKA6410DKA1060DKA3210</v>
          </cell>
          <cell r="G3223" t="str">
            <v>NC</v>
          </cell>
        </row>
        <row r="3224">
          <cell r="F3224" t="str">
            <v>370480DKA6410DKA1060DKA3220</v>
          </cell>
          <cell r="G3224" t="str">
            <v>NC</v>
          </cell>
        </row>
        <row r="3225">
          <cell r="F3225" t="str">
            <v>370480DKA6410DKA1060DKA3230</v>
          </cell>
          <cell r="G3225" t="str">
            <v>NC</v>
          </cell>
        </row>
        <row r="3226">
          <cell r="F3226" t="str">
            <v>370480DKA6410DKA1070-1080DKA3200</v>
          </cell>
          <cell r="G3226" t="str">
            <v>Yes</v>
          </cell>
        </row>
        <row r="3227">
          <cell r="F3227" t="str">
            <v>370480DKA6410DKA1070-1080DKA3210</v>
          </cell>
          <cell r="G3227" t="str">
            <v>Yes</v>
          </cell>
        </row>
        <row r="3228">
          <cell r="F3228" t="str">
            <v>370480DKA6410DKA1070-1080DKA3220</v>
          </cell>
          <cell r="G3228" t="str">
            <v>No</v>
          </cell>
        </row>
        <row r="3229">
          <cell r="F3229" t="str">
            <v>370480DKA6410DKA1070-1080DKA3230</v>
          </cell>
          <cell r="G3229" t="str">
            <v>No</v>
          </cell>
        </row>
        <row r="3230">
          <cell r="F3230" t="str">
            <v>370480DKA6410DKA1090DKA3200</v>
          </cell>
          <cell r="G3230" t="str">
            <v>NC</v>
          </cell>
        </row>
        <row r="3231">
          <cell r="F3231" t="str">
            <v>370480DKA6410DKA1090DKA3210</v>
          </cell>
          <cell r="G3231" t="str">
            <v>NC</v>
          </cell>
        </row>
        <row r="3232">
          <cell r="F3232" t="str">
            <v>370480DKA6410DKA1090DKA3220</v>
          </cell>
          <cell r="G3232" t="str">
            <v>NC</v>
          </cell>
        </row>
        <row r="3233">
          <cell r="F3233" t="str">
            <v>370480DKA6410DKA1090DKA3230</v>
          </cell>
          <cell r="G3233" t="str">
            <v>NC</v>
          </cell>
        </row>
        <row r="3234">
          <cell r="F3234" t="str">
            <v>370480DKA6420DKA1040-1050DKA3200</v>
          </cell>
          <cell r="G3234" t="str">
            <v>No</v>
          </cell>
        </row>
        <row r="3235">
          <cell r="F3235" t="str">
            <v>370480DKA6420DKA1040-1050DKA3210</v>
          </cell>
          <cell r="G3235" t="str">
            <v>No</v>
          </cell>
        </row>
        <row r="3236">
          <cell r="F3236" t="str">
            <v>370480DKA6420DKA1040-1050DKA3220</v>
          </cell>
          <cell r="G3236" t="str">
            <v>No</v>
          </cell>
        </row>
        <row r="3237">
          <cell r="F3237" t="str">
            <v>370480DKA6420DKA1040-1050DKA3230</v>
          </cell>
          <cell r="G3237" t="str">
            <v>No</v>
          </cell>
        </row>
        <row r="3238">
          <cell r="F3238" t="str">
            <v>370480DKA6420DKA1060DKA3200</v>
          </cell>
          <cell r="G3238" t="str">
            <v>NC</v>
          </cell>
        </row>
        <row r="3239">
          <cell r="F3239" t="str">
            <v>370480DKA6420DKA1060DKA3210</v>
          </cell>
          <cell r="G3239" t="str">
            <v>NC</v>
          </cell>
        </row>
        <row r="3240">
          <cell r="F3240" t="str">
            <v>370480DKA6420DKA1060DKA3220</v>
          </cell>
          <cell r="G3240" t="str">
            <v>NC</v>
          </cell>
        </row>
        <row r="3241">
          <cell r="F3241" t="str">
            <v>370480DKA6420DKA1060DKA3230</v>
          </cell>
          <cell r="G3241" t="str">
            <v>NC</v>
          </cell>
        </row>
        <row r="3242">
          <cell r="F3242" t="str">
            <v>370480DKA6420DKA1070-1080DKA3200</v>
          </cell>
          <cell r="G3242" t="str">
            <v>No</v>
          </cell>
        </row>
        <row r="3243">
          <cell r="F3243" t="str">
            <v>370480DKA6420DKA1070-1080DKA3210</v>
          </cell>
          <cell r="G3243" t="str">
            <v>No</v>
          </cell>
        </row>
        <row r="3244">
          <cell r="F3244" t="str">
            <v>370480DKA6420DKA1070-1080DKA3220</v>
          </cell>
          <cell r="G3244" t="str">
            <v>No</v>
          </cell>
        </row>
        <row r="3245">
          <cell r="F3245" t="str">
            <v>370480DKA6420DKA1070-1080DKA3230</v>
          </cell>
          <cell r="G3245" t="str">
            <v>No</v>
          </cell>
        </row>
        <row r="3246">
          <cell r="F3246" t="str">
            <v>370480DKA6420DKA1090DKA3200</v>
          </cell>
          <cell r="G3246" t="str">
            <v>NC</v>
          </cell>
        </row>
        <row r="3247">
          <cell r="F3247" t="str">
            <v>370480DKA6420DKA1090DKA3210</v>
          </cell>
          <cell r="G3247" t="str">
            <v>NC</v>
          </cell>
        </row>
        <row r="3248">
          <cell r="F3248" t="str">
            <v>370480DKA6420DKA1090DKA3220</v>
          </cell>
          <cell r="G3248" t="str">
            <v>NC</v>
          </cell>
        </row>
        <row r="3249">
          <cell r="F3249" t="str">
            <v>370480DKA6420DKA1090DKA3230</v>
          </cell>
          <cell r="G3249" t="str">
            <v>NC</v>
          </cell>
        </row>
        <row r="3250">
          <cell r="F3250" t="str">
            <v>370480DKA6430DKA1040-1050DKA3200</v>
          </cell>
          <cell r="G3250" t="str">
            <v>No</v>
          </cell>
        </row>
        <row r="3251">
          <cell r="F3251" t="str">
            <v>370480DKA6430DKA1040-1050DKA3210</v>
          </cell>
          <cell r="G3251" t="str">
            <v>No</v>
          </cell>
        </row>
        <row r="3252">
          <cell r="F3252" t="str">
            <v>370480DKA6430DKA1040-1050DKA3220</v>
          </cell>
          <cell r="G3252" t="str">
            <v>No</v>
          </cell>
        </row>
        <row r="3253">
          <cell r="F3253" t="str">
            <v>370480DKA6430DKA1040-1050DKA3230</v>
          </cell>
          <cell r="G3253" t="str">
            <v>No</v>
          </cell>
        </row>
        <row r="3254">
          <cell r="F3254" t="str">
            <v>370480DKA6430DKA1060DKA3200</v>
          </cell>
          <cell r="G3254" t="str">
            <v>NC</v>
          </cell>
        </row>
        <row r="3255">
          <cell r="F3255" t="str">
            <v>370480DKA6430DKA1060DKA3210</v>
          </cell>
          <cell r="G3255" t="str">
            <v>NC</v>
          </cell>
        </row>
        <row r="3256">
          <cell r="F3256" t="str">
            <v>370480DKA6430DKA1060DKA3220</v>
          </cell>
          <cell r="G3256" t="str">
            <v>NC</v>
          </cell>
        </row>
        <row r="3257">
          <cell r="F3257" t="str">
            <v>370480DKA6430DKA1060DKA3230</v>
          </cell>
          <cell r="G3257" t="str">
            <v>NC</v>
          </cell>
        </row>
        <row r="3258">
          <cell r="F3258" t="str">
            <v>370480DKA6430DKA1070-1080DKA3200</v>
          </cell>
          <cell r="G3258" t="str">
            <v>No</v>
          </cell>
        </row>
        <row r="3259">
          <cell r="F3259" t="str">
            <v>370480DKA6430DKA1070-1080DKA3210</v>
          </cell>
          <cell r="G3259" t="str">
            <v>No</v>
          </cell>
        </row>
        <row r="3260">
          <cell r="F3260" t="str">
            <v>370480DKA6430DKA1070-1080DKA3220</v>
          </cell>
          <cell r="G3260" t="str">
            <v>No</v>
          </cell>
        </row>
        <row r="3261">
          <cell r="F3261" t="str">
            <v>370480DKA6430DKA1070-1080DKA3230</v>
          </cell>
          <cell r="G3261" t="str">
            <v>No</v>
          </cell>
        </row>
        <row r="3262">
          <cell r="F3262" t="str">
            <v>370480DKA6430DKA1090DKA3200</v>
          </cell>
          <cell r="G3262" t="str">
            <v>NC</v>
          </cell>
        </row>
        <row r="3263">
          <cell r="F3263" t="str">
            <v>370480DKA6430DKA1090DKA3210</v>
          </cell>
          <cell r="G3263" t="str">
            <v>NC</v>
          </cell>
        </row>
        <row r="3264">
          <cell r="F3264" t="str">
            <v>370480DKA6430DKA1090DKA3220</v>
          </cell>
          <cell r="G3264" t="str">
            <v>NC</v>
          </cell>
        </row>
        <row r="3265">
          <cell r="F3265" t="str">
            <v>370480DKA6430DKA1090DKA3230</v>
          </cell>
          <cell r="G3265" t="str">
            <v>NC</v>
          </cell>
        </row>
        <row r="3266">
          <cell r="F3266" t="str">
            <v>370490DKA6410DKA1040-1050DKA3200</v>
          </cell>
          <cell r="G3266" t="str">
            <v>Yes</v>
          </cell>
        </row>
        <row r="3267">
          <cell r="F3267" t="str">
            <v>370490DKA6410DKA1040-1050DKA3210</v>
          </cell>
          <cell r="G3267" t="str">
            <v>Yes</v>
          </cell>
        </row>
        <row r="3268">
          <cell r="F3268" t="str">
            <v>370490DKA6410DKA1040-1050DKA3220</v>
          </cell>
          <cell r="G3268" t="str">
            <v>No</v>
          </cell>
        </row>
        <row r="3269">
          <cell r="F3269" t="str">
            <v>370490DKA6410DKA1040-1050DKA3230</v>
          </cell>
          <cell r="G3269" t="str">
            <v>No</v>
          </cell>
        </row>
        <row r="3270">
          <cell r="F3270" t="str">
            <v>370490DKA6410DKA1060DKA3200</v>
          </cell>
          <cell r="G3270" t="str">
            <v>NC</v>
          </cell>
        </row>
        <row r="3271">
          <cell r="F3271" t="str">
            <v>370490DKA6410DKA1060DKA3210</v>
          </cell>
          <cell r="G3271" t="str">
            <v>NC</v>
          </cell>
        </row>
        <row r="3272">
          <cell r="F3272" t="str">
            <v>370490DKA6410DKA1060DKA3220</v>
          </cell>
          <cell r="G3272" t="str">
            <v>NC</v>
          </cell>
        </row>
        <row r="3273">
          <cell r="F3273" t="str">
            <v>370490DKA6410DKA1060DKA3230</v>
          </cell>
          <cell r="G3273" t="str">
            <v>NC</v>
          </cell>
        </row>
        <row r="3274">
          <cell r="F3274" t="str">
            <v>370490DKA6410DKA1070-1080DKA3200</v>
          </cell>
          <cell r="G3274" t="str">
            <v>Yes</v>
          </cell>
        </row>
        <row r="3275">
          <cell r="F3275" t="str">
            <v>370490DKA6410DKA1070-1080DKA3210</v>
          </cell>
          <cell r="G3275" t="str">
            <v>Yes</v>
          </cell>
        </row>
        <row r="3276">
          <cell r="F3276" t="str">
            <v>370490DKA6410DKA1070-1080DKA3220</v>
          </cell>
          <cell r="G3276" t="str">
            <v>No</v>
          </cell>
        </row>
        <row r="3277">
          <cell r="F3277" t="str">
            <v>370490DKA6410DKA1070-1080DKA3230</v>
          </cell>
          <cell r="G3277" t="str">
            <v>No</v>
          </cell>
        </row>
        <row r="3278">
          <cell r="F3278" t="str">
            <v>370490DKA6410DKA1090DKA3200</v>
          </cell>
          <cell r="G3278" t="str">
            <v>NC</v>
          </cell>
        </row>
        <row r="3279">
          <cell r="F3279" t="str">
            <v>370490DKA6410DKA1090DKA3210</v>
          </cell>
          <cell r="G3279" t="str">
            <v>NC</v>
          </cell>
        </row>
        <row r="3280">
          <cell r="F3280" t="str">
            <v>370490DKA6410DKA1090DKA3220</v>
          </cell>
          <cell r="G3280" t="str">
            <v>NC</v>
          </cell>
        </row>
        <row r="3281">
          <cell r="F3281" t="str">
            <v>370490DKA6410DKA1090DKA3230</v>
          </cell>
          <cell r="G3281" t="str">
            <v>NC</v>
          </cell>
        </row>
        <row r="3282">
          <cell r="F3282" t="str">
            <v>370490DKA6420DKA1040-1050DKA3200</v>
          </cell>
          <cell r="G3282" t="str">
            <v>No</v>
          </cell>
        </row>
        <row r="3283">
          <cell r="F3283" t="str">
            <v>370490DKA6420DKA1040-1050DKA3210</v>
          </cell>
          <cell r="G3283" t="str">
            <v>No</v>
          </cell>
        </row>
        <row r="3284">
          <cell r="F3284" t="str">
            <v>370490DKA6420DKA1040-1050DKA3220</v>
          </cell>
          <cell r="G3284" t="str">
            <v>No</v>
          </cell>
        </row>
        <row r="3285">
          <cell r="F3285" t="str">
            <v>370490DKA6420DKA1040-1050DKA3230</v>
          </cell>
          <cell r="G3285" t="str">
            <v>No</v>
          </cell>
        </row>
        <row r="3286">
          <cell r="F3286" t="str">
            <v>370490DKA6420DKA1060DKA3200</v>
          </cell>
          <cell r="G3286" t="str">
            <v>NC</v>
          </cell>
        </row>
        <row r="3287">
          <cell r="F3287" t="str">
            <v>370490DKA6420DKA1060DKA3210</v>
          </cell>
          <cell r="G3287" t="str">
            <v>NC</v>
          </cell>
        </row>
        <row r="3288">
          <cell r="F3288" t="str">
            <v>370490DKA6420DKA1060DKA3220</v>
          </cell>
          <cell r="G3288" t="str">
            <v>NC</v>
          </cell>
        </row>
        <row r="3289">
          <cell r="F3289" t="str">
            <v>370490DKA6420DKA1060DKA3230</v>
          </cell>
          <cell r="G3289" t="str">
            <v>NC</v>
          </cell>
        </row>
        <row r="3290">
          <cell r="F3290" t="str">
            <v>370490DKA6420DKA1070-1080DKA3200</v>
          </cell>
          <cell r="G3290" t="str">
            <v>No</v>
          </cell>
        </row>
        <row r="3291">
          <cell r="F3291" t="str">
            <v>370490DKA6420DKA1070-1080DKA3210</v>
          </cell>
          <cell r="G3291" t="str">
            <v>No</v>
          </cell>
        </row>
        <row r="3292">
          <cell r="F3292" t="str">
            <v>370490DKA6420DKA1070-1080DKA3220</v>
          </cell>
          <cell r="G3292" t="str">
            <v>No</v>
          </cell>
        </row>
        <row r="3293">
          <cell r="F3293" t="str">
            <v>370490DKA6420DKA1070-1080DKA3230</v>
          </cell>
          <cell r="G3293" t="str">
            <v>No</v>
          </cell>
        </row>
        <row r="3294">
          <cell r="F3294" t="str">
            <v>370490DKA6420DKA1090DKA3200</v>
          </cell>
          <cell r="G3294" t="str">
            <v>NC</v>
          </cell>
        </row>
        <row r="3295">
          <cell r="F3295" t="str">
            <v>370490DKA6420DKA1090DKA3210</v>
          </cell>
          <cell r="G3295" t="str">
            <v>NC</v>
          </cell>
        </row>
        <row r="3296">
          <cell r="F3296" t="str">
            <v>370490DKA6420DKA1090DKA3220</v>
          </cell>
          <cell r="G3296" t="str">
            <v>NC</v>
          </cell>
        </row>
        <row r="3297">
          <cell r="F3297" t="str">
            <v>370490DKA6420DKA1090DKA3230</v>
          </cell>
          <cell r="G3297" t="str">
            <v>NC</v>
          </cell>
        </row>
        <row r="3298">
          <cell r="F3298" t="str">
            <v>370490DKA6430DKA1040-1050DKA3200</v>
          </cell>
          <cell r="G3298" t="str">
            <v>No</v>
          </cell>
        </row>
        <row r="3299">
          <cell r="F3299" t="str">
            <v>370490DKA6430DKA1040-1050DKA3210</v>
          </cell>
          <cell r="G3299" t="str">
            <v>No</v>
          </cell>
        </row>
        <row r="3300">
          <cell r="F3300" t="str">
            <v>370490DKA6430DKA1040-1050DKA3220</v>
          </cell>
          <cell r="G3300" t="str">
            <v>No</v>
          </cell>
        </row>
        <row r="3301">
          <cell r="F3301" t="str">
            <v>370490DKA6430DKA1040-1050DKA3230</v>
          </cell>
          <cell r="G3301" t="str">
            <v>No</v>
          </cell>
        </row>
        <row r="3302">
          <cell r="F3302" t="str">
            <v>370490DKA6430DKA1060DKA3200</v>
          </cell>
          <cell r="G3302" t="str">
            <v>NC</v>
          </cell>
        </row>
        <row r="3303">
          <cell r="F3303" t="str">
            <v>370490DKA6430DKA1060DKA3210</v>
          </cell>
          <cell r="G3303" t="str">
            <v>NC</v>
          </cell>
        </row>
        <row r="3304">
          <cell r="F3304" t="str">
            <v>370490DKA6430DKA1060DKA3220</v>
          </cell>
          <cell r="G3304" t="str">
            <v>NC</v>
          </cell>
        </row>
        <row r="3305">
          <cell r="F3305" t="str">
            <v>370490DKA6430DKA1060DKA3230</v>
          </cell>
          <cell r="G3305" t="str">
            <v>NC</v>
          </cell>
        </row>
        <row r="3306">
          <cell r="F3306" t="str">
            <v>370490DKA6430DKA1070-1080DKA3200</v>
          </cell>
          <cell r="G3306" t="str">
            <v>No</v>
          </cell>
        </row>
        <row r="3307">
          <cell r="F3307" t="str">
            <v>370490DKA6430DKA1070-1080DKA3210</v>
          </cell>
          <cell r="G3307" t="str">
            <v>No</v>
          </cell>
        </row>
        <row r="3308">
          <cell r="F3308" t="str">
            <v>370490DKA6430DKA1070-1080DKA3220</v>
          </cell>
          <cell r="G3308" t="str">
            <v>No</v>
          </cell>
        </row>
        <row r="3309">
          <cell r="F3309" t="str">
            <v>370490DKA6430DKA1070-1080DKA3230</v>
          </cell>
          <cell r="G3309" t="str">
            <v>No</v>
          </cell>
        </row>
        <row r="3310">
          <cell r="F3310" t="str">
            <v>370490DKA6430DKA1090DKA3200</v>
          </cell>
          <cell r="G3310" t="str">
            <v>NC</v>
          </cell>
        </row>
        <row r="3311">
          <cell r="F3311" t="str">
            <v>370490DKA6430DKA1090DKA3210</v>
          </cell>
          <cell r="G3311" t="str">
            <v>NC</v>
          </cell>
        </row>
        <row r="3312">
          <cell r="F3312" t="str">
            <v>370490DKA6430DKA1090DKA3220</v>
          </cell>
          <cell r="G3312" t="str">
            <v>NC</v>
          </cell>
        </row>
        <row r="3313">
          <cell r="F3313" t="str">
            <v>370490DKA6430DKA1090DKA3230</v>
          </cell>
          <cell r="G3313" t="str">
            <v>NC</v>
          </cell>
        </row>
        <row r="3314">
          <cell r="F3314" t="str">
            <v>370500DKA6410DKA1040-1050DKA3200</v>
          </cell>
          <cell r="G3314" t="str">
            <v>NC</v>
          </cell>
        </row>
        <row r="3315">
          <cell r="F3315" t="str">
            <v>370500DKA6410DKA1040-1050DKA3210</v>
          </cell>
          <cell r="G3315" t="str">
            <v>NC</v>
          </cell>
        </row>
        <row r="3316">
          <cell r="F3316" t="str">
            <v>370500DKA6410DKA1040-1050DKA3220</v>
          </cell>
          <cell r="G3316" t="str">
            <v>No</v>
          </cell>
        </row>
        <row r="3317">
          <cell r="F3317" t="str">
            <v>370500DKA6410DKA1040-1050DKA3230</v>
          </cell>
          <cell r="G3317" t="str">
            <v>No</v>
          </cell>
        </row>
        <row r="3318">
          <cell r="F3318" t="str">
            <v>370500DKA6410DKA1060DKA3200</v>
          </cell>
          <cell r="G3318" t="str">
            <v>Yes</v>
          </cell>
        </row>
        <row r="3319">
          <cell r="F3319" t="str">
            <v>370500DKA6410DKA1060DKA3210</v>
          </cell>
          <cell r="G3319" t="str">
            <v>Yes</v>
          </cell>
        </row>
        <row r="3320">
          <cell r="F3320" t="str">
            <v>370500DKA6410DKA1060DKA3220</v>
          </cell>
          <cell r="G3320" t="str">
            <v>No</v>
          </cell>
        </row>
        <row r="3321">
          <cell r="F3321" t="str">
            <v>370500DKA6410DKA1060DKA3230</v>
          </cell>
          <cell r="G3321" t="str">
            <v>No</v>
          </cell>
        </row>
        <row r="3322">
          <cell r="F3322" t="str">
            <v>370500DKA6410DKA1070-1080DKA3200</v>
          </cell>
          <cell r="G3322" t="str">
            <v>Yes</v>
          </cell>
        </row>
        <row r="3323">
          <cell r="F3323" t="str">
            <v>370500DKA6410DKA1070-1080DKA3210</v>
          </cell>
          <cell r="G3323" t="str">
            <v>Yes</v>
          </cell>
        </row>
        <row r="3324">
          <cell r="F3324" t="str">
            <v>370500DKA6410DKA1070-1080DKA3220</v>
          </cell>
          <cell r="G3324" t="str">
            <v>No</v>
          </cell>
        </row>
        <row r="3325">
          <cell r="F3325" t="str">
            <v>370500DKA6410DKA1070-1080DKA3230</v>
          </cell>
          <cell r="G3325" t="str">
            <v>No</v>
          </cell>
        </row>
        <row r="3326">
          <cell r="F3326" t="str">
            <v>370500DKA6410DKA1090DKA3200</v>
          </cell>
          <cell r="G3326" t="str">
            <v>Yes</v>
          </cell>
        </row>
        <row r="3327">
          <cell r="F3327" t="str">
            <v>370500DKA6410DKA1090DKA3210</v>
          </cell>
          <cell r="G3327" t="str">
            <v>Yes</v>
          </cell>
        </row>
        <row r="3328">
          <cell r="F3328" t="str">
            <v>370500DKA6410DKA1090DKA3220</v>
          </cell>
          <cell r="G3328" t="str">
            <v>No</v>
          </cell>
        </row>
        <row r="3329">
          <cell r="F3329" t="str">
            <v>370500DKA6410DKA1090DKA3230</v>
          </cell>
          <cell r="G3329" t="str">
            <v>No</v>
          </cell>
        </row>
        <row r="3330">
          <cell r="F3330" t="str">
            <v>370500DKA6420DKA1040-1050DKA3200</v>
          </cell>
          <cell r="G3330" t="str">
            <v>Yes</v>
          </cell>
        </row>
        <row r="3331">
          <cell r="F3331" t="str">
            <v>370500DKA6420DKA1040-1050DKA3210</v>
          </cell>
          <cell r="G3331" t="str">
            <v>Yes</v>
          </cell>
        </row>
        <row r="3332">
          <cell r="F3332" t="str">
            <v>370500DKA6420DKA1040-1050DKA3220</v>
          </cell>
          <cell r="G3332" t="str">
            <v>No</v>
          </cell>
        </row>
        <row r="3333">
          <cell r="F3333" t="str">
            <v>370500DKA6420DKA1040-1050DKA3230</v>
          </cell>
          <cell r="G3333" t="str">
            <v>No</v>
          </cell>
        </row>
        <row r="3334">
          <cell r="F3334" t="str">
            <v>370500DKA6420DKA1060DKA3200</v>
          </cell>
          <cell r="G3334" t="str">
            <v>NC</v>
          </cell>
        </row>
        <row r="3335">
          <cell r="F3335" t="str">
            <v>370500DKA6420DKA1060DKA3210</v>
          </cell>
          <cell r="G3335" t="str">
            <v>NC</v>
          </cell>
        </row>
        <row r="3336">
          <cell r="F3336" t="str">
            <v>370500DKA6420DKA1060DKA3220</v>
          </cell>
          <cell r="G3336" t="str">
            <v>NC</v>
          </cell>
        </row>
        <row r="3337">
          <cell r="F3337" t="str">
            <v>370500DKA6420DKA1060DKA3230</v>
          </cell>
          <cell r="G3337" t="str">
            <v>NC</v>
          </cell>
        </row>
        <row r="3338">
          <cell r="F3338" t="str">
            <v>370500DKA6420DKA1070-1080DKA3200</v>
          </cell>
          <cell r="G3338" t="str">
            <v>Yes</v>
          </cell>
        </row>
        <row r="3339">
          <cell r="F3339" t="str">
            <v>370500DKA6420DKA1070-1080DKA3210</v>
          </cell>
          <cell r="G3339" t="str">
            <v>Yes</v>
          </cell>
        </row>
        <row r="3340">
          <cell r="F3340" t="str">
            <v>370500DKA6420DKA1070-1080DKA3220</v>
          </cell>
          <cell r="G3340" t="str">
            <v>No</v>
          </cell>
        </row>
        <row r="3341">
          <cell r="F3341" t="str">
            <v>370500DKA6420DKA1070-1080DKA3230</v>
          </cell>
          <cell r="G3341" t="str">
            <v>No</v>
          </cell>
        </row>
        <row r="3342">
          <cell r="F3342" t="str">
            <v>370500DKA6420DKA1090DKA3200</v>
          </cell>
          <cell r="G3342" t="str">
            <v>NC</v>
          </cell>
        </row>
        <row r="3343">
          <cell r="F3343" t="str">
            <v>370500DKA6420DKA1090DKA3210</v>
          </cell>
          <cell r="G3343" t="str">
            <v>NC</v>
          </cell>
        </row>
        <row r="3344">
          <cell r="F3344" t="str">
            <v>370500DKA6420DKA1090DKA3220</v>
          </cell>
          <cell r="G3344" t="str">
            <v>NC</v>
          </cell>
        </row>
        <row r="3345">
          <cell r="F3345" t="str">
            <v>370500DKA6420DKA1090DKA3230</v>
          </cell>
          <cell r="G3345" t="str">
            <v>NC</v>
          </cell>
        </row>
        <row r="3346">
          <cell r="F3346" t="str">
            <v>370500DKA6430DKA1040-1050DKA3200</v>
          </cell>
          <cell r="G3346" t="str">
            <v>No</v>
          </cell>
        </row>
        <row r="3347">
          <cell r="F3347" t="str">
            <v>370500DKA6430DKA1040-1050DKA3210</v>
          </cell>
          <cell r="G3347" t="str">
            <v>No</v>
          </cell>
        </row>
        <row r="3348">
          <cell r="F3348" t="str">
            <v>370500DKA6430DKA1040-1050DKA3220</v>
          </cell>
          <cell r="G3348" t="str">
            <v>No</v>
          </cell>
        </row>
        <row r="3349">
          <cell r="F3349" t="str">
            <v>370500DKA6430DKA1040-1050DKA3230</v>
          </cell>
          <cell r="G3349" t="str">
            <v>No</v>
          </cell>
        </row>
        <row r="3350">
          <cell r="F3350" t="str">
            <v>370500DKA6430DKA1060DKA3200</v>
          </cell>
          <cell r="G3350" t="str">
            <v>NC</v>
          </cell>
        </row>
        <row r="3351">
          <cell r="F3351" t="str">
            <v>370500DKA6430DKA1060DKA3210</v>
          </cell>
          <cell r="G3351" t="str">
            <v>NC</v>
          </cell>
        </row>
        <row r="3352">
          <cell r="F3352" t="str">
            <v>370500DKA6430DKA1060DKA3220</v>
          </cell>
          <cell r="G3352" t="str">
            <v>NC</v>
          </cell>
        </row>
        <row r="3353">
          <cell r="F3353" t="str">
            <v>370500DKA6430DKA1060DKA3230</v>
          </cell>
          <cell r="G3353" t="str">
            <v>NC</v>
          </cell>
        </row>
        <row r="3354">
          <cell r="F3354" t="str">
            <v>370500DKA6430DKA1070-1080DKA3200</v>
          </cell>
          <cell r="G3354" t="str">
            <v>Yes</v>
          </cell>
        </row>
        <row r="3355">
          <cell r="F3355" t="str">
            <v>370500DKA6430DKA1070-1080DKA3210</v>
          </cell>
          <cell r="G3355" t="str">
            <v>Yes</v>
          </cell>
        </row>
        <row r="3356">
          <cell r="F3356" t="str">
            <v>370500DKA6430DKA1070-1080DKA3220</v>
          </cell>
          <cell r="G3356" t="str">
            <v>No</v>
          </cell>
        </row>
        <row r="3357">
          <cell r="F3357" t="str">
            <v>370500DKA6430DKA1070-1080DKA3230</v>
          </cell>
          <cell r="G3357" t="str">
            <v>No</v>
          </cell>
        </row>
        <row r="3358">
          <cell r="F3358" t="str">
            <v>370500DKA6430DKA1090DKA3200</v>
          </cell>
          <cell r="G3358" t="str">
            <v>NC</v>
          </cell>
        </row>
        <row r="3359">
          <cell r="F3359" t="str">
            <v>370500DKA6430DKA1090DKA3210</v>
          </cell>
          <cell r="G3359" t="str">
            <v>NC</v>
          </cell>
        </row>
        <row r="3360">
          <cell r="F3360" t="str">
            <v>370500DKA6430DKA1090DKA3220</v>
          </cell>
          <cell r="G3360" t="str">
            <v>NC</v>
          </cell>
        </row>
        <row r="3361">
          <cell r="F3361" t="str">
            <v>370500DKA6430DKA1090DKA3230</v>
          </cell>
          <cell r="G3361" t="str">
            <v>NC</v>
          </cell>
        </row>
        <row r="3362">
          <cell r="F3362" t="str">
            <v>370510DKA6410DKA1040-1050DKA3200</v>
          </cell>
          <cell r="G3362" t="str">
            <v>NC</v>
          </cell>
        </row>
        <row r="3363">
          <cell r="F3363" t="str">
            <v>370510DKA6410DKA1040-1050DKA3210</v>
          </cell>
          <cell r="G3363" t="str">
            <v>NC</v>
          </cell>
        </row>
        <row r="3364">
          <cell r="F3364" t="str">
            <v>370510DKA6410DKA1040-1050DKA3220</v>
          </cell>
          <cell r="G3364" t="str">
            <v>NC</v>
          </cell>
        </row>
        <row r="3365">
          <cell r="F3365" t="str">
            <v>370510DKA6410DKA1040-1050DKA3230</v>
          </cell>
          <cell r="G3365" t="str">
            <v>NC</v>
          </cell>
        </row>
        <row r="3366">
          <cell r="F3366" t="str">
            <v>370510DKA6410DKA1060DKA3200</v>
          </cell>
          <cell r="G3366" t="str">
            <v>Yes</v>
          </cell>
        </row>
        <row r="3367">
          <cell r="F3367" t="str">
            <v>370510DKA6410DKA1060DKA3210</v>
          </cell>
          <cell r="G3367" t="str">
            <v>Yes</v>
          </cell>
        </row>
        <row r="3368">
          <cell r="F3368" t="str">
            <v>370510DKA6410DKA1060DKA3220</v>
          </cell>
          <cell r="G3368" t="str">
            <v>No</v>
          </cell>
        </row>
        <row r="3369">
          <cell r="F3369" t="str">
            <v>370510DKA6410DKA1060DKA3230</v>
          </cell>
          <cell r="G3369" t="str">
            <v>No</v>
          </cell>
        </row>
        <row r="3370">
          <cell r="F3370" t="str">
            <v>370510DKA6410DKA1070-1080DKA3200</v>
          </cell>
          <cell r="G3370" t="str">
            <v>NC</v>
          </cell>
        </row>
        <row r="3371">
          <cell r="F3371" t="str">
            <v>370510DKA6410DKA1070-1080DKA3210</v>
          </cell>
          <cell r="G3371" t="str">
            <v>NC</v>
          </cell>
        </row>
        <row r="3372">
          <cell r="F3372" t="str">
            <v>370510DKA6410DKA1070-1080DKA3220</v>
          </cell>
          <cell r="G3372" t="str">
            <v>NC</v>
          </cell>
        </row>
        <row r="3373">
          <cell r="F3373" t="str">
            <v>370510DKA6410DKA1070-1080DKA3230</v>
          </cell>
          <cell r="G3373" t="str">
            <v>NC</v>
          </cell>
        </row>
        <row r="3374">
          <cell r="F3374" t="str">
            <v>370510DKA6410DKA1090DKA3200</v>
          </cell>
          <cell r="G3374" t="str">
            <v>Yes</v>
          </cell>
        </row>
        <row r="3375">
          <cell r="F3375" t="str">
            <v>370510DKA6410DKA1090DKA3210</v>
          </cell>
          <cell r="G3375" t="str">
            <v>Yes</v>
          </cell>
        </row>
        <row r="3376">
          <cell r="F3376" t="str">
            <v>370510DKA6410DKA1090DKA3220</v>
          </cell>
          <cell r="G3376" t="str">
            <v>No</v>
          </cell>
        </row>
        <row r="3377">
          <cell r="F3377" t="str">
            <v>370510DKA6410DKA1090DKA3230</v>
          </cell>
          <cell r="G3377" t="str">
            <v>No</v>
          </cell>
        </row>
        <row r="3378">
          <cell r="F3378" t="str">
            <v>370510DKA6420DKA1040-1050DKA3200</v>
          </cell>
          <cell r="G3378" t="str">
            <v>Yes</v>
          </cell>
        </row>
        <row r="3379">
          <cell r="F3379" t="str">
            <v>370510DKA6420DKA1040-1050DKA3210</v>
          </cell>
          <cell r="G3379" t="str">
            <v>Yes</v>
          </cell>
        </row>
        <row r="3380">
          <cell r="F3380" t="str">
            <v>370510DKA6420DKA1040-1050DKA3220</v>
          </cell>
          <cell r="G3380" t="str">
            <v>No</v>
          </cell>
        </row>
        <row r="3381">
          <cell r="F3381" t="str">
            <v>370510DKA6420DKA1040-1050DKA3230</v>
          </cell>
          <cell r="G3381" t="str">
            <v>No</v>
          </cell>
        </row>
        <row r="3382">
          <cell r="F3382" t="str">
            <v>370510DKA6420DKA1060DKA3200</v>
          </cell>
          <cell r="G3382" t="str">
            <v>Yes</v>
          </cell>
        </row>
        <row r="3383">
          <cell r="F3383" t="str">
            <v>370510DKA6420DKA1060DKA3210</v>
          </cell>
          <cell r="G3383" t="str">
            <v>Yes</v>
          </cell>
        </row>
        <row r="3384">
          <cell r="F3384" t="str">
            <v>370510DKA6420DKA1060DKA3220</v>
          </cell>
          <cell r="G3384" t="str">
            <v>No</v>
          </cell>
        </row>
        <row r="3385">
          <cell r="F3385" t="str">
            <v>370510DKA6420DKA1060DKA3230</v>
          </cell>
          <cell r="G3385" t="str">
            <v>No</v>
          </cell>
        </row>
        <row r="3386">
          <cell r="F3386" t="str">
            <v>370510DKA6420DKA1070-1080DKA3200</v>
          </cell>
          <cell r="G3386" t="str">
            <v>Yes</v>
          </cell>
        </row>
        <row r="3387">
          <cell r="F3387" t="str">
            <v>370510DKA6420DKA1070-1080DKA3210</v>
          </cell>
          <cell r="G3387" t="str">
            <v>Yes</v>
          </cell>
        </row>
        <row r="3388">
          <cell r="F3388" t="str">
            <v>370510DKA6420DKA1070-1080DKA3220</v>
          </cell>
          <cell r="G3388" t="str">
            <v>No</v>
          </cell>
        </row>
        <row r="3389">
          <cell r="F3389" t="str">
            <v>370510DKA6420DKA1070-1080DKA3230</v>
          </cell>
          <cell r="G3389" t="str">
            <v>No</v>
          </cell>
        </row>
        <row r="3390">
          <cell r="F3390" t="str">
            <v>370510DKA6420DKA1090DKA3200</v>
          </cell>
          <cell r="G3390" t="str">
            <v>Yes</v>
          </cell>
        </row>
        <row r="3391">
          <cell r="F3391" t="str">
            <v>370510DKA6420DKA1090DKA3210</v>
          </cell>
          <cell r="G3391" t="str">
            <v>Yes</v>
          </cell>
        </row>
        <row r="3392">
          <cell r="F3392" t="str">
            <v>370510DKA6420DKA1090DKA3220</v>
          </cell>
          <cell r="G3392" t="str">
            <v>No</v>
          </cell>
        </row>
        <row r="3393">
          <cell r="F3393" t="str">
            <v>370510DKA6420DKA1090DKA3230</v>
          </cell>
          <cell r="G3393" t="str">
            <v>No</v>
          </cell>
        </row>
        <row r="3394">
          <cell r="F3394" t="str">
            <v>370510DKA6430DKA1040-1050DKA3200</v>
          </cell>
          <cell r="G3394" t="str">
            <v>Yes</v>
          </cell>
        </row>
        <row r="3395">
          <cell r="F3395" t="str">
            <v>370510DKA6430DKA1040-1050DKA3210</v>
          </cell>
          <cell r="G3395" t="str">
            <v>Yes</v>
          </cell>
        </row>
        <row r="3396">
          <cell r="F3396" t="str">
            <v>370510DKA6430DKA1040-1050DKA3220</v>
          </cell>
          <cell r="G3396" t="str">
            <v>No</v>
          </cell>
        </row>
        <row r="3397">
          <cell r="F3397" t="str">
            <v>370510DKA6430DKA1040-1050DKA3230</v>
          </cell>
          <cell r="G3397" t="str">
            <v>No</v>
          </cell>
        </row>
        <row r="3398">
          <cell r="F3398" t="str">
            <v>370510DKA6430DKA1060DKA3200</v>
          </cell>
          <cell r="G3398" t="str">
            <v>NC</v>
          </cell>
        </row>
        <row r="3399">
          <cell r="F3399" t="str">
            <v>370510DKA6430DKA1060DKA3210</v>
          </cell>
          <cell r="G3399" t="str">
            <v>NC</v>
          </cell>
        </row>
        <row r="3400">
          <cell r="F3400" t="str">
            <v>370510DKA6430DKA1060DKA3220</v>
          </cell>
          <cell r="G3400" t="str">
            <v>NC</v>
          </cell>
        </row>
        <row r="3401">
          <cell r="F3401" t="str">
            <v>370510DKA6430DKA1060DKA3230</v>
          </cell>
          <cell r="G3401" t="str">
            <v>NC</v>
          </cell>
        </row>
        <row r="3402">
          <cell r="F3402" t="str">
            <v>370510DKA6430DKA1070-1080DKA3200</v>
          </cell>
          <cell r="G3402" t="str">
            <v>Yes</v>
          </cell>
        </row>
        <row r="3403">
          <cell r="F3403" t="str">
            <v>370510DKA6430DKA1070-1080DKA3210</v>
          </cell>
          <cell r="G3403" t="str">
            <v>Yes</v>
          </cell>
        </row>
        <row r="3404">
          <cell r="F3404" t="str">
            <v>370510DKA6430DKA1070-1080DKA3220</v>
          </cell>
          <cell r="G3404" t="str">
            <v>No</v>
          </cell>
        </row>
        <row r="3405">
          <cell r="F3405" t="str">
            <v>370510DKA6430DKA1070-1080DKA3230</v>
          </cell>
          <cell r="G3405" t="str">
            <v>No</v>
          </cell>
        </row>
        <row r="3406">
          <cell r="F3406" t="str">
            <v>370510DKA6430DKA1090DKA3200</v>
          </cell>
          <cell r="G3406" t="str">
            <v>NC</v>
          </cell>
        </row>
        <row r="3407">
          <cell r="F3407" t="str">
            <v>370510DKA6430DKA1090DKA3210</v>
          </cell>
          <cell r="G3407" t="str">
            <v>NC</v>
          </cell>
        </row>
        <row r="3408">
          <cell r="F3408" t="str">
            <v>370510DKA6430DKA1090DKA3220</v>
          </cell>
          <cell r="G3408" t="str">
            <v>NC</v>
          </cell>
        </row>
        <row r="3409">
          <cell r="F3409" t="str">
            <v>370510DKA6430DKA1090DKA3230</v>
          </cell>
          <cell r="G3409" t="str">
            <v>NC</v>
          </cell>
        </row>
        <row r="3410">
          <cell r="F3410" t="str">
            <v>370520DKA6410DKA1040-1050DKA3200</v>
          </cell>
          <cell r="G3410" t="str">
            <v>NC</v>
          </cell>
        </row>
        <row r="3411">
          <cell r="F3411" t="str">
            <v>370520DKA6410DKA1040-1050DKA3210</v>
          </cell>
          <cell r="G3411" t="str">
            <v>NC</v>
          </cell>
        </row>
        <row r="3412">
          <cell r="F3412" t="str">
            <v>370520DKA6410DKA1040-1050DKA3220</v>
          </cell>
          <cell r="G3412" t="str">
            <v>NC</v>
          </cell>
        </row>
        <row r="3413">
          <cell r="F3413" t="str">
            <v>370520DKA6410DKA1040-1050DKA3230</v>
          </cell>
          <cell r="G3413" t="str">
            <v>NC</v>
          </cell>
        </row>
        <row r="3414">
          <cell r="F3414" t="str">
            <v>370520DKA6410DKA1060DKA3200</v>
          </cell>
          <cell r="G3414" t="str">
            <v>Yes</v>
          </cell>
        </row>
        <row r="3415">
          <cell r="F3415" t="str">
            <v>370520DKA6410DKA1060DKA3210</v>
          </cell>
          <cell r="G3415" t="str">
            <v>Yes</v>
          </cell>
        </row>
        <row r="3416">
          <cell r="F3416" t="str">
            <v>370520DKA6410DKA1060DKA3220</v>
          </cell>
          <cell r="G3416" t="str">
            <v>No</v>
          </cell>
        </row>
        <row r="3417">
          <cell r="F3417" t="str">
            <v>370520DKA6410DKA1060DKA3230</v>
          </cell>
          <cell r="G3417" t="str">
            <v>No</v>
          </cell>
        </row>
        <row r="3418">
          <cell r="F3418" t="str">
            <v>370520DKA6410DKA1070-1080DKA3200</v>
          </cell>
          <cell r="G3418" t="str">
            <v>NC</v>
          </cell>
        </row>
        <row r="3419">
          <cell r="F3419" t="str">
            <v>370520DKA6410DKA1070-1080DKA3210</v>
          </cell>
          <cell r="G3419" t="str">
            <v>NC</v>
          </cell>
        </row>
        <row r="3420">
          <cell r="F3420" t="str">
            <v>370520DKA6410DKA1070-1080DKA3220</v>
          </cell>
          <cell r="G3420" t="str">
            <v>NC</v>
          </cell>
        </row>
        <row r="3421">
          <cell r="F3421" t="str">
            <v>370520DKA6410DKA1070-1080DKA3230</v>
          </cell>
          <cell r="G3421" t="str">
            <v>NC</v>
          </cell>
        </row>
        <row r="3422">
          <cell r="F3422" t="str">
            <v>370520DKA6410DKA1090DKA3200</v>
          </cell>
          <cell r="G3422" t="str">
            <v>Yes</v>
          </cell>
        </row>
        <row r="3423">
          <cell r="F3423" t="str">
            <v>370520DKA6410DKA1090DKA3210</v>
          </cell>
          <cell r="G3423" t="str">
            <v>Yes</v>
          </cell>
        </row>
        <row r="3424">
          <cell r="F3424" t="str">
            <v>370520DKA6410DKA1090DKA3220</v>
          </cell>
          <cell r="G3424" t="str">
            <v>Yes</v>
          </cell>
        </row>
        <row r="3425">
          <cell r="F3425" t="str">
            <v>370520DKA6410DKA1090DKA3230</v>
          </cell>
          <cell r="G3425" t="str">
            <v>Yes</v>
          </cell>
        </row>
        <row r="3426">
          <cell r="F3426" t="str">
            <v>370520DKA6420DKA1040-1050DKA3200</v>
          </cell>
          <cell r="G3426" t="str">
            <v>NC</v>
          </cell>
        </row>
        <row r="3427">
          <cell r="F3427" t="str">
            <v>370520DKA6420DKA1040-1050DKA3210</v>
          </cell>
          <cell r="G3427" t="str">
            <v>NC</v>
          </cell>
        </row>
        <row r="3428">
          <cell r="F3428" t="str">
            <v>370520DKA6420DKA1040-1050DKA3220</v>
          </cell>
          <cell r="G3428" t="str">
            <v>NC</v>
          </cell>
        </row>
        <row r="3429">
          <cell r="F3429" t="str">
            <v>370520DKA6420DKA1040-1050DKA3230</v>
          </cell>
          <cell r="G3429" t="str">
            <v>NC</v>
          </cell>
        </row>
        <row r="3430">
          <cell r="F3430" t="str">
            <v>370520DKA6420DKA1060DKA3200</v>
          </cell>
          <cell r="G3430" t="str">
            <v>Yes</v>
          </cell>
        </row>
        <row r="3431">
          <cell r="F3431" t="str">
            <v>370520DKA6420DKA1060DKA3210</v>
          </cell>
          <cell r="G3431" t="str">
            <v>Yes</v>
          </cell>
        </row>
        <row r="3432">
          <cell r="F3432" t="str">
            <v>370520DKA6420DKA1060DKA3220</v>
          </cell>
          <cell r="G3432" t="str">
            <v>No</v>
          </cell>
        </row>
        <row r="3433">
          <cell r="F3433" t="str">
            <v>370520DKA6420DKA1060DKA3230</v>
          </cell>
          <cell r="G3433" t="str">
            <v>No</v>
          </cell>
        </row>
        <row r="3434">
          <cell r="F3434" t="str">
            <v>370520DKA6420DKA1070-1080DKA3200</v>
          </cell>
          <cell r="G3434" t="str">
            <v>NC</v>
          </cell>
        </row>
        <row r="3435">
          <cell r="F3435" t="str">
            <v>370520DKA6420DKA1070-1080DKA3210</v>
          </cell>
          <cell r="G3435" t="str">
            <v>NC</v>
          </cell>
        </row>
        <row r="3436">
          <cell r="F3436" t="str">
            <v>370520DKA6420DKA1070-1080DKA3220</v>
          </cell>
          <cell r="G3436" t="str">
            <v>NC</v>
          </cell>
        </row>
        <row r="3437">
          <cell r="F3437" t="str">
            <v>370520DKA6420DKA1070-1080DKA3230</v>
          </cell>
          <cell r="G3437" t="str">
            <v>NC</v>
          </cell>
        </row>
        <row r="3438">
          <cell r="F3438" t="str">
            <v>370520DKA6420DKA1090DKA3200</v>
          </cell>
          <cell r="G3438" t="str">
            <v>Yes</v>
          </cell>
        </row>
        <row r="3439">
          <cell r="F3439" t="str">
            <v>370520DKA6420DKA1090DKA3210</v>
          </cell>
          <cell r="G3439" t="str">
            <v>Yes</v>
          </cell>
        </row>
        <row r="3440">
          <cell r="F3440" t="str">
            <v>370520DKA6420DKA1090DKA3220</v>
          </cell>
          <cell r="G3440" t="str">
            <v>No</v>
          </cell>
        </row>
        <row r="3441">
          <cell r="F3441" t="str">
            <v>370520DKA6420DKA1090DKA3230</v>
          </cell>
          <cell r="G3441" t="str">
            <v>No</v>
          </cell>
        </row>
        <row r="3442">
          <cell r="F3442" t="str">
            <v>370520DKA6430DKA1040-1050DKA3200</v>
          </cell>
          <cell r="G3442" t="str">
            <v>Yes</v>
          </cell>
        </row>
        <row r="3443">
          <cell r="F3443" t="str">
            <v>370520DKA6430DKA1040-1050DKA3210</v>
          </cell>
          <cell r="G3443" t="str">
            <v>Yes</v>
          </cell>
        </row>
        <row r="3444">
          <cell r="F3444" t="str">
            <v>370520DKA6430DKA1040-1050DKA3220</v>
          </cell>
          <cell r="G3444" t="str">
            <v>No</v>
          </cell>
        </row>
        <row r="3445">
          <cell r="F3445" t="str">
            <v>370520DKA6430DKA1040-1050DKA3230</v>
          </cell>
          <cell r="G3445" t="str">
            <v>No</v>
          </cell>
        </row>
        <row r="3446">
          <cell r="F3446" t="str">
            <v>370520DKA6430DKA1060DKA3200</v>
          </cell>
          <cell r="G3446" t="str">
            <v>Yes</v>
          </cell>
        </row>
        <row r="3447">
          <cell r="F3447" t="str">
            <v>370520DKA6430DKA1060DKA3210</v>
          </cell>
          <cell r="G3447" t="str">
            <v>Yes</v>
          </cell>
        </row>
        <row r="3448">
          <cell r="F3448" t="str">
            <v>370520DKA6430DKA1060DKA3220</v>
          </cell>
          <cell r="G3448" t="str">
            <v>No</v>
          </cell>
        </row>
        <row r="3449">
          <cell r="F3449" t="str">
            <v>370520DKA6430DKA1060DKA3230</v>
          </cell>
          <cell r="G3449" t="str">
            <v>No</v>
          </cell>
        </row>
        <row r="3450">
          <cell r="F3450" t="str">
            <v>370520DKA6430DKA1070-1080DKA3200</v>
          </cell>
          <cell r="G3450" t="str">
            <v>Yes</v>
          </cell>
        </row>
        <row r="3451">
          <cell r="F3451" t="str">
            <v>370520DKA6430DKA1070-1080DKA3210</v>
          </cell>
          <cell r="G3451" t="str">
            <v>Yes</v>
          </cell>
        </row>
        <row r="3452">
          <cell r="F3452" t="str">
            <v>370520DKA6430DKA1070-1080DKA3220</v>
          </cell>
          <cell r="G3452" t="str">
            <v>No</v>
          </cell>
        </row>
        <row r="3453">
          <cell r="F3453" t="str">
            <v>370520DKA6430DKA1070-1080DKA3230</v>
          </cell>
          <cell r="G3453" t="str">
            <v>No</v>
          </cell>
        </row>
        <row r="3454">
          <cell r="F3454" t="str">
            <v>370520DKA6430DKA1090DKA3200</v>
          </cell>
          <cell r="G3454" t="str">
            <v>Yes</v>
          </cell>
        </row>
        <row r="3455">
          <cell r="F3455" t="str">
            <v>370520DKA6430DKA1090DKA3210</v>
          </cell>
          <cell r="G3455" t="str">
            <v>Yes</v>
          </cell>
        </row>
        <row r="3456">
          <cell r="F3456" t="str">
            <v>370520DKA6430DKA1090DKA3220</v>
          </cell>
          <cell r="G3456" t="str">
            <v>No</v>
          </cell>
        </row>
        <row r="3457">
          <cell r="F3457" t="str">
            <v>370520DKA6430DKA1090DKA3230</v>
          </cell>
          <cell r="G3457" t="str">
            <v>No</v>
          </cell>
        </row>
        <row r="3458">
          <cell r="F3458" t="str">
            <v>380450DKA6410DKA1040-1050DKA3200</v>
          </cell>
          <cell r="G3458" t="str">
            <v>NC</v>
          </cell>
        </row>
        <row r="3459">
          <cell r="F3459" t="str">
            <v>380450DKA6410DKA1040-1050DKA3210</v>
          </cell>
          <cell r="G3459" t="str">
            <v>NC</v>
          </cell>
        </row>
        <row r="3460">
          <cell r="F3460" t="str">
            <v>380450DKA6410DKA1040-1050DKA3220</v>
          </cell>
          <cell r="G3460" t="str">
            <v>NC</v>
          </cell>
        </row>
        <row r="3461">
          <cell r="F3461" t="str">
            <v>380450DKA6410DKA1040-1050DKA3230</v>
          </cell>
          <cell r="G3461" t="str">
            <v>NC</v>
          </cell>
        </row>
        <row r="3462">
          <cell r="F3462" t="str">
            <v>380450DKA6410DKA1060DKA3200</v>
          </cell>
          <cell r="G3462" t="str">
            <v>NC</v>
          </cell>
        </row>
        <row r="3463">
          <cell r="F3463" t="str">
            <v>380450DKA6410DKA1060DKA3210</v>
          </cell>
          <cell r="G3463" t="str">
            <v>NC</v>
          </cell>
        </row>
        <row r="3464">
          <cell r="F3464" t="str">
            <v>380450DKA6410DKA1060DKA3220</v>
          </cell>
          <cell r="G3464" t="str">
            <v>NC</v>
          </cell>
        </row>
        <row r="3465">
          <cell r="F3465" t="str">
            <v>380450DKA6410DKA1060DKA3230</v>
          </cell>
          <cell r="G3465" t="str">
            <v>NC</v>
          </cell>
        </row>
        <row r="3466">
          <cell r="F3466" t="str">
            <v>380450DKA6410DKA1070-1080DKA3200</v>
          </cell>
          <cell r="G3466" t="str">
            <v>No</v>
          </cell>
        </row>
        <row r="3467">
          <cell r="F3467" t="str">
            <v>380450DKA6410DKA1070-1080DKA3210</v>
          </cell>
          <cell r="G3467" t="str">
            <v>No</v>
          </cell>
        </row>
        <row r="3468">
          <cell r="F3468" t="str">
            <v>380450DKA6410DKA1070-1080DKA3220</v>
          </cell>
          <cell r="G3468" t="str">
            <v>No</v>
          </cell>
        </row>
        <row r="3469">
          <cell r="F3469" t="str">
            <v>380450DKA6410DKA1070-1080DKA3230</v>
          </cell>
          <cell r="G3469" t="str">
            <v>No</v>
          </cell>
        </row>
        <row r="3470">
          <cell r="F3470" t="str">
            <v>380450DKA6410DKA1090DKA3200</v>
          </cell>
          <cell r="G3470" t="str">
            <v>NC</v>
          </cell>
        </row>
        <row r="3471">
          <cell r="F3471" t="str">
            <v>380450DKA6410DKA1090DKA3210</v>
          </cell>
          <cell r="G3471" t="str">
            <v>NC</v>
          </cell>
        </row>
        <row r="3472">
          <cell r="F3472" t="str">
            <v>380450DKA6410DKA1090DKA3220</v>
          </cell>
          <cell r="G3472" t="str">
            <v>NC</v>
          </cell>
        </row>
        <row r="3473">
          <cell r="F3473" t="str">
            <v>380450DKA6410DKA1090DKA3230</v>
          </cell>
          <cell r="G3473" t="str">
            <v>NC</v>
          </cell>
        </row>
        <row r="3474">
          <cell r="F3474" t="str">
            <v>380450DKA6420DKA1040-1050DKA3200</v>
          </cell>
          <cell r="G3474" t="str">
            <v>NC</v>
          </cell>
        </row>
        <row r="3475">
          <cell r="F3475" t="str">
            <v>380450DKA6420DKA1040-1050DKA3210</v>
          </cell>
          <cell r="G3475" t="str">
            <v>NC</v>
          </cell>
        </row>
        <row r="3476">
          <cell r="F3476" t="str">
            <v>380450DKA6420DKA1040-1050DKA3220</v>
          </cell>
          <cell r="G3476" t="str">
            <v>NC</v>
          </cell>
        </row>
        <row r="3477">
          <cell r="F3477" t="str">
            <v>380450DKA6420DKA1040-1050DKA3230</v>
          </cell>
          <cell r="G3477" t="str">
            <v>NC</v>
          </cell>
        </row>
        <row r="3478">
          <cell r="F3478" t="str">
            <v>380450DKA6420DKA1060DKA3200</v>
          </cell>
          <cell r="G3478" t="str">
            <v>NC</v>
          </cell>
        </row>
        <row r="3479">
          <cell r="F3479" t="str">
            <v>380450DKA6420DKA1060DKA3210</v>
          </cell>
          <cell r="G3479" t="str">
            <v>NC</v>
          </cell>
        </row>
        <row r="3480">
          <cell r="F3480" t="str">
            <v>380450DKA6420DKA1060DKA3220</v>
          </cell>
          <cell r="G3480" t="str">
            <v>NC</v>
          </cell>
        </row>
        <row r="3481">
          <cell r="F3481" t="str">
            <v>380450DKA6420DKA1060DKA3230</v>
          </cell>
          <cell r="G3481" t="str">
            <v>NC</v>
          </cell>
        </row>
        <row r="3482">
          <cell r="F3482" t="str">
            <v>380450DKA6420DKA1070-1080DKA3200</v>
          </cell>
          <cell r="G3482" t="str">
            <v>NC</v>
          </cell>
        </row>
        <row r="3483">
          <cell r="F3483" t="str">
            <v>380450DKA6420DKA1070-1080DKA3210</v>
          </cell>
          <cell r="G3483" t="str">
            <v>NC</v>
          </cell>
        </row>
        <row r="3484">
          <cell r="F3484" t="str">
            <v>380450DKA6420DKA1070-1080DKA3220</v>
          </cell>
          <cell r="G3484" t="str">
            <v>NC</v>
          </cell>
        </row>
        <row r="3485">
          <cell r="F3485" t="str">
            <v>380450DKA6420DKA1070-1080DKA3230</v>
          </cell>
          <cell r="G3485" t="str">
            <v>NC</v>
          </cell>
        </row>
        <row r="3486">
          <cell r="F3486" t="str">
            <v>380450DKA6420DKA1090DKA3200</v>
          </cell>
          <cell r="G3486" t="str">
            <v>NC</v>
          </cell>
        </row>
        <row r="3487">
          <cell r="F3487" t="str">
            <v>380450DKA6420DKA1090DKA3210</v>
          </cell>
          <cell r="G3487" t="str">
            <v>NC</v>
          </cell>
        </row>
        <row r="3488">
          <cell r="F3488" t="str">
            <v>380450DKA6420DKA1090DKA3220</v>
          </cell>
          <cell r="G3488" t="str">
            <v>NC</v>
          </cell>
        </row>
        <row r="3489">
          <cell r="F3489" t="str">
            <v>380450DKA6420DKA1090DKA3230</v>
          </cell>
          <cell r="G3489" t="str">
            <v>NC</v>
          </cell>
        </row>
        <row r="3490">
          <cell r="F3490" t="str">
            <v>380450DKA6430DKA1040-1050DKA3200</v>
          </cell>
          <cell r="G3490" t="str">
            <v>NC</v>
          </cell>
        </row>
        <row r="3491">
          <cell r="F3491" t="str">
            <v>380450DKA6430DKA1040-1050DKA3210</v>
          </cell>
          <cell r="G3491" t="str">
            <v>NC</v>
          </cell>
        </row>
        <row r="3492">
          <cell r="F3492" t="str">
            <v>380450DKA6430DKA1040-1050DKA3220</v>
          </cell>
          <cell r="G3492" t="str">
            <v>NC</v>
          </cell>
        </row>
        <row r="3493">
          <cell r="F3493" t="str">
            <v>380450DKA6430DKA1040-1050DKA3230</v>
          </cell>
          <cell r="G3493" t="str">
            <v>NC</v>
          </cell>
        </row>
        <row r="3494">
          <cell r="F3494" t="str">
            <v>380450DKA6430DKA1060DKA3200</v>
          </cell>
          <cell r="G3494" t="str">
            <v>NC</v>
          </cell>
        </row>
        <row r="3495">
          <cell r="F3495" t="str">
            <v>380450DKA6430DKA1060DKA3210</v>
          </cell>
          <cell r="G3495" t="str">
            <v>NC</v>
          </cell>
        </row>
        <row r="3496">
          <cell r="F3496" t="str">
            <v>380450DKA6430DKA1060DKA3220</v>
          </cell>
          <cell r="G3496" t="str">
            <v>NC</v>
          </cell>
        </row>
        <row r="3497">
          <cell r="F3497" t="str">
            <v>380450DKA6430DKA1060DKA3230</v>
          </cell>
          <cell r="G3497" t="str">
            <v>NC</v>
          </cell>
        </row>
        <row r="3498">
          <cell r="F3498" t="str">
            <v>380450DKA6430DKA1070-1080DKA3200</v>
          </cell>
          <cell r="G3498" t="str">
            <v>NC</v>
          </cell>
        </row>
        <row r="3499">
          <cell r="F3499" t="str">
            <v>380450DKA6430DKA1070-1080DKA3210</v>
          </cell>
          <cell r="G3499" t="str">
            <v>NC</v>
          </cell>
        </row>
        <row r="3500">
          <cell r="F3500" t="str">
            <v>380450DKA6430DKA1070-1080DKA3220</v>
          </cell>
          <cell r="G3500" t="str">
            <v>NC</v>
          </cell>
        </row>
        <row r="3501">
          <cell r="F3501" t="str">
            <v>380450DKA6430DKA1070-1080DKA3230</v>
          </cell>
          <cell r="G3501" t="str">
            <v>NC</v>
          </cell>
        </row>
        <row r="3502">
          <cell r="F3502" t="str">
            <v>380450DKA6430DKA1090DKA3200</v>
          </cell>
          <cell r="G3502" t="str">
            <v>NC</v>
          </cell>
        </row>
        <row r="3503">
          <cell r="F3503" t="str">
            <v>380450DKA6430DKA1090DKA3210</v>
          </cell>
          <cell r="G3503" t="str">
            <v>NC</v>
          </cell>
        </row>
        <row r="3504">
          <cell r="F3504" t="str">
            <v>380450DKA6430DKA1090DKA3220</v>
          </cell>
          <cell r="G3504" t="str">
            <v>NC</v>
          </cell>
        </row>
        <row r="3505">
          <cell r="F3505" t="str">
            <v>380450DKA6430DKA1090DKA3230</v>
          </cell>
          <cell r="G3505" t="str">
            <v>NC</v>
          </cell>
        </row>
        <row r="3506">
          <cell r="F3506" t="str">
            <v>380460DKA6410DKA1040-1050DKA3200</v>
          </cell>
          <cell r="G3506" t="str">
            <v>No</v>
          </cell>
        </row>
        <row r="3507">
          <cell r="F3507" t="str">
            <v>380460DKA6410DKA1040-1050DKA3210</v>
          </cell>
          <cell r="G3507" t="str">
            <v>No</v>
          </cell>
        </row>
        <row r="3508">
          <cell r="F3508" t="str">
            <v>380460DKA6410DKA1040-1050DKA3220</v>
          </cell>
          <cell r="G3508" t="str">
            <v>No</v>
          </cell>
        </row>
        <row r="3509">
          <cell r="F3509" t="str">
            <v>380460DKA6410DKA1040-1050DKA3230</v>
          </cell>
          <cell r="G3509" t="str">
            <v>No</v>
          </cell>
        </row>
        <row r="3510">
          <cell r="F3510" t="str">
            <v>380460DKA6410DKA1060DKA3200</v>
          </cell>
          <cell r="G3510" t="str">
            <v>NC</v>
          </cell>
        </row>
        <row r="3511">
          <cell r="F3511" t="str">
            <v>380460DKA6410DKA1060DKA3210</v>
          </cell>
          <cell r="G3511" t="str">
            <v>NC</v>
          </cell>
        </row>
        <row r="3512">
          <cell r="F3512" t="str">
            <v>380460DKA6410DKA1060DKA3220</v>
          </cell>
          <cell r="G3512" t="str">
            <v>NC</v>
          </cell>
        </row>
        <row r="3513">
          <cell r="F3513" t="str">
            <v>380460DKA6410DKA1060DKA3230</v>
          </cell>
          <cell r="G3513" t="str">
            <v>NC</v>
          </cell>
        </row>
        <row r="3514">
          <cell r="F3514" t="str">
            <v>380460DKA6410DKA1070-1080DKA3200</v>
          </cell>
          <cell r="G3514" t="str">
            <v>No</v>
          </cell>
        </row>
        <row r="3515">
          <cell r="F3515" t="str">
            <v>380460DKA6410DKA1070-1080DKA3210</v>
          </cell>
          <cell r="G3515" t="str">
            <v>No</v>
          </cell>
        </row>
        <row r="3516">
          <cell r="F3516" t="str">
            <v>380460DKA6410DKA1070-1080DKA3220</v>
          </cell>
          <cell r="G3516" t="str">
            <v>No</v>
          </cell>
        </row>
        <row r="3517">
          <cell r="F3517" t="str">
            <v>380460DKA6410DKA1070-1080DKA3230</v>
          </cell>
          <cell r="G3517" t="str">
            <v>No</v>
          </cell>
        </row>
        <row r="3518">
          <cell r="F3518" t="str">
            <v>380460DKA6410DKA1090DKA3200</v>
          </cell>
          <cell r="G3518" t="str">
            <v>NC</v>
          </cell>
        </row>
        <row r="3519">
          <cell r="F3519" t="str">
            <v>380460DKA6410DKA1090DKA3210</v>
          </cell>
          <cell r="G3519" t="str">
            <v>NC</v>
          </cell>
        </row>
        <row r="3520">
          <cell r="F3520" t="str">
            <v>380460DKA6410DKA1090DKA3220</v>
          </cell>
          <cell r="G3520" t="str">
            <v>NC</v>
          </cell>
        </row>
        <row r="3521">
          <cell r="F3521" t="str">
            <v>380460DKA6410DKA1090DKA3230</v>
          </cell>
          <cell r="G3521" t="str">
            <v>NC</v>
          </cell>
        </row>
        <row r="3522">
          <cell r="F3522" t="str">
            <v>380460DKA6420DKA1040-1050DKA3200</v>
          </cell>
          <cell r="G3522" t="str">
            <v>No</v>
          </cell>
        </row>
        <row r="3523">
          <cell r="F3523" t="str">
            <v>380460DKA6420DKA1040-1050DKA3210</v>
          </cell>
          <cell r="G3523" t="str">
            <v>No</v>
          </cell>
        </row>
        <row r="3524">
          <cell r="F3524" t="str">
            <v>380460DKA6420DKA1040-1050DKA3220</v>
          </cell>
          <cell r="G3524" t="str">
            <v>No</v>
          </cell>
        </row>
        <row r="3525">
          <cell r="F3525" t="str">
            <v>380460DKA6420DKA1040-1050DKA3230</v>
          </cell>
          <cell r="G3525" t="str">
            <v>No</v>
          </cell>
        </row>
        <row r="3526">
          <cell r="F3526" t="str">
            <v>380460DKA6420DKA1060DKA3200</v>
          </cell>
          <cell r="G3526" t="str">
            <v>NC</v>
          </cell>
        </row>
        <row r="3527">
          <cell r="F3527" t="str">
            <v>380460DKA6420DKA1060DKA3210</v>
          </cell>
          <cell r="G3527" t="str">
            <v>NC</v>
          </cell>
        </row>
        <row r="3528">
          <cell r="F3528" t="str">
            <v>380460DKA6420DKA1060DKA3220</v>
          </cell>
          <cell r="G3528" t="str">
            <v>NC</v>
          </cell>
        </row>
        <row r="3529">
          <cell r="F3529" t="str">
            <v>380460DKA6420DKA1060DKA3230</v>
          </cell>
          <cell r="G3529" t="str">
            <v>NC</v>
          </cell>
        </row>
        <row r="3530">
          <cell r="F3530" t="str">
            <v>380460DKA6420DKA1070-1080DKA3200</v>
          </cell>
          <cell r="G3530" t="str">
            <v>No</v>
          </cell>
        </row>
        <row r="3531">
          <cell r="F3531" t="str">
            <v>380460DKA6420DKA1070-1080DKA3210</v>
          </cell>
          <cell r="G3531" t="str">
            <v>No</v>
          </cell>
        </row>
        <row r="3532">
          <cell r="F3532" t="str">
            <v>380460DKA6420DKA1070-1080DKA3220</v>
          </cell>
          <cell r="G3532" t="str">
            <v>No</v>
          </cell>
        </row>
        <row r="3533">
          <cell r="F3533" t="str">
            <v>380460DKA6420DKA1070-1080DKA3230</v>
          </cell>
          <cell r="G3533" t="str">
            <v>No</v>
          </cell>
        </row>
        <row r="3534">
          <cell r="F3534" t="str">
            <v>380460DKA6420DKA1090DKA3200</v>
          </cell>
          <cell r="G3534" t="str">
            <v>NC</v>
          </cell>
        </row>
        <row r="3535">
          <cell r="F3535" t="str">
            <v>380460DKA6420DKA1090DKA3210</v>
          </cell>
          <cell r="G3535" t="str">
            <v>NC</v>
          </cell>
        </row>
        <row r="3536">
          <cell r="F3536" t="str">
            <v>380460DKA6420DKA1090DKA3220</v>
          </cell>
          <cell r="G3536" t="str">
            <v>NC</v>
          </cell>
        </row>
        <row r="3537">
          <cell r="F3537" t="str">
            <v>380460DKA6420DKA1090DKA3230</v>
          </cell>
          <cell r="G3537" t="str">
            <v>NC</v>
          </cell>
        </row>
        <row r="3538">
          <cell r="F3538" t="str">
            <v>380460DKA6430DKA1040-1050DKA3200</v>
          </cell>
          <cell r="G3538" t="str">
            <v>NC</v>
          </cell>
        </row>
        <row r="3539">
          <cell r="F3539" t="str">
            <v>380460DKA6430DKA1040-1050DKA3210</v>
          </cell>
          <cell r="G3539" t="str">
            <v>NC</v>
          </cell>
        </row>
        <row r="3540">
          <cell r="F3540" t="str">
            <v>380460DKA6430DKA1040-1050DKA3220</v>
          </cell>
          <cell r="G3540" t="str">
            <v>NC</v>
          </cell>
        </row>
        <row r="3541">
          <cell r="F3541" t="str">
            <v>380460DKA6430DKA1040-1050DKA3230</v>
          </cell>
          <cell r="G3541" t="str">
            <v>NC</v>
          </cell>
        </row>
        <row r="3542">
          <cell r="F3542" t="str">
            <v>380460DKA6430DKA1060DKA3200</v>
          </cell>
          <cell r="G3542" t="str">
            <v>NC</v>
          </cell>
        </row>
        <row r="3543">
          <cell r="F3543" t="str">
            <v>380460DKA6430DKA1060DKA3210</v>
          </cell>
          <cell r="G3543" t="str">
            <v>NC</v>
          </cell>
        </row>
        <row r="3544">
          <cell r="F3544" t="str">
            <v>380460DKA6430DKA1060DKA3220</v>
          </cell>
          <cell r="G3544" t="str">
            <v>NC</v>
          </cell>
        </row>
        <row r="3545">
          <cell r="F3545" t="str">
            <v>380460DKA6430DKA1060DKA3230</v>
          </cell>
          <cell r="G3545" t="str">
            <v>NC</v>
          </cell>
        </row>
        <row r="3546">
          <cell r="F3546" t="str">
            <v>380460DKA6430DKA1070-1080DKA3200</v>
          </cell>
          <cell r="G3546" t="str">
            <v>NC</v>
          </cell>
        </row>
        <row r="3547">
          <cell r="F3547" t="str">
            <v>380460DKA6430DKA1070-1080DKA3210</v>
          </cell>
          <cell r="G3547" t="str">
            <v>NC</v>
          </cell>
        </row>
        <row r="3548">
          <cell r="F3548" t="str">
            <v>380460DKA6430DKA1070-1080DKA3220</v>
          </cell>
          <cell r="G3548" t="str">
            <v>NC</v>
          </cell>
        </row>
        <row r="3549">
          <cell r="F3549" t="str">
            <v>380460DKA6430DKA1070-1080DKA3230</v>
          </cell>
          <cell r="G3549" t="str">
            <v>NC</v>
          </cell>
        </row>
        <row r="3550">
          <cell r="F3550" t="str">
            <v>380460DKA6430DKA1090DKA3200</v>
          </cell>
          <cell r="G3550" t="str">
            <v>NC</v>
          </cell>
        </row>
        <row r="3551">
          <cell r="F3551" t="str">
            <v>380460DKA6430DKA1090DKA3210</v>
          </cell>
          <cell r="G3551" t="str">
            <v>NC</v>
          </cell>
        </row>
        <row r="3552">
          <cell r="F3552" t="str">
            <v>380460DKA6430DKA1090DKA3220</v>
          </cell>
          <cell r="G3552" t="str">
            <v>NC</v>
          </cell>
        </row>
        <row r="3553">
          <cell r="F3553" t="str">
            <v>380460DKA6430DKA1090DKA3230</v>
          </cell>
          <cell r="G3553" t="str">
            <v>NC</v>
          </cell>
        </row>
        <row r="3554">
          <cell r="F3554" t="str">
            <v>380470DKA6410DKA1040-1050DKA3200</v>
          </cell>
          <cell r="G3554" t="str">
            <v>No</v>
          </cell>
        </row>
        <row r="3555">
          <cell r="F3555" t="str">
            <v>380470DKA6410DKA1040-1050DKA3210</v>
          </cell>
          <cell r="G3555" t="str">
            <v>No</v>
          </cell>
        </row>
        <row r="3556">
          <cell r="F3556" t="str">
            <v>380470DKA6410DKA1040-1050DKA3220</v>
          </cell>
          <cell r="G3556" t="str">
            <v>No</v>
          </cell>
        </row>
        <row r="3557">
          <cell r="F3557" t="str">
            <v>380470DKA6410DKA1040-1050DKA3230</v>
          </cell>
          <cell r="G3557" t="str">
            <v>No</v>
          </cell>
        </row>
        <row r="3558">
          <cell r="F3558" t="str">
            <v>380470DKA6410DKA1060DKA3200</v>
          </cell>
          <cell r="G3558" t="str">
            <v>NC</v>
          </cell>
        </row>
        <row r="3559">
          <cell r="F3559" t="str">
            <v>380470DKA6410DKA1060DKA3210</v>
          </cell>
          <cell r="G3559" t="str">
            <v>NC</v>
          </cell>
        </row>
        <row r="3560">
          <cell r="F3560" t="str">
            <v>380470DKA6410DKA1060DKA3220</v>
          </cell>
          <cell r="G3560" t="str">
            <v>NC</v>
          </cell>
        </row>
        <row r="3561">
          <cell r="F3561" t="str">
            <v>380470DKA6410DKA1060DKA3230</v>
          </cell>
          <cell r="G3561" t="str">
            <v>NC</v>
          </cell>
        </row>
        <row r="3562">
          <cell r="F3562" t="str">
            <v>380470DKA6410DKA1070-1080DKA3200</v>
          </cell>
          <cell r="G3562" t="str">
            <v>No</v>
          </cell>
        </row>
        <row r="3563">
          <cell r="F3563" t="str">
            <v>380470DKA6410DKA1070-1080DKA3210</v>
          </cell>
          <cell r="G3563" t="str">
            <v>No</v>
          </cell>
        </row>
        <row r="3564">
          <cell r="F3564" t="str">
            <v>380470DKA6410DKA1070-1080DKA3220</v>
          </cell>
          <cell r="G3564" t="str">
            <v>No</v>
          </cell>
        </row>
        <row r="3565">
          <cell r="F3565" t="str">
            <v>380470DKA6410DKA1070-1080DKA3230</v>
          </cell>
          <cell r="G3565" t="str">
            <v>No</v>
          </cell>
        </row>
        <row r="3566">
          <cell r="F3566" t="str">
            <v>380470DKA6410DKA1090DKA3200</v>
          </cell>
          <cell r="G3566" t="str">
            <v>NC</v>
          </cell>
        </row>
        <row r="3567">
          <cell r="F3567" t="str">
            <v>380470DKA6410DKA1090DKA3210</v>
          </cell>
          <cell r="G3567" t="str">
            <v>NC</v>
          </cell>
        </row>
        <row r="3568">
          <cell r="F3568" t="str">
            <v>380470DKA6410DKA1090DKA3220</v>
          </cell>
          <cell r="G3568" t="str">
            <v>NC</v>
          </cell>
        </row>
        <row r="3569">
          <cell r="F3569" t="str">
            <v>380470DKA6410DKA1090DKA3230</v>
          </cell>
          <cell r="G3569" t="str">
            <v>NC</v>
          </cell>
        </row>
        <row r="3570">
          <cell r="F3570" t="str">
            <v>380470DKA6420DKA1040-1050DKA3200</v>
          </cell>
          <cell r="G3570" t="str">
            <v>No</v>
          </cell>
        </row>
        <row r="3571">
          <cell r="F3571" t="str">
            <v>380470DKA6420DKA1040-1050DKA3210</v>
          </cell>
          <cell r="G3571" t="str">
            <v>No</v>
          </cell>
        </row>
        <row r="3572">
          <cell r="F3572" t="str">
            <v>380470DKA6420DKA1040-1050DKA3220</v>
          </cell>
          <cell r="G3572" t="str">
            <v>No</v>
          </cell>
        </row>
        <row r="3573">
          <cell r="F3573" t="str">
            <v>380470DKA6420DKA1040-1050DKA3230</v>
          </cell>
          <cell r="G3573" t="str">
            <v>No</v>
          </cell>
        </row>
        <row r="3574">
          <cell r="F3574" t="str">
            <v>380470DKA6420DKA1060DKA3200</v>
          </cell>
          <cell r="G3574" t="str">
            <v>NC</v>
          </cell>
        </row>
        <row r="3575">
          <cell r="F3575" t="str">
            <v>380470DKA6420DKA1060DKA3210</v>
          </cell>
          <cell r="G3575" t="str">
            <v>NC</v>
          </cell>
        </row>
        <row r="3576">
          <cell r="F3576" t="str">
            <v>380470DKA6420DKA1060DKA3220</v>
          </cell>
          <cell r="G3576" t="str">
            <v>NC</v>
          </cell>
        </row>
        <row r="3577">
          <cell r="F3577" t="str">
            <v>380470DKA6420DKA1060DKA3230</v>
          </cell>
          <cell r="G3577" t="str">
            <v>NC</v>
          </cell>
        </row>
        <row r="3578">
          <cell r="F3578" t="str">
            <v>380470DKA6420DKA1070-1080DKA3200</v>
          </cell>
          <cell r="G3578" t="str">
            <v>No</v>
          </cell>
        </row>
        <row r="3579">
          <cell r="F3579" t="str">
            <v>380470DKA6420DKA1070-1080DKA3210</v>
          </cell>
          <cell r="G3579" t="str">
            <v>No</v>
          </cell>
        </row>
        <row r="3580">
          <cell r="F3580" t="str">
            <v>380470DKA6420DKA1070-1080DKA3220</v>
          </cell>
          <cell r="G3580" t="str">
            <v>No</v>
          </cell>
        </row>
        <row r="3581">
          <cell r="F3581" t="str">
            <v>380470DKA6420DKA1070-1080DKA3230</v>
          </cell>
          <cell r="G3581" t="str">
            <v>No</v>
          </cell>
        </row>
        <row r="3582">
          <cell r="F3582" t="str">
            <v>380470DKA6420DKA1090DKA3200</v>
          </cell>
          <cell r="G3582" t="str">
            <v>NC</v>
          </cell>
        </row>
        <row r="3583">
          <cell r="F3583" t="str">
            <v>380470DKA6420DKA1090DKA3210</v>
          </cell>
          <cell r="G3583" t="str">
            <v>NC</v>
          </cell>
        </row>
        <row r="3584">
          <cell r="F3584" t="str">
            <v>380470DKA6420DKA1090DKA3220</v>
          </cell>
          <cell r="G3584" t="str">
            <v>NC</v>
          </cell>
        </row>
        <row r="3585">
          <cell r="F3585" t="str">
            <v>380470DKA6420DKA1090DKA3230</v>
          </cell>
          <cell r="G3585" t="str">
            <v>NC</v>
          </cell>
        </row>
        <row r="3586">
          <cell r="F3586" t="str">
            <v>380470DKA6430DKA1040-1050DKA3200</v>
          </cell>
          <cell r="G3586" t="str">
            <v>No</v>
          </cell>
        </row>
        <row r="3587">
          <cell r="F3587" t="str">
            <v>380470DKA6430DKA1040-1050DKA3210</v>
          </cell>
          <cell r="G3587" t="str">
            <v>No</v>
          </cell>
        </row>
        <row r="3588">
          <cell r="F3588" t="str">
            <v>380470DKA6430DKA1040-1050DKA3220</v>
          </cell>
          <cell r="G3588" t="str">
            <v>No</v>
          </cell>
        </row>
        <row r="3589">
          <cell r="F3589" t="str">
            <v>380470DKA6430DKA1040-1050DKA3230</v>
          </cell>
          <cell r="G3589" t="str">
            <v>No</v>
          </cell>
        </row>
        <row r="3590">
          <cell r="F3590" t="str">
            <v>380470DKA6430DKA1060DKA3200</v>
          </cell>
          <cell r="G3590" t="str">
            <v>NC</v>
          </cell>
        </row>
        <row r="3591">
          <cell r="F3591" t="str">
            <v>380470DKA6430DKA1060DKA3210</v>
          </cell>
          <cell r="G3591" t="str">
            <v>NC</v>
          </cell>
        </row>
        <row r="3592">
          <cell r="F3592" t="str">
            <v>380470DKA6430DKA1060DKA3220</v>
          </cell>
          <cell r="G3592" t="str">
            <v>NC</v>
          </cell>
        </row>
        <row r="3593">
          <cell r="F3593" t="str">
            <v>380470DKA6430DKA1060DKA3230</v>
          </cell>
          <cell r="G3593" t="str">
            <v>NC</v>
          </cell>
        </row>
        <row r="3594">
          <cell r="F3594" t="str">
            <v>380470DKA6430DKA1070-1080DKA3200</v>
          </cell>
          <cell r="G3594" t="str">
            <v>No</v>
          </cell>
        </row>
        <row r="3595">
          <cell r="F3595" t="str">
            <v>380470DKA6430DKA1070-1080DKA3210</v>
          </cell>
          <cell r="G3595" t="str">
            <v>No</v>
          </cell>
        </row>
        <row r="3596">
          <cell r="F3596" t="str">
            <v>380470DKA6430DKA1070-1080DKA3220</v>
          </cell>
          <cell r="G3596" t="str">
            <v>No</v>
          </cell>
        </row>
        <row r="3597">
          <cell r="F3597" t="str">
            <v>380470DKA6430DKA1070-1080DKA3230</v>
          </cell>
          <cell r="G3597" t="str">
            <v>No</v>
          </cell>
        </row>
        <row r="3598">
          <cell r="F3598" t="str">
            <v>380470DKA6430DKA1090DKA3200</v>
          </cell>
          <cell r="G3598" t="str">
            <v>NC</v>
          </cell>
        </row>
        <row r="3599">
          <cell r="F3599" t="str">
            <v>380470DKA6430DKA1090DKA3210</v>
          </cell>
          <cell r="G3599" t="str">
            <v>NC</v>
          </cell>
        </row>
        <row r="3600">
          <cell r="F3600" t="str">
            <v>380470DKA6430DKA1090DKA3220</v>
          </cell>
          <cell r="G3600" t="str">
            <v>NC</v>
          </cell>
        </row>
        <row r="3601">
          <cell r="F3601" t="str">
            <v>380470DKA6430DKA1090DKA3230</v>
          </cell>
          <cell r="G3601" t="str">
            <v>NC</v>
          </cell>
        </row>
        <row r="3602">
          <cell r="F3602" t="str">
            <v>380480DKA6410DKA1040-1050DKA3200</v>
          </cell>
          <cell r="G3602" t="str">
            <v>No</v>
          </cell>
        </row>
        <row r="3603">
          <cell r="F3603" t="str">
            <v>380480DKA6410DKA1040-1050DKA3210</v>
          </cell>
          <cell r="G3603" t="str">
            <v>No</v>
          </cell>
        </row>
        <row r="3604">
          <cell r="F3604" t="str">
            <v>380480DKA6410DKA1040-1050DKA3220</v>
          </cell>
          <cell r="G3604" t="str">
            <v>No</v>
          </cell>
        </row>
        <row r="3605">
          <cell r="F3605" t="str">
            <v>380480DKA6410DKA1040-1050DKA3230</v>
          </cell>
          <cell r="G3605" t="str">
            <v>No</v>
          </cell>
        </row>
        <row r="3606">
          <cell r="F3606" t="str">
            <v>380480DKA6410DKA1060DKA3200</v>
          </cell>
          <cell r="G3606" t="str">
            <v>NC</v>
          </cell>
        </row>
        <row r="3607">
          <cell r="F3607" t="str">
            <v>380480DKA6410DKA1060DKA3210</v>
          </cell>
          <cell r="G3607" t="str">
            <v>NC</v>
          </cell>
        </row>
        <row r="3608">
          <cell r="F3608" t="str">
            <v>380480DKA6410DKA1060DKA3220</v>
          </cell>
          <cell r="G3608" t="str">
            <v>NC</v>
          </cell>
        </row>
        <row r="3609">
          <cell r="F3609" t="str">
            <v>380480DKA6410DKA1060DKA3230</v>
          </cell>
          <cell r="G3609" t="str">
            <v>NC</v>
          </cell>
        </row>
        <row r="3610">
          <cell r="F3610" t="str">
            <v>380480DKA6410DKA1070-1080DKA3200</v>
          </cell>
          <cell r="G3610" t="str">
            <v>No</v>
          </cell>
        </row>
        <row r="3611">
          <cell r="F3611" t="str">
            <v>380480DKA6410DKA1070-1080DKA3210</v>
          </cell>
          <cell r="G3611" t="str">
            <v>No</v>
          </cell>
        </row>
        <row r="3612">
          <cell r="F3612" t="str">
            <v>380480DKA6410DKA1070-1080DKA3220</v>
          </cell>
          <cell r="G3612" t="str">
            <v>No</v>
          </cell>
        </row>
        <row r="3613">
          <cell r="F3613" t="str">
            <v>380480DKA6410DKA1070-1080DKA3230</v>
          </cell>
          <cell r="G3613" t="str">
            <v>No</v>
          </cell>
        </row>
        <row r="3614">
          <cell r="F3614" t="str">
            <v>380480DKA6410DKA1090DKA3200</v>
          </cell>
          <cell r="G3614" t="str">
            <v>NC</v>
          </cell>
        </row>
        <row r="3615">
          <cell r="F3615" t="str">
            <v>380480DKA6410DKA1090DKA3210</v>
          </cell>
          <cell r="G3615" t="str">
            <v>NC</v>
          </cell>
        </row>
        <row r="3616">
          <cell r="F3616" t="str">
            <v>380480DKA6410DKA1090DKA3220</v>
          </cell>
          <cell r="G3616" t="str">
            <v>NC</v>
          </cell>
        </row>
        <row r="3617">
          <cell r="F3617" t="str">
            <v>380480DKA6410DKA1090DKA3230</v>
          </cell>
          <cell r="G3617" t="str">
            <v>NC</v>
          </cell>
        </row>
        <row r="3618">
          <cell r="F3618" t="str">
            <v>380480DKA6420DKA1040-1050DKA3200</v>
          </cell>
          <cell r="G3618" t="str">
            <v>No</v>
          </cell>
        </row>
        <row r="3619">
          <cell r="F3619" t="str">
            <v>380480DKA6420DKA1040-1050DKA3210</v>
          </cell>
          <cell r="G3619" t="str">
            <v>No</v>
          </cell>
        </row>
        <row r="3620">
          <cell r="F3620" t="str">
            <v>380480DKA6420DKA1040-1050DKA3220</v>
          </cell>
          <cell r="G3620" t="str">
            <v>No</v>
          </cell>
        </row>
        <row r="3621">
          <cell r="F3621" t="str">
            <v>380480DKA6420DKA1040-1050DKA3230</v>
          </cell>
          <cell r="G3621" t="str">
            <v>No</v>
          </cell>
        </row>
        <row r="3622">
          <cell r="F3622" t="str">
            <v>380480DKA6420DKA1060DKA3200</v>
          </cell>
          <cell r="G3622" t="str">
            <v>NC</v>
          </cell>
        </row>
        <row r="3623">
          <cell r="F3623" t="str">
            <v>380480DKA6420DKA1060DKA3210</v>
          </cell>
          <cell r="G3623" t="str">
            <v>NC</v>
          </cell>
        </row>
        <row r="3624">
          <cell r="F3624" t="str">
            <v>380480DKA6420DKA1060DKA3220</v>
          </cell>
          <cell r="G3624" t="str">
            <v>NC</v>
          </cell>
        </row>
        <row r="3625">
          <cell r="F3625" t="str">
            <v>380480DKA6420DKA1060DKA3230</v>
          </cell>
          <cell r="G3625" t="str">
            <v>NC</v>
          </cell>
        </row>
        <row r="3626">
          <cell r="F3626" t="str">
            <v>380480DKA6420DKA1070-1080DKA3200</v>
          </cell>
          <cell r="G3626" t="str">
            <v>No</v>
          </cell>
        </row>
        <row r="3627">
          <cell r="F3627" t="str">
            <v>380480DKA6420DKA1070-1080DKA3210</v>
          </cell>
          <cell r="G3627" t="str">
            <v>No</v>
          </cell>
        </row>
        <row r="3628">
          <cell r="F3628" t="str">
            <v>380480DKA6420DKA1070-1080DKA3220</v>
          </cell>
          <cell r="G3628" t="str">
            <v>No</v>
          </cell>
        </row>
        <row r="3629">
          <cell r="F3629" t="str">
            <v>380480DKA6420DKA1070-1080DKA3230</v>
          </cell>
          <cell r="G3629" t="str">
            <v>No</v>
          </cell>
        </row>
        <row r="3630">
          <cell r="F3630" t="str">
            <v>380480DKA6420DKA1090DKA3200</v>
          </cell>
          <cell r="G3630" t="str">
            <v>NC</v>
          </cell>
        </row>
        <row r="3631">
          <cell r="F3631" t="str">
            <v>380480DKA6420DKA1090DKA3210</v>
          </cell>
          <cell r="G3631" t="str">
            <v>NC</v>
          </cell>
        </row>
        <row r="3632">
          <cell r="F3632" t="str">
            <v>380480DKA6420DKA1090DKA3220</v>
          </cell>
          <cell r="G3632" t="str">
            <v>NC</v>
          </cell>
        </row>
        <row r="3633">
          <cell r="F3633" t="str">
            <v>380480DKA6420DKA1090DKA3230</v>
          </cell>
          <cell r="G3633" t="str">
            <v>NC</v>
          </cell>
        </row>
        <row r="3634">
          <cell r="F3634" t="str">
            <v>380480DKA6430DKA1040-1050DKA3200</v>
          </cell>
          <cell r="G3634" t="str">
            <v>No</v>
          </cell>
        </row>
        <row r="3635">
          <cell r="F3635" t="str">
            <v>380480DKA6430DKA1040-1050DKA3210</v>
          </cell>
          <cell r="G3635" t="str">
            <v>No</v>
          </cell>
        </row>
        <row r="3636">
          <cell r="F3636" t="str">
            <v>380480DKA6430DKA1040-1050DKA3220</v>
          </cell>
          <cell r="G3636" t="str">
            <v>No</v>
          </cell>
        </row>
        <row r="3637">
          <cell r="F3637" t="str">
            <v>380480DKA6430DKA1040-1050DKA3230</v>
          </cell>
          <cell r="G3637" t="str">
            <v>No</v>
          </cell>
        </row>
        <row r="3638">
          <cell r="F3638" t="str">
            <v>380480DKA6430DKA1060DKA3200</v>
          </cell>
          <cell r="G3638" t="str">
            <v>NC</v>
          </cell>
        </row>
        <row r="3639">
          <cell r="F3639" t="str">
            <v>380480DKA6430DKA1060DKA3210</v>
          </cell>
          <cell r="G3639" t="str">
            <v>NC</v>
          </cell>
        </row>
        <row r="3640">
          <cell r="F3640" t="str">
            <v>380480DKA6430DKA1060DKA3220</v>
          </cell>
          <cell r="G3640" t="str">
            <v>NC</v>
          </cell>
        </row>
        <row r="3641">
          <cell r="F3641" t="str">
            <v>380480DKA6430DKA1060DKA3230</v>
          </cell>
          <cell r="G3641" t="str">
            <v>NC</v>
          </cell>
        </row>
        <row r="3642">
          <cell r="F3642" t="str">
            <v>380480DKA6430DKA1070-1080DKA3200</v>
          </cell>
          <cell r="G3642" t="str">
            <v>No</v>
          </cell>
        </row>
        <row r="3643">
          <cell r="F3643" t="str">
            <v>380480DKA6430DKA1070-1080DKA3210</v>
          </cell>
          <cell r="G3643" t="str">
            <v>No</v>
          </cell>
        </row>
        <row r="3644">
          <cell r="F3644" t="str">
            <v>380480DKA6430DKA1070-1080DKA3220</v>
          </cell>
          <cell r="G3644" t="str">
            <v>No</v>
          </cell>
        </row>
        <row r="3645">
          <cell r="F3645" t="str">
            <v>380480DKA6430DKA1070-1080DKA3230</v>
          </cell>
          <cell r="G3645" t="str">
            <v>No</v>
          </cell>
        </row>
        <row r="3646">
          <cell r="F3646" t="str">
            <v>380480DKA6430DKA1090DKA3200</v>
          </cell>
          <cell r="G3646" t="str">
            <v>NC</v>
          </cell>
        </row>
        <row r="3647">
          <cell r="F3647" t="str">
            <v>380480DKA6430DKA1090DKA3210</v>
          </cell>
          <cell r="G3647" t="str">
            <v>NC</v>
          </cell>
        </row>
        <row r="3648">
          <cell r="F3648" t="str">
            <v>380480DKA6430DKA1090DKA3220</v>
          </cell>
          <cell r="G3648" t="str">
            <v>NC</v>
          </cell>
        </row>
        <row r="3649">
          <cell r="F3649" t="str">
            <v>380480DKA6430DKA1090DKA3230</v>
          </cell>
          <cell r="G3649" t="str">
            <v>NC</v>
          </cell>
        </row>
        <row r="3650">
          <cell r="F3650" t="str">
            <v>380490DKA6410DKA1040-1050DKA3200</v>
          </cell>
          <cell r="G3650" t="str">
            <v>No</v>
          </cell>
        </row>
        <row r="3651">
          <cell r="F3651" t="str">
            <v>380490DKA6410DKA1040-1050DKA3210</v>
          </cell>
          <cell r="G3651" t="str">
            <v>No</v>
          </cell>
        </row>
        <row r="3652">
          <cell r="F3652" t="str">
            <v>380490DKA6410DKA1040-1050DKA3220</v>
          </cell>
          <cell r="G3652" t="str">
            <v>No</v>
          </cell>
        </row>
        <row r="3653">
          <cell r="F3653" t="str">
            <v>380490DKA6410DKA1040-1050DKA3230</v>
          </cell>
          <cell r="G3653" t="str">
            <v>No</v>
          </cell>
        </row>
        <row r="3654">
          <cell r="F3654" t="str">
            <v>380490DKA6410DKA1060DKA3200</v>
          </cell>
          <cell r="G3654" t="str">
            <v>NC</v>
          </cell>
        </row>
        <row r="3655">
          <cell r="F3655" t="str">
            <v>380490DKA6410DKA1060DKA3210</v>
          </cell>
          <cell r="G3655" t="str">
            <v>NC</v>
          </cell>
        </row>
        <row r="3656">
          <cell r="F3656" t="str">
            <v>380490DKA6410DKA1060DKA3220</v>
          </cell>
          <cell r="G3656" t="str">
            <v>NC</v>
          </cell>
        </row>
        <row r="3657">
          <cell r="F3657" t="str">
            <v>380490DKA6410DKA1060DKA3230</v>
          </cell>
          <cell r="G3657" t="str">
            <v>NC</v>
          </cell>
        </row>
        <row r="3658">
          <cell r="F3658" t="str">
            <v>380490DKA6410DKA1070-1080DKA3200</v>
          </cell>
          <cell r="G3658" t="str">
            <v>Yes</v>
          </cell>
        </row>
        <row r="3659">
          <cell r="F3659" t="str">
            <v>380490DKA6410DKA1070-1080DKA3210</v>
          </cell>
          <cell r="G3659" t="str">
            <v>Yes</v>
          </cell>
        </row>
        <row r="3660">
          <cell r="F3660" t="str">
            <v>380490DKA6410DKA1070-1080DKA3220</v>
          </cell>
          <cell r="G3660" t="str">
            <v>No</v>
          </cell>
        </row>
        <row r="3661">
          <cell r="F3661" t="str">
            <v>380490DKA6410DKA1070-1080DKA3230</v>
          </cell>
          <cell r="G3661" t="str">
            <v>No</v>
          </cell>
        </row>
        <row r="3662">
          <cell r="F3662" t="str">
            <v>380490DKA6410DKA1090DKA3200</v>
          </cell>
          <cell r="G3662" t="str">
            <v>NC</v>
          </cell>
        </row>
        <row r="3663">
          <cell r="F3663" t="str">
            <v>380490DKA6410DKA1090DKA3210</v>
          </cell>
          <cell r="G3663" t="str">
            <v>NC</v>
          </cell>
        </row>
        <row r="3664">
          <cell r="F3664" t="str">
            <v>380490DKA6410DKA1090DKA3220</v>
          </cell>
          <cell r="G3664" t="str">
            <v>NC</v>
          </cell>
        </row>
        <row r="3665">
          <cell r="F3665" t="str">
            <v>380490DKA6410DKA1090DKA3230</v>
          </cell>
          <cell r="G3665" t="str">
            <v>NC</v>
          </cell>
        </row>
        <row r="3666">
          <cell r="F3666" t="str">
            <v>380490DKA6420DKA1040-1050DKA3200</v>
          </cell>
          <cell r="G3666" t="str">
            <v>No</v>
          </cell>
        </row>
        <row r="3667">
          <cell r="F3667" t="str">
            <v>380490DKA6420DKA1040-1050DKA3210</v>
          </cell>
          <cell r="G3667" t="str">
            <v>No</v>
          </cell>
        </row>
        <row r="3668">
          <cell r="F3668" t="str">
            <v>380490DKA6420DKA1040-1050DKA3220</v>
          </cell>
          <cell r="G3668" t="str">
            <v>No</v>
          </cell>
        </row>
        <row r="3669">
          <cell r="F3669" t="str">
            <v>380490DKA6420DKA1040-1050DKA3230</v>
          </cell>
          <cell r="G3669" t="str">
            <v>No</v>
          </cell>
        </row>
        <row r="3670">
          <cell r="F3670" t="str">
            <v>380490DKA6420DKA1060DKA3200</v>
          </cell>
          <cell r="G3670" t="str">
            <v>NC</v>
          </cell>
        </row>
        <row r="3671">
          <cell r="F3671" t="str">
            <v>380490DKA6420DKA1060DKA3210</v>
          </cell>
          <cell r="G3671" t="str">
            <v>NC</v>
          </cell>
        </row>
        <row r="3672">
          <cell r="F3672" t="str">
            <v>380490DKA6420DKA1060DKA3220</v>
          </cell>
          <cell r="G3672" t="str">
            <v>NC</v>
          </cell>
        </row>
        <row r="3673">
          <cell r="F3673" t="str">
            <v>380490DKA6420DKA1060DKA3230</v>
          </cell>
          <cell r="G3673" t="str">
            <v>NC</v>
          </cell>
        </row>
        <row r="3674">
          <cell r="F3674" t="str">
            <v>380490DKA6420DKA1070-1080DKA3200</v>
          </cell>
          <cell r="G3674" t="str">
            <v>No</v>
          </cell>
        </row>
        <row r="3675">
          <cell r="F3675" t="str">
            <v>380490DKA6420DKA1070-1080DKA3210</v>
          </cell>
          <cell r="G3675" t="str">
            <v>No</v>
          </cell>
        </row>
        <row r="3676">
          <cell r="F3676" t="str">
            <v>380490DKA6420DKA1070-1080DKA3220</v>
          </cell>
          <cell r="G3676" t="str">
            <v>No</v>
          </cell>
        </row>
        <row r="3677">
          <cell r="F3677" t="str">
            <v>380490DKA6420DKA1070-1080DKA3230</v>
          </cell>
          <cell r="G3677" t="str">
            <v>No</v>
          </cell>
        </row>
        <row r="3678">
          <cell r="F3678" t="str">
            <v>380490DKA6420DKA1090DKA3200</v>
          </cell>
          <cell r="G3678" t="str">
            <v>NC</v>
          </cell>
        </row>
        <row r="3679">
          <cell r="F3679" t="str">
            <v>380490DKA6420DKA1090DKA3210</v>
          </cell>
          <cell r="G3679" t="str">
            <v>NC</v>
          </cell>
        </row>
        <row r="3680">
          <cell r="F3680" t="str">
            <v>380490DKA6420DKA1090DKA3220</v>
          </cell>
          <cell r="G3680" t="str">
            <v>NC</v>
          </cell>
        </row>
        <row r="3681">
          <cell r="F3681" t="str">
            <v>380490DKA6420DKA1090DKA3230</v>
          </cell>
          <cell r="G3681" t="str">
            <v>NC</v>
          </cell>
        </row>
        <row r="3682">
          <cell r="F3682" t="str">
            <v>380490DKA6430DKA1040-1050DKA3200</v>
          </cell>
          <cell r="G3682" t="str">
            <v>No</v>
          </cell>
        </row>
        <row r="3683">
          <cell r="F3683" t="str">
            <v>380490DKA6430DKA1040-1050DKA3210</v>
          </cell>
          <cell r="G3683" t="str">
            <v>No</v>
          </cell>
        </row>
        <row r="3684">
          <cell r="F3684" t="str">
            <v>380490DKA6430DKA1040-1050DKA3220</v>
          </cell>
          <cell r="G3684" t="str">
            <v>No</v>
          </cell>
        </row>
        <row r="3685">
          <cell r="F3685" t="str">
            <v>380490DKA6430DKA1040-1050DKA3230</v>
          </cell>
          <cell r="G3685" t="str">
            <v>No</v>
          </cell>
        </row>
        <row r="3686">
          <cell r="F3686" t="str">
            <v>380490DKA6430DKA1060DKA3200</v>
          </cell>
          <cell r="G3686" t="str">
            <v>NC</v>
          </cell>
        </row>
        <row r="3687">
          <cell r="F3687" t="str">
            <v>380490DKA6430DKA1060DKA3210</v>
          </cell>
          <cell r="G3687" t="str">
            <v>NC</v>
          </cell>
        </row>
        <row r="3688">
          <cell r="F3688" t="str">
            <v>380490DKA6430DKA1060DKA3220</v>
          </cell>
          <cell r="G3688" t="str">
            <v>NC</v>
          </cell>
        </row>
        <row r="3689">
          <cell r="F3689" t="str">
            <v>380490DKA6430DKA1060DKA3230</v>
          </cell>
          <cell r="G3689" t="str">
            <v>NC</v>
          </cell>
        </row>
        <row r="3690">
          <cell r="F3690" t="str">
            <v>380490DKA6430DKA1070-1080DKA3200</v>
          </cell>
          <cell r="G3690" t="str">
            <v>No</v>
          </cell>
        </row>
        <row r="3691">
          <cell r="F3691" t="str">
            <v>380490DKA6430DKA1070-1080DKA3210</v>
          </cell>
          <cell r="G3691" t="str">
            <v>No</v>
          </cell>
        </row>
        <row r="3692">
          <cell r="F3692" t="str">
            <v>380490DKA6430DKA1070-1080DKA3220</v>
          </cell>
          <cell r="G3692" t="str">
            <v>No</v>
          </cell>
        </row>
        <row r="3693">
          <cell r="F3693" t="str">
            <v>380490DKA6430DKA1070-1080DKA3230</v>
          </cell>
          <cell r="G3693" t="str">
            <v>No</v>
          </cell>
        </row>
        <row r="3694">
          <cell r="F3694" t="str">
            <v>380490DKA6430DKA1090DKA3200</v>
          </cell>
          <cell r="G3694" t="str">
            <v>NC</v>
          </cell>
        </row>
        <row r="3695">
          <cell r="F3695" t="str">
            <v>380490DKA6430DKA1090DKA3210</v>
          </cell>
          <cell r="G3695" t="str">
            <v>NC</v>
          </cell>
        </row>
        <row r="3696">
          <cell r="F3696" t="str">
            <v>380490DKA6430DKA1090DKA3220</v>
          </cell>
          <cell r="G3696" t="str">
            <v>NC</v>
          </cell>
        </row>
        <row r="3697">
          <cell r="F3697" t="str">
            <v>380490DKA6430DKA1090DKA3230</v>
          </cell>
          <cell r="G3697" t="str">
            <v>NC</v>
          </cell>
        </row>
        <row r="3698">
          <cell r="F3698" t="str">
            <v>380500DKA6410DKA1040-1050DKA3200</v>
          </cell>
          <cell r="G3698" t="str">
            <v>NC</v>
          </cell>
        </row>
        <row r="3699">
          <cell r="F3699" t="str">
            <v>380500DKA6410DKA1040-1050DKA3210</v>
          </cell>
          <cell r="G3699" t="str">
            <v>NC</v>
          </cell>
        </row>
        <row r="3700">
          <cell r="F3700" t="str">
            <v>380500DKA6410DKA1040-1050DKA3220</v>
          </cell>
          <cell r="G3700" t="str">
            <v>No</v>
          </cell>
        </row>
        <row r="3701">
          <cell r="F3701" t="str">
            <v>380500DKA6410DKA1040-1050DKA3230</v>
          </cell>
          <cell r="G3701" t="str">
            <v>No</v>
          </cell>
        </row>
        <row r="3702">
          <cell r="F3702" t="str">
            <v>380500DKA6410DKA1060DKA3200</v>
          </cell>
          <cell r="G3702" t="str">
            <v>Yes</v>
          </cell>
        </row>
        <row r="3703">
          <cell r="F3703" t="str">
            <v>380500DKA6410DKA1060DKA3210</v>
          </cell>
          <cell r="G3703" t="str">
            <v>Yes</v>
          </cell>
        </row>
        <row r="3704">
          <cell r="F3704" t="str">
            <v>380500DKA6410DKA1060DKA3220</v>
          </cell>
          <cell r="G3704" t="str">
            <v>No</v>
          </cell>
        </row>
        <row r="3705">
          <cell r="F3705" t="str">
            <v>380500DKA6410DKA1060DKA3230</v>
          </cell>
          <cell r="G3705" t="str">
            <v>No</v>
          </cell>
        </row>
        <row r="3706">
          <cell r="F3706" t="str">
            <v>380500DKA6410DKA1070-1080DKA3200</v>
          </cell>
          <cell r="G3706" t="str">
            <v>Yes</v>
          </cell>
        </row>
        <row r="3707">
          <cell r="F3707" t="str">
            <v>380500DKA6410DKA1070-1080DKA3210</v>
          </cell>
          <cell r="G3707" t="str">
            <v>Yes</v>
          </cell>
        </row>
        <row r="3708">
          <cell r="F3708" t="str">
            <v>380500DKA6410DKA1070-1080DKA3220</v>
          </cell>
          <cell r="G3708" t="str">
            <v>No</v>
          </cell>
        </row>
        <row r="3709">
          <cell r="F3709" t="str">
            <v>380500DKA6410DKA1070-1080DKA3230</v>
          </cell>
          <cell r="G3709" t="str">
            <v>No</v>
          </cell>
        </row>
        <row r="3710">
          <cell r="F3710" t="str">
            <v>380500DKA6410DKA1090DKA3200</v>
          </cell>
          <cell r="G3710" t="str">
            <v>Yes</v>
          </cell>
        </row>
        <row r="3711">
          <cell r="F3711" t="str">
            <v>380500DKA6410DKA1090DKA3210</v>
          </cell>
          <cell r="G3711" t="str">
            <v>Yes</v>
          </cell>
        </row>
        <row r="3712">
          <cell r="F3712" t="str">
            <v>380500DKA6410DKA1090DKA3220</v>
          </cell>
          <cell r="G3712" t="str">
            <v>No</v>
          </cell>
        </row>
        <row r="3713">
          <cell r="F3713" t="str">
            <v>380500DKA6410DKA1090DKA3230</v>
          </cell>
          <cell r="G3713" t="str">
            <v>No</v>
          </cell>
        </row>
        <row r="3714">
          <cell r="F3714" t="str">
            <v>380500DKA6420DKA1040-1050DKA3200</v>
          </cell>
          <cell r="G3714" t="str">
            <v>No</v>
          </cell>
        </row>
        <row r="3715">
          <cell r="F3715" t="str">
            <v>380500DKA6420DKA1040-1050DKA3210</v>
          </cell>
          <cell r="G3715" t="str">
            <v>No</v>
          </cell>
        </row>
        <row r="3716">
          <cell r="F3716" t="str">
            <v>380500DKA6420DKA1040-1050DKA3220</v>
          </cell>
          <cell r="G3716" t="str">
            <v>No</v>
          </cell>
        </row>
        <row r="3717">
          <cell r="F3717" t="str">
            <v>380500DKA6420DKA1040-1050DKA3230</v>
          </cell>
          <cell r="G3717" t="str">
            <v>No</v>
          </cell>
        </row>
        <row r="3718">
          <cell r="F3718" t="str">
            <v>380500DKA6420DKA1060DKA3200</v>
          </cell>
          <cell r="G3718" t="str">
            <v>NC</v>
          </cell>
        </row>
        <row r="3719">
          <cell r="F3719" t="str">
            <v>380500DKA6420DKA1060DKA3210</v>
          </cell>
          <cell r="G3719" t="str">
            <v>NC</v>
          </cell>
        </row>
        <row r="3720">
          <cell r="F3720" t="str">
            <v>380500DKA6420DKA1060DKA3220</v>
          </cell>
          <cell r="G3720" t="str">
            <v>NC</v>
          </cell>
        </row>
        <row r="3721">
          <cell r="F3721" t="str">
            <v>380500DKA6420DKA1060DKA3230</v>
          </cell>
          <cell r="G3721" t="str">
            <v>NC</v>
          </cell>
        </row>
        <row r="3722">
          <cell r="F3722" t="str">
            <v>380500DKA6420DKA1070-1080DKA3200</v>
          </cell>
          <cell r="G3722" t="str">
            <v>Yes</v>
          </cell>
        </row>
        <row r="3723">
          <cell r="F3723" t="str">
            <v>380500DKA6420DKA1070-1080DKA3210</v>
          </cell>
          <cell r="G3723" t="str">
            <v>Yes</v>
          </cell>
        </row>
        <row r="3724">
          <cell r="F3724" t="str">
            <v>380500DKA6420DKA1070-1080DKA3220</v>
          </cell>
          <cell r="G3724" t="str">
            <v>No</v>
          </cell>
        </row>
        <row r="3725">
          <cell r="F3725" t="str">
            <v>380500DKA6420DKA1070-1080DKA3230</v>
          </cell>
          <cell r="G3725" t="str">
            <v>No</v>
          </cell>
        </row>
        <row r="3726">
          <cell r="F3726" t="str">
            <v>380500DKA6420DKA1090DKA3200</v>
          </cell>
          <cell r="G3726" t="str">
            <v>NC</v>
          </cell>
        </row>
        <row r="3727">
          <cell r="F3727" t="str">
            <v>380500DKA6420DKA1090DKA3210</v>
          </cell>
          <cell r="G3727" t="str">
            <v>NC</v>
          </cell>
        </row>
        <row r="3728">
          <cell r="F3728" t="str">
            <v>380500DKA6420DKA1090DKA3220</v>
          </cell>
          <cell r="G3728" t="str">
            <v>NC</v>
          </cell>
        </row>
        <row r="3729">
          <cell r="F3729" t="str">
            <v>380500DKA6420DKA1090DKA3230</v>
          </cell>
          <cell r="G3729" t="str">
            <v>NC</v>
          </cell>
        </row>
        <row r="3730">
          <cell r="F3730" t="str">
            <v>380500DKA6430DKA1040-1050DKA3200</v>
          </cell>
          <cell r="G3730" t="str">
            <v>No</v>
          </cell>
        </row>
        <row r="3731">
          <cell r="F3731" t="str">
            <v>380500DKA6430DKA1040-1050DKA3210</v>
          </cell>
          <cell r="G3731" t="str">
            <v>No</v>
          </cell>
        </row>
        <row r="3732">
          <cell r="F3732" t="str">
            <v>380500DKA6430DKA1040-1050DKA3220</v>
          </cell>
          <cell r="G3732" t="str">
            <v>No</v>
          </cell>
        </row>
        <row r="3733">
          <cell r="F3733" t="str">
            <v>380500DKA6430DKA1040-1050DKA3230</v>
          </cell>
          <cell r="G3733" t="str">
            <v>No</v>
          </cell>
        </row>
        <row r="3734">
          <cell r="F3734" t="str">
            <v>380500DKA6430DKA1060DKA3200</v>
          </cell>
          <cell r="G3734" t="str">
            <v>NC</v>
          </cell>
        </row>
        <row r="3735">
          <cell r="F3735" t="str">
            <v>380500DKA6430DKA1060DKA3210</v>
          </cell>
          <cell r="G3735" t="str">
            <v>NC</v>
          </cell>
        </row>
        <row r="3736">
          <cell r="F3736" t="str">
            <v>380500DKA6430DKA1060DKA3220</v>
          </cell>
          <cell r="G3736" t="str">
            <v>NC</v>
          </cell>
        </row>
        <row r="3737">
          <cell r="F3737" t="str">
            <v>380500DKA6430DKA1060DKA3230</v>
          </cell>
          <cell r="G3737" t="str">
            <v>NC</v>
          </cell>
        </row>
        <row r="3738">
          <cell r="F3738" t="str">
            <v>380500DKA6430DKA1070-1080DKA3200</v>
          </cell>
          <cell r="G3738" t="str">
            <v>No</v>
          </cell>
        </row>
        <row r="3739">
          <cell r="F3739" t="str">
            <v>380500DKA6430DKA1070-1080DKA3210</v>
          </cell>
          <cell r="G3739" t="str">
            <v>No</v>
          </cell>
        </row>
        <row r="3740">
          <cell r="F3740" t="str">
            <v>380500DKA6430DKA1070-1080DKA3220</v>
          </cell>
          <cell r="G3740" t="str">
            <v>No</v>
          </cell>
        </row>
        <row r="3741">
          <cell r="F3741" t="str">
            <v>380500DKA6430DKA1070-1080DKA3230</v>
          </cell>
          <cell r="G3741" t="str">
            <v>No</v>
          </cell>
        </row>
        <row r="3742">
          <cell r="F3742" t="str">
            <v>380500DKA6430DKA1090DKA3200</v>
          </cell>
          <cell r="G3742" t="str">
            <v>NC</v>
          </cell>
        </row>
        <row r="3743">
          <cell r="F3743" t="str">
            <v>380500DKA6430DKA1090DKA3210</v>
          </cell>
          <cell r="G3743" t="str">
            <v>NC</v>
          </cell>
        </row>
        <row r="3744">
          <cell r="F3744" t="str">
            <v>380500DKA6430DKA1090DKA3220</v>
          </cell>
          <cell r="G3744" t="str">
            <v>NC</v>
          </cell>
        </row>
        <row r="3745">
          <cell r="F3745" t="str">
            <v>380500DKA6430DKA1090DKA3230</v>
          </cell>
          <cell r="G3745" t="str">
            <v>NC</v>
          </cell>
        </row>
        <row r="3746">
          <cell r="F3746" t="str">
            <v>380510DKA6410DKA1040-1050DKA3200</v>
          </cell>
          <cell r="G3746" t="str">
            <v>NC</v>
          </cell>
        </row>
        <row r="3747">
          <cell r="F3747" t="str">
            <v>380510DKA6410DKA1040-1050DKA3210</v>
          </cell>
          <cell r="G3747" t="str">
            <v>NC</v>
          </cell>
        </row>
        <row r="3748">
          <cell r="F3748" t="str">
            <v>380510DKA6410DKA1040-1050DKA3220</v>
          </cell>
          <cell r="G3748" t="str">
            <v>NC</v>
          </cell>
        </row>
        <row r="3749">
          <cell r="F3749" t="str">
            <v>380510DKA6410DKA1040-1050DKA3230</v>
          </cell>
          <cell r="G3749" t="str">
            <v>NC</v>
          </cell>
        </row>
        <row r="3750">
          <cell r="F3750" t="str">
            <v>380510DKA6410DKA1060DKA3200</v>
          </cell>
          <cell r="G3750" t="str">
            <v>Yes</v>
          </cell>
        </row>
        <row r="3751">
          <cell r="F3751" t="str">
            <v>380510DKA6410DKA1060DKA3210</v>
          </cell>
          <cell r="G3751" t="str">
            <v>Yes</v>
          </cell>
        </row>
        <row r="3752">
          <cell r="F3752" t="str">
            <v>380510DKA6410DKA1060DKA3220</v>
          </cell>
          <cell r="G3752" t="str">
            <v>No</v>
          </cell>
        </row>
        <row r="3753">
          <cell r="F3753" t="str">
            <v>380510DKA6410DKA1060DKA3230</v>
          </cell>
          <cell r="G3753" t="str">
            <v>No</v>
          </cell>
        </row>
        <row r="3754">
          <cell r="F3754" t="str">
            <v>380510DKA6410DKA1070-1080DKA3200</v>
          </cell>
          <cell r="G3754" t="str">
            <v>NC</v>
          </cell>
        </row>
        <row r="3755">
          <cell r="F3755" t="str">
            <v>380510DKA6410DKA1070-1080DKA3210</v>
          </cell>
          <cell r="G3755" t="str">
            <v>NC</v>
          </cell>
        </row>
        <row r="3756">
          <cell r="F3756" t="str">
            <v>380510DKA6410DKA1070-1080DKA3220</v>
          </cell>
          <cell r="G3756" t="str">
            <v>NC</v>
          </cell>
        </row>
        <row r="3757">
          <cell r="F3757" t="str">
            <v>380510DKA6410DKA1070-1080DKA3230</v>
          </cell>
          <cell r="G3757" t="str">
            <v>NC</v>
          </cell>
        </row>
        <row r="3758">
          <cell r="F3758" t="str">
            <v>380510DKA6410DKA1090DKA3200</v>
          </cell>
          <cell r="G3758" t="str">
            <v>Yes</v>
          </cell>
        </row>
        <row r="3759">
          <cell r="F3759" t="str">
            <v>380510DKA6410DKA1090DKA3210</v>
          </cell>
          <cell r="G3759" t="str">
            <v>Yes</v>
          </cell>
        </row>
        <row r="3760">
          <cell r="F3760" t="str">
            <v>380510DKA6410DKA1090DKA3220</v>
          </cell>
          <cell r="G3760" t="str">
            <v>No</v>
          </cell>
        </row>
        <row r="3761">
          <cell r="F3761" t="str">
            <v>380510DKA6410DKA1090DKA3230</v>
          </cell>
          <cell r="G3761" t="str">
            <v>No</v>
          </cell>
        </row>
        <row r="3762">
          <cell r="F3762" t="str">
            <v>380510DKA6420DKA1040-1050DKA3200</v>
          </cell>
          <cell r="G3762" t="str">
            <v>Yes</v>
          </cell>
        </row>
        <row r="3763">
          <cell r="F3763" t="str">
            <v>380510DKA6420DKA1040-1050DKA3210</v>
          </cell>
          <cell r="G3763" t="str">
            <v>Yes</v>
          </cell>
        </row>
        <row r="3764">
          <cell r="F3764" t="str">
            <v>380510DKA6420DKA1040-1050DKA3220</v>
          </cell>
          <cell r="G3764" t="str">
            <v>No</v>
          </cell>
        </row>
        <row r="3765">
          <cell r="F3765" t="str">
            <v>380510DKA6420DKA1040-1050DKA3230</v>
          </cell>
          <cell r="G3765" t="str">
            <v>No</v>
          </cell>
        </row>
        <row r="3766">
          <cell r="F3766" t="str">
            <v>380510DKA6420DKA1060DKA3200</v>
          </cell>
          <cell r="G3766" t="str">
            <v>Yes</v>
          </cell>
        </row>
        <row r="3767">
          <cell r="F3767" t="str">
            <v>380510DKA6420DKA1060DKA3210</v>
          </cell>
          <cell r="G3767" t="str">
            <v>Yes</v>
          </cell>
        </row>
        <row r="3768">
          <cell r="F3768" t="str">
            <v>380510DKA6420DKA1060DKA3220</v>
          </cell>
          <cell r="G3768" t="str">
            <v>No</v>
          </cell>
        </row>
        <row r="3769">
          <cell r="F3769" t="str">
            <v>380510DKA6420DKA1060DKA3230</v>
          </cell>
          <cell r="G3769" t="str">
            <v>No</v>
          </cell>
        </row>
        <row r="3770">
          <cell r="F3770" t="str">
            <v>380510DKA6420DKA1070-1080DKA3200</v>
          </cell>
          <cell r="G3770" t="str">
            <v>Yes</v>
          </cell>
        </row>
        <row r="3771">
          <cell r="F3771" t="str">
            <v>380510DKA6420DKA1070-1080DKA3210</v>
          </cell>
          <cell r="G3771" t="str">
            <v>Yes</v>
          </cell>
        </row>
        <row r="3772">
          <cell r="F3772" t="str">
            <v>380510DKA6420DKA1070-1080DKA3220</v>
          </cell>
          <cell r="G3772" t="str">
            <v>No</v>
          </cell>
        </row>
        <row r="3773">
          <cell r="F3773" t="str">
            <v>380510DKA6420DKA1070-1080DKA3230</v>
          </cell>
          <cell r="G3773" t="str">
            <v>No</v>
          </cell>
        </row>
        <row r="3774">
          <cell r="F3774" t="str">
            <v>380510DKA6420DKA1090DKA3200</v>
          </cell>
          <cell r="G3774" t="str">
            <v>Yes</v>
          </cell>
        </row>
        <row r="3775">
          <cell r="F3775" t="str">
            <v>380510DKA6420DKA1090DKA3210</v>
          </cell>
          <cell r="G3775" t="str">
            <v>Yes</v>
          </cell>
        </row>
        <row r="3776">
          <cell r="F3776" t="str">
            <v>380510DKA6420DKA1090DKA3220</v>
          </cell>
          <cell r="G3776" t="str">
            <v>No</v>
          </cell>
        </row>
        <row r="3777">
          <cell r="F3777" t="str">
            <v>380510DKA6420DKA1090DKA3230</v>
          </cell>
          <cell r="G3777" t="str">
            <v>No</v>
          </cell>
        </row>
        <row r="3778">
          <cell r="F3778" t="str">
            <v>380510DKA6430DKA1040-1050DKA3200</v>
          </cell>
          <cell r="G3778" t="str">
            <v>No</v>
          </cell>
        </row>
        <row r="3779">
          <cell r="F3779" t="str">
            <v>380510DKA6430DKA1040-1050DKA3210</v>
          </cell>
          <cell r="G3779" t="str">
            <v>No</v>
          </cell>
        </row>
        <row r="3780">
          <cell r="F3780" t="str">
            <v>380510DKA6430DKA1040-1050DKA3220</v>
          </cell>
          <cell r="G3780" t="str">
            <v>No</v>
          </cell>
        </row>
        <row r="3781">
          <cell r="F3781" t="str">
            <v>380510DKA6430DKA1040-1050DKA3230</v>
          </cell>
          <cell r="G3781" t="str">
            <v>No</v>
          </cell>
        </row>
        <row r="3782">
          <cell r="F3782" t="str">
            <v>380510DKA6430DKA1060DKA3200</v>
          </cell>
          <cell r="G3782" t="str">
            <v>NC</v>
          </cell>
        </row>
        <row r="3783">
          <cell r="F3783" t="str">
            <v>380510DKA6430DKA1060DKA3210</v>
          </cell>
          <cell r="G3783" t="str">
            <v>NC</v>
          </cell>
        </row>
        <row r="3784">
          <cell r="F3784" t="str">
            <v>380510DKA6430DKA1060DKA3220</v>
          </cell>
          <cell r="G3784" t="str">
            <v>NC</v>
          </cell>
        </row>
        <row r="3785">
          <cell r="F3785" t="str">
            <v>380510DKA6430DKA1060DKA3230</v>
          </cell>
          <cell r="G3785" t="str">
            <v>NC</v>
          </cell>
        </row>
        <row r="3786">
          <cell r="F3786" t="str">
            <v>380510DKA6430DKA1070-1080DKA3200</v>
          </cell>
          <cell r="G3786" t="str">
            <v>Yes</v>
          </cell>
        </row>
        <row r="3787">
          <cell r="F3787" t="str">
            <v>380510DKA6430DKA1070-1080DKA3210</v>
          </cell>
          <cell r="G3787" t="str">
            <v>Yes</v>
          </cell>
        </row>
        <row r="3788">
          <cell r="F3788" t="str">
            <v>380510DKA6430DKA1070-1080DKA3220</v>
          </cell>
          <cell r="G3788" t="str">
            <v>No</v>
          </cell>
        </row>
        <row r="3789">
          <cell r="F3789" t="str">
            <v>380510DKA6430DKA1070-1080DKA3230</v>
          </cell>
          <cell r="G3789" t="str">
            <v>No</v>
          </cell>
        </row>
        <row r="3790">
          <cell r="F3790" t="str">
            <v>380510DKA6430DKA1090DKA3200</v>
          </cell>
          <cell r="G3790" t="str">
            <v>NC</v>
          </cell>
        </row>
        <row r="3791">
          <cell r="F3791" t="str">
            <v>380510DKA6430DKA1090DKA3210</v>
          </cell>
          <cell r="G3791" t="str">
            <v>NC</v>
          </cell>
        </row>
        <row r="3792">
          <cell r="F3792" t="str">
            <v>380510DKA6430DKA1090DKA3220</v>
          </cell>
          <cell r="G3792" t="str">
            <v>NC</v>
          </cell>
        </row>
        <row r="3793">
          <cell r="F3793" t="str">
            <v>380510DKA6430DKA1090DKA3230</v>
          </cell>
          <cell r="G3793" t="str">
            <v>NC</v>
          </cell>
        </row>
        <row r="3794">
          <cell r="F3794" t="str">
            <v>380520DKA6410DKA1040-1050DKA3200</v>
          </cell>
          <cell r="G3794" t="str">
            <v>NC</v>
          </cell>
        </row>
        <row r="3795">
          <cell r="F3795" t="str">
            <v>380520DKA6410DKA1040-1050DKA3210</v>
          </cell>
          <cell r="G3795" t="str">
            <v>NC</v>
          </cell>
        </row>
        <row r="3796">
          <cell r="F3796" t="str">
            <v>380520DKA6410DKA1040-1050DKA3220</v>
          </cell>
          <cell r="G3796" t="str">
            <v>NC</v>
          </cell>
        </row>
        <row r="3797">
          <cell r="F3797" t="str">
            <v>380520DKA6410DKA1040-1050DKA3230</v>
          </cell>
          <cell r="G3797" t="str">
            <v>NC</v>
          </cell>
        </row>
        <row r="3798">
          <cell r="F3798" t="str">
            <v>380520DKA6410DKA1060DKA3200</v>
          </cell>
          <cell r="G3798" t="str">
            <v>Yes</v>
          </cell>
        </row>
        <row r="3799">
          <cell r="F3799" t="str">
            <v>380520DKA6410DKA1060DKA3210</v>
          </cell>
          <cell r="G3799" t="str">
            <v>Yes</v>
          </cell>
        </row>
        <row r="3800">
          <cell r="F3800" t="str">
            <v>380520DKA6410DKA1060DKA3220</v>
          </cell>
          <cell r="G3800" t="str">
            <v>No</v>
          </cell>
        </row>
        <row r="3801">
          <cell r="F3801" t="str">
            <v>380520DKA6410DKA1060DKA3230</v>
          </cell>
          <cell r="G3801" t="str">
            <v>No</v>
          </cell>
        </row>
        <row r="3802">
          <cell r="F3802" t="str">
            <v>380520DKA6410DKA1070-1080DKA3200</v>
          </cell>
          <cell r="G3802" t="str">
            <v>NC</v>
          </cell>
        </row>
        <row r="3803">
          <cell r="F3803" t="str">
            <v>380520DKA6410DKA1070-1080DKA3210</v>
          </cell>
          <cell r="G3803" t="str">
            <v>NC</v>
          </cell>
        </row>
        <row r="3804">
          <cell r="F3804" t="str">
            <v>380520DKA6410DKA1070-1080DKA3220</v>
          </cell>
          <cell r="G3804" t="str">
            <v>NC</v>
          </cell>
        </row>
        <row r="3805">
          <cell r="F3805" t="str">
            <v>380520DKA6410DKA1070-1080DKA3230</v>
          </cell>
          <cell r="G3805" t="str">
            <v>NC</v>
          </cell>
        </row>
        <row r="3806">
          <cell r="F3806" t="str">
            <v>380520DKA6410DKA1090DKA3200</v>
          </cell>
          <cell r="G3806" t="str">
            <v>Yes</v>
          </cell>
        </row>
        <row r="3807">
          <cell r="F3807" t="str">
            <v>380520DKA6410DKA1090DKA3210</v>
          </cell>
          <cell r="G3807" t="str">
            <v>Yes</v>
          </cell>
        </row>
        <row r="3808">
          <cell r="F3808" t="str">
            <v>380520DKA6410DKA1090DKA3220</v>
          </cell>
          <cell r="G3808" t="str">
            <v>No</v>
          </cell>
        </row>
        <row r="3809">
          <cell r="F3809" t="str">
            <v>380520DKA6410DKA1090DKA3230</v>
          </cell>
          <cell r="G3809" t="str">
            <v>No</v>
          </cell>
        </row>
        <row r="3810">
          <cell r="F3810" t="str">
            <v>380520DKA6420DKA1040-1050DKA3200</v>
          </cell>
          <cell r="G3810" t="str">
            <v>NC</v>
          </cell>
        </row>
        <row r="3811">
          <cell r="F3811" t="str">
            <v>380520DKA6420DKA1040-1050DKA3210</v>
          </cell>
          <cell r="G3811" t="str">
            <v>NC</v>
          </cell>
        </row>
        <row r="3812">
          <cell r="F3812" t="str">
            <v>380520DKA6420DKA1040-1050DKA3220</v>
          </cell>
          <cell r="G3812" t="str">
            <v>NC</v>
          </cell>
        </row>
        <row r="3813">
          <cell r="F3813" t="str">
            <v>380520DKA6420DKA1040-1050DKA3230</v>
          </cell>
          <cell r="G3813" t="str">
            <v>NC</v>
          </cell>
        </row>
        <row r="3814">
          <cell r="F3814" t="str">
            <v>380520DKA6420DKA1060DKA3200</v>
          </cell>
          <cell r="G3814" t="str">
            <v>Yes</v>
          </cell>
        </row>
        <row r="3815">
          <cell r="F3815" t="str">
            <v>380520DKA6420DKA1060DKA3210</v>
          </cell>
          <cell r="G3815" t="str">
            <v>Yes</v>
          </cell>
        </row>
        <row r="3816">
          <cell r="F3816" t="str">
            <v>380520DKA6420DKA1060DKA3220</v>
          </cell>
          <cell r="G3816" t="str">
            <v>No</v>
          </cell>
        </row>
        <row r="3817">
          <cell r="F3817" t="str">
            <v>380520DKA6420DKA1060DKA3230</v>
          </cell>
          <cell r="G3817" t="str">
            <v>No</v>
          </cell>
        </row>
        <row r="3818">
          <cell r="F3818" t="str">
            <v>380520DKA6420DKA1070-1080DKA3200</v>
          </cell>
          <cell r="G3818" t="str">
            <v>NC</v>
          </cell>
        </row>
        <row r="3819">
          <cell r="F3819" t="str">
            <v>380520DKA6420DKA1070-1080DKA3210</v>
          </cell>
          <cell r="G3819" t="str">
            <v>NC</v>
          </cell>
        </row>
        <row r="3820">
          <cell r="F3820" t="str">
            <v>380520DKA6420DKA1070-1080DKA3220</v>
          </cell>
          <cell r="G3820" t="str">
            <v>NC</v>
          </cell>
        </row>
        <row r="3821">
          <cell r="F3821" t="str">
            <v>380520DKA6420DKA1070-1080DKA3230</v>
          </cell>
          <cell r="G3821" t="str">
            <v>NC</v>
          </cell>
        </row>
        <row r="3822">
          <cell r="F3822" t="str">
            <v>380520DKA6420DKA1090DKA3200</v>
          </cell>
          <cell r="G3822" t="str">
            <v>Yes</v>
          </cell>
        </row>
        <row r="3823">
          <cell r="F3823" t="str">
            <v>380520DKA6420DKA1090DKA3210</v>
          </cell>
          <cell r="G3823" t="str">
            <v>Yes</v>
          </cell>
        </row>
        <row r="3824">
          <cell r="F3824" t="str">
            <v>380520DKA6420DKA1090DKA3220</v>
          </cell>
          <cell r="G3824" t="str">
            <v>No</v>
          </cell>
        </row>
        <row r="3825">
          <cell r="F3825" t="str">
            <v>380520DKA6420DKA1090DKA3230</v>
          </cell>
          <cell r="G3825" t="str">
            <v>No</v>
          </cell>
        </row>
        <row r="3826">
          <cell r="F3826" t="str">
            <v>380520DKA6430DKA1040-1050DKA3200</v>
          </cell>
          <cell r="G3826" t="str">
            <v>Yes</v>
          </cell>
        </row>
        <row r="3827">
          <cell r="F3827" t="str">
            <v>380520DKA6430DKA1040-1050DKA3210</v>
          </cell>
          <cell r="G3827" t="str">
            <v>Yes</v>
          </cell>
        </row>
        <row r="3828">
          <cell r="F3828" t="str">
            <v>380520DKA6430DKA1040-1050DKA3220</v>
          </cell>
          <cell r="G3828" t="str">
            <v>No</v>
          </cell>
        </row>
        <row r="3829">
          <cell r="F3829" t="str">
            <v>380520DKA6430DKA1040-1050DKA3230</v>
          </cell>
          <cell r="G3829" t="str">
            <v>No</v>
          </cell>
        </row>
        <row r="3830">
          <cell r="F3830" t="str">
            <v>380520DKA6430DKA1060DKA3200</v>
          </cell>
          <cell r="G3830" t="str">
            <v>Yes</v>
          </cell>
        </row>
        <row r="3831">
          <cell r="F3831" t="str">
            <v>380520DKA6430DKA1060DKA3210</v>
          </cell>
          <cell r="G3831" t="str">
            <v>Yes</v>
          </cell>
        </row>
        <row r="3832">
          <cell r="F3832" t="str">
            <v>380520DKA6430DKA1060DKA3220</v>
          </cell>
          <cell r="G3832" t="str">
            <v>No</v>
          </cell>
        </row>
        <row r="3833">
          <cell r="F3833" t="str">
            <v>380520DKA6430DKA1060DKA3230</v>
          </cell>
          <cell r="G3833" t="str">
            <v>No</v>
          </cell>
        </row>
        <row r="3834">
          <cell r="F3834" t="str">
            <v>380520DKA6430DKA1070-1080DKA3200</v>
          </cell>
          <cell r="G3834" t="str">
            <v>Yes</v>
          </cell>
        </row>
        <row r="3835">
          <cell r="F3835" t="str">
            <v>380520DKA6430DKA1070-1080DKA3210</v>
          </cell>
          <cell r="G3835" t="str">
            <v>Yes</v>
          </cell>
        </row>
        <row r="3836">
          <cell r="F3836" t="str">
            <v>380520DKA6430DKA1070-1080DKA3220</v>
          </cell>
          <cell r="G3836" t="str">
            <v>No</v>
          </cell>
        </row>
        <row r="3837">
          <cell r="F3837" t="str">
            <v>380520DKA6430DKA1070-1080DKA3230</v>
          </cell>
          <cell r="G3837" t="str">
            <v>No</v>
          </cell>
        </row>
        <row r="3838">
          <cell r="F3838" t="str">
            <v>380520DKA6430DKA1090DKA3200</v>
          </cell>
          <cell r="G3838" t="str">
            <v>Yes</v>
          </cell>
        </row>
        <row r="3839">
          <cell r="F3839" t="str">
            <v>380520DKA6430DKA1090DKA3210</v>
          </cell>
          <cell r="G3839" t="str">
            <v>Yes</v>
          </cell>
        </row>
        <row r="3840">
          <cell r="F3840" t="str">
            <v>380520DKA6430DKA1090DKA3220</v>
          </cell>
          <cell r="G3840" t="str">
            <v>No</v>
          </cell>
        </row>
        <row r="3841">
          <cell r="F3841" t="str">
            <v>380520DKA6430DKA1090DKA3230</v>
          </cell>
          <cell r="G3841" t="str">
            <v>No</v>
          </cell>
        </row>
        <row r="3842">
          <cell r="F3842" t="str">
            <v>390450DKA6410DKA1040-1050DKA3200</v>
          </cell>
          <cell r="G3842" t="str">
            <v>NC</v>
          </cell>
        </row>
        <row r="3843">
          <cell r="F3843" t="str">
            <v>390450DKA6410DKA1040-1050DKA3210</v>
          </cell>
          <cell r="G3843" t="str">
            <v>NC</v>
          </cell>
        </row>
        <row r="3844">
          <cell r="F3844" t="str">
            <v>390450DKA6410DKA1040-1050DKA3220</v>
          </cell>
          <cell r="G3844" t="str">
            <v>NC</v>
          </cell>
        </row>
        <row r="3845">
          <cell r="F3845" t="str">
            <v>390450DKA6410DKA1040-1050DKA3230</v>
          </cell>
          <cell r="G3845" t="str">
            <v>NC</v>
          </cell>
        </row>
        <row r="3846">
          <cell r="F3846" t="str">
            <v>390450DKA6410DKA1060DKA3200</v>
          </cell>
          <cell r="G3846" t="str">
            <v>NC</v>
          </cell>
        </row>
        <row r="3847">
          <cell r="F3847" t="str">
            <v>390450DKA6410DKA1060DKA3210</v>
          </cell>
          <cell r="G3847" t="str">
            <v>NC</v>
          </cell>
        </row>
        <row r="3848">
          <cell r="F3848" t="str">
            <v>390450DKA6410DKA1060DKA3220</v>
          </cell>
          <cell r="G3848" t="str">
            <v>NC</v>
          </cell>
        </row>
        <row r="3849">
          <cell r="F3849" t="str">
            <v>390450DKA6410DKA1060DKA3230</v>
          </cell>
          <cell r="G3849" t="str">
            <v>NC</v>
          </cell>
        </row>
        <row r="3850">
          <cell r="F3850" t="str">
            <v>390450DKA6410DKA1070-1080DKA3200</v>
          </cell>
          <cell r="G3850" t="str">
            <v>No</v>
          </cell>
        </row>
        <row r="3851">
          <cell r="F3851" t="str">
            <v>390450DKA6410DKA1070-1080DKA3210</v>
          </cell>
          <cell r="G3851" t="str">
            <v>No</v>
          </cell>
        </row>
        <row r="3852">
          <cell r="F3852" t="str">
            <v>390450DKA6410DKA1070-1080DKA3220</v>
          </cell>
          <cell r="G3852" t="str">
            <v>No</v>
          </cell>
        </row>
        <row r="3853">
          <cell r="F3853" t="str">
            <v>390450DKA6410DKA1070-1080DKA3230</v>
          </cell>
          <cell r="G3853" t="str">
            <v>No</v>
          </cell>
        </row>
        <row r="3854">
          <cell r="F3854" t="str">
            <v>390450DKA6410DKA1090DKA3200</v>
          </cell>
          <cell r="G3854" t="str">
            <v>NC</v>
          </cell>
        </row>
        <row r="3855">
          <cell r="F3855" t="str">
            <v>390450DKA6410DKA1090DKA3210</v>
          </cell>
          <cell r="G3855" t="str">
            <v>NC</v>
          </cell>
        </row>
        <row r="3856">
          <cell r="F3856" t="str">
            <v>390450DKA6410DKA1090DKA3220</v>
          </cell>
          <cell r="G3856" t="str">
            <v>NC</v>
          </cell>
        </row>
        <row r="3857">
          <cell r="F3857" t="str">
            <v>390450DKA6410DKA1090DKA3230</v>
          </cell>
          <cell r="G3857" t="str">
            <v>NC</v>
          </cell>
        </row>
        <row r="3858">
          <cell r="F3858" t="str">
            <v>390450DKA6420DKA1040-1050DKA3200</v>
          </cell>
          <cell r="G3858" t="str">
            <v>NC</v>
          </cell>
        </row>
        <row r="3859">
          <cell r="F3859" t="str">
            <v>390450DKA6420DKA1040-1050DKA3210</v>
          </cell>
          <cell r="G3859" t="str">
            <v>NC</v>
          </cell>
        </row>
        <row r="3860">
          <cell r="F3860" t="str">
            <v>390450DKA6420DKA1040-1050DKA3220</v>
          </cell>
          <cell r="G3860" t="str">
            <v>NC</v>
          </cell>
        </row>
        <row r="3861">
          <cell r="F3861" t="str">
            <v>390450DKA6420DKA1040-1050DKA3230</v>
          </cell>
          <cell r="G3861" t="str">
            <v>NC</v>
          </cell>
        </row>
        <row r="3862">
          <cell r="F3862" t="str">
            <v>390450DKA6420DKA1060DKA3200</v>
          </cell>
          <cell r="G3862" t="str">
            <v>NC</v>
          </cell>
        </row>
        <row r="3863">
          <cell r="F3863" t="str">
            <v>390450DKA6420DKA1060DKA3210</v>
          </cell>
          <cell r="G3863" t="str">
            <v>NC</v>
          </cell>
        </row>
        <row r="3864">
          <cell r="F3864" t="str">
            <v>390450DKA6420DKA1060DKA3220</v>
          </cell>
          <cell r="G3864" t="str">
            <v>NC</v>
          </cell>
        </row>
        <row r="3865">
          <cell r="F3865" t="str">
            <v>390450DKA6420DKA1060DKA3230</v>
          </cell>
          <cell r="G3865" t="str">
            <v>NC</v>
          </cell>
        </row>
        <row r="3866">
          <cell r="F3866" t="str">
            <v>390450DKA6420DKA1070-1080DKA3200</v>
          </cell>
          <cell r="G3866" t="str">
            <v>NC</v>
          </cell>
        </row>
        <row r="3867">
          <cell r="F3867" t="str">
            <v>390450DKA6420DKA1070-1080DKA3210</v>
          </cell>
          <cell r="G3867" t="str">
            <v>NC</v>
          </cell>
        </row>
        <row r="3868">
          <cell r="F3868" t="str">
            <v>390450DKA6420DKA1070-1080DKA3220</v>
          </cell>
          <cell r="G3868" t="str">
            <v>NC</v>
          </cell>
        </row>
        <row r="3869">
          <cell r="F3869" t="str">
            <v>390450DKA6420DKA1070-1080DKA3230</v>
          </cell>
          <cell r="G3869" t="str">
            <v>NC</v>
          </cell>
        </row>
        <row r="3870">
          <cell r="F3870" t="str">
            <v>390450DKA6420DKA1090DKA3200</v>
          </cell>
          <cell r="G3870" t="str">
            <v>NC</v>
          </cell>
        </row>
        <row r="3871">
          <cell r="F3871" t="str">
            <v>390450DKA6420DKA1090DKA3210</v>
          </cell>
          <cell r="G3871" t="str">
            <v>NC</v>
          </cell>
        </row>
        <row r="3872">
          <cell r="F3872" t="str">
            <v>390450DKA6420DKA1090DKA3220</v>
          </cell>
          <cell r="G3872" t="str">
            <v>NC</v>
          </cell>
        </row>
        <row r="3873">
          <cell r="F3873" t="str">
            <v>390450DKA6420DKA1090DKA3230</v>
          </cell>
          <cell r="G3873" t="str">
            <v>NC</v>
          </cell>
        </row>
        <row r="3874">
          <cell r="F3874" t="str">
            <v>390450DKA6430DKA1040-1050DKA3200</v>
          </cell>
          <cell r="G3874" t="str">
            <v>NC</v>
          </cell>
        </row>
        <row r="3875">
          <cell r="F3875" t="str">
            <v>390450DKA6430DKA1040-1050DKA3210</v>
          </cell>
          <cell r="G3875" t="str">
            <v>NC</v>
          </cell>
        </row>
        <row r="3876">
          <cell r="F3876" t="str">
            <v>390450DKA6430DKA1040-1050DKA3220</v>
          </cell>
          <cell r="G3876" t="str">
            <v>NC</v>
          </cell>
        </row>
        <row r="3877">
          <cell r="F3877" t="str">
            <v>390450DKA6430DKA1040-1050DKA3230</v>
          </cell>
          <cell r="G3877" t="str">
            <v>NC</v>
          </cell>
        </row>
        <row r="3878">
          <cell r="F3878" t="str">
            <v>390450DKA6430DKA1060DKA3200</v>
          </cell>
          <cell r="G3878" t="str">
            <v>NC</v>
          </cell>
        </row>
        <row r="3879">
          <cell r="F3879" t="str">
            <v>390450DKA6430DKA1060DKA3210</v>
          </cell>
          <cell r="G3879" t="str">
            <v>NC</v>
          </cell>
        </row>
        <row r="3880">
          <cell r="F3880" t="str">
            <v>390450DKA6430DKA1060DKA3220</v>
          </cell>
          <cell r="G3880" t="str">
            <v>NC</v>
          </cell>
        </row>
        <row r="3881">
          <cell r="F3881" t="str">
            <v>390450DKA6430DKA1060DKA3230</v>
          </cell>
          <cell r="G3881" t="str">
            <v>NC</v>
          </cell>
        </row>
        <row r="3882">
          <cell r="F3882" t="str">
            <v>390450DKA6430DKA1070-1080DKA3200</v>
          </cell>
          <cell r="G3882" t="str">
            <v>NC</v>
          </cell>
        </row>
        <row r="3883">
          <cell r="F3883" t="str">
            <v>390450DKA6430DKA1070-1080DKA3210</v>
          </cell>
          <cell r="G3883" t="str">
            <v>NC</v>
          </cell>
        </row>
        <row r="3884">
          <cell r="F3884" t="str">
            <v>390450DKA6430DKA1070-1080DKA3220</v>
          </cell>
          <cell r="G3884" t="str">
            <v>NC</v>
          </cell>
        </row>
        <row r="3885">
          <cell r="F3885" t="str">
            <v>390450DKA6430DKA1070-1080DKA3230</v>
          </cell>
          <cell r="G3885" t="str">
            <v>NC</v>
          </cell>
        </row>
        <row r="3886">
          <cell r="F3886" t="str">
            <v>390450DKA6430DKA1090DKA3200</v>
          </cell>
          <cell r="G3886" t="str">
            <v>NC</v>
          </cell>
        </row>
        <row r="3887">
          <cell r="F3887" t="str">
            <v>390450DKA6430DKA1090DKA3210</v>
          </cell>
          <cell r="G3887" t="str">
            <v>NC</v>
          </cell>
        </row>
        <row r="3888">
          <cell r="F3888" t="str">
            <v>390450DKA6430DKA1090DKA3220</v>
          </cell>
          <cell r="G3888" t="str">
            <v>NC</v>
          </cell>
        </row>
        <row r="3889">
          <cell r="F3889" t="str">
            <v>390450DKA6430DKA1090DKA3230</v>
          </cell>
          <cell r="G3889" t="str">
            <v>NC</v>
          </cell>
        </row>
        <row r="3890">
          <cell r="F3890" t="str">
            <v>390460DKA6410DKA1040-1050DKA3200</v>
          </cell>
          <cell r="G3890" t="str">
            <v>No</v>
          </cell>
        </row>
        <row r="3891">
          <cell r="F3891" t="str">
            <v>390460DKA6410DKA1040-1050DKA3210</v>
          </cell>
          <cell r="G3891" t="str">
            <v>No</v>
          </cell>
        </row>
        <row r="3892">
          <cell r="F3892" t="str">
            <v>390460DKA6410DKA1040-1050DKA3220</v>
          </cell>
          <cell r="G3892" t="str">
            <v>No</v>
          </cell>
        </row>
        <row r="3893">
          <cell r="F3893" t="str">
            <v>390460DKA6410DKA1040-1050DKA3230</v>
          </cell>
          <cell r="G3893" t="str">
            <v>No</v>
          </cell>
        </row>
        <row r="3894">
          <cell r="F3894" t="str">
            <v>390460DKA6410DKA1060DKA3200</v>
          </cell>
          <cell r="G3894" t="str">
            <v>NC</v>
          </cell>
        </row>
        <row r="3895">
          <cell r="F3895" t="str">
            <v>390460DKA6410DKA1060DKA3210</v>
          </cell>
          <cell r="G3895" t="str">
            <v>NC</v>
          </cell>
        </row>
        <row r="3896">
          <cell r="F3896" t="str">
            <v>390460DKA6410DKA1060DKA3220</v>
          </cell>
          <cell r="G3896" t="str">
            <v>NC</v>
          </cell>
        </row>
        <row r="3897">
          <cell r="F3897" t="str">
            <v>390460DKA6410DKA1060DKA3230</v>
          </cell>
          <cell r="G3897" t="str">
            <v>NC</v>
          </cell>
        </row>
        <row r="3898">
          <cell r="F3898" t="str">
            <v>390460DKA6410DKA1070-1080DKA3200</v>
          </cell>
          <cell r="G3898" t="str">
            <v>No</v>
          </cell>
        </row>
        <row r="3899">
          <cell r="F3899" t="str">
            <v>390460DKA6410DKA1070-1080DKA3210</v>
          </cell>
          <cell r="G3899" t="str">
            <v>No</v>
          </cell>
        </row>
        <row r="3900">
          <cell r="F3900" t="str">
            <v>390460DKA6410DKA1070-1080DKA3220</v>
          </cell>
          <cell r="G3900" t="str">
            <v>No</v>
          </cell>
        </row>
        <row r="3901">
          <cell r="F3901" t="str">
            <v>390460DKA6410DKA1070-1080DKA3230</v>
          </cell>
          <cell r="G3901" t="str">
            <v>No</v>
          </cell>
        </row>
        <row r="3902">
          <cell r="F3902" t="str">
            <v>390460DKA6410DKA1090DKA3200</v>
          </cell>
          <cell r="G3902" t="str">
            <v>NC</v>
          </cell>
        </row>
        <row r="3903">
          <cell r="F3903" t="str">
            <v>390460DKA6410DKA1090DKA3210</v>
          </cell>
          <cell r="G3903" t="str">
            <v>NC</v>
          </cell>
        </row>
        <row r="3904">
          <cell r="F3904" t="str">
            <v>390460DKA6410DKA1090DKA3220</v>
          </cell>
          <cell r="G3904" t="str">
            <v>NC</v>
          </cell>
        </row>
        <row r="3905">
          <cell r="F3905" t="str">
            <v>390460DKA6410DKA1090DKA3230</v>
          </cell>
          <cell r="G3905" t="str">
            <v>NC</v>
          </cell>
        </row>
        <row r="3906">
          <cell r="F3906" t="str">
            <v>390460DKA6420DKA1040-1050DKA3200</v>
          </cell>
          <cell r="G3906" t="str">
            <v>No</v>
          </cell>
        </row>
        <row r="3907">
          <cell r="F3907" t="str">
            <v>390460DKA6420DKA1040-1050DKA3210</v>
          </cell>
          <cell r="G3907" t="str">
            <v>No</v>
          </cell>
        </row>
        <row r="3908">
          <cell r="F3908" t="str">
            <v>390460DKA6420DKA1040-1050DKA3220</v>
          </cell>
          <cell r="G3908" t="str">
            <v>No</v>
          </cell>
        </row>
        <row r="3909">
          <cell r="F3909" t="str">
            <v>390460DKA6420DKA1040-1050DKA3230</v>
          </cell>
          <cell r="G3909" t="str">
            <v>No</v>
          </cell>
        </row>
        <row r="3910">
          <cell r="F3910" t="str">
            <v>390460DKA6420DKA1060DKA3200</v>
          </cell>
          <cell r="G3910" t="str">
            <v>NC</v>
          </cell>
        </row>
        <row r="3911">
          <cell r="F3911" t="str">
            <v>390460DKA6420DKA1060DKA3210</v>
          </cell>
          <cell r="G3911" t="str">
            <v>NC</v>
          </cell>
        </row>
        <row r="3912">
          <cell r="F3912" t="str">
            <v>390460DKA6420DKA1060DKA3220</v>
          </cell>
          <cell r="G3912" t="str">
            <v>NC</v>
          </cell>
        </row>
        <row r="3913">
          <cell r="F3913" t="str">
            <v>390460DKA6420DKA1060DKA3230</v>
          </cell>
          <cell r="G3913" t="str">
            <v>NC</v>
          </cell>
        </row>
        <row r="3914">
          <cell r="F3914" t="str">
            <v>390460DKA6420DKA1070-1080DKA3200</v>
          </cell>
          <cell r="G3914" t="str">
            <v>No</v>
          </cell>
        </row>
        <row r="3915">
          <cell r="F3915" t="str">
            <v>390460DKA6420DKA1070-1080DKA3210</v>
          </cell>
          <cell r="G3915" t="str">
            <v>No</v>
          </cell>
        </row>
        <row r="3916">
          <cell r="F3916" t="str">
            <v>390460DKA6420DKA1070-1080DKA3220</v>
          </cell>
          <cell r="G3916" t="str">
            <v>No</v>
          </cell>
        </row>
        <row r="3917">
          <cell r="F3917" t="str">
            <v>390460DKA6420DKA1070-1080DKA3230</v>
          </cell>
          <cell r="G3917" t="str">
            <v>No</v>
          </cell>
        </row>
        <row r="3918">
          <cell r="F3918" t="str">
            <v>390460DKA6420DKA1090DKA3200</v>
          </cell>
          <cell r="G3918" t="str">
            <v>NC</v>
          </cell>
        </row>
        <row r="3919">
          <cell r="F3919" t="str">
            <v>390460DKA6420DKA1090DKA3210</v>
          </cell>
          <cell r="G3919" t="str">
            <v>NC</v>
          </cell>
        </row>
        <row r="3920">
          <cell r="F3920" t="str">
            <v>390460DKA6420DKA1090DKA3220</v>
          </cell>
          <cell r="G3920" t="str">
            <v>NC</v>
          </cell>
        </row>
        <row r="3921">
          <cell r="F3921" t="str">
            <v>390460DKA6420DKA1090DKA3230</v>
          </cell>
          <cell r="G3921" t="str">
            <v>NC</v>
          </cell>
        </row>
        <row r="3922">
          <cell r="F3922" t="str">
            <v>390460DKA6430DKA1040-1050DKA3200</v>
          </cell>
          <cell r="G3922" t="str">
            <v>NC</v>
          </cell>
        </row>
        <row r="3923">
          <cell r="F3923" t="str">
            <v>390460DKA6430DKA1040-1050DKA3210</v>
          </cell>
          <cell r="G3923" t="str">
            <v>NC</v>
          </cell>
        </row>
        <row r="3924">
          <cell r="F3924" t="str">
            <v>390460DKA6430DKA1040-1050DKA3220</v>
          </cell>
          <cell r="G3924" t="str">
            <v>NC</v>
          </cell>
        </row>
        <row r="3925">
          <cell r="F3925" t="str">
            <v>390460DKA6430DKA1040-1050DKA3230</v>
          </cell>
          <cell r="G3925" t="str">
            <v>NC</v>
          </cell>
        </row>
        <row r="3926">
          <cell r="F3926" t="str">
            <v>390460DKA6430DKA1060DKA3200</v>
          </cell>
          <cell r="G3926" t="str">
            <v>NC</v>
          </cell>
        </row>
        <row r="3927">
          <cell r="F3927" t="str">
            <v>390460DKA6430DKA1060DKA3210</v>
          </cell>
          <cell r="G3927" t="str">
            <v>NC</v>
          </cell>
        </row>
        <row r="3928">
          <cell r="F3928" t="str">
            <v>390460DKA6430DKA1060DKA3220</v>
          </cell>
          <cell r="G3928" t="str">
            <v>NC</v>
          </cell>
        </row>
        <row r="3929">
          <cell r="F3929" t="str">
            <v>390460DKA6430DKA1060DKA3230</v>
          </cell>
          <cell r="G3929" t="str">
            <v>NC</v>
          </cell>
        </row>
        <row r="3930">
          <cell r="F3930" t="str">
            <v>390460DKA6430DKA1070-1080DKA3200</v>
          </cell>
          <cell r="G3930" t="str">
            <v>NC</v>
          </cell>
        </row>
        <row r="3931">
          <cell r="F3931" t="str">
            <v>390460DKA6430DKA1070-1080DKA3210</v>
          </cell>
          <cell r="G3931" t="str">
            <v>NC</v>
          </cell>
        </row>
        <row r="3932">
          <cell r="F3932" t="str">
            <v>390460DKA6430DKA1070-1080DKA3220</v>
          </cell>
          <cell r="G3932" t="str">
            <v>NC</v>
          </cell>
        </row>
        <row r="3933">
          <cell r="F3933" t="str">
            <v>390460DKA6430DKA1070-1080DKA3230</v>
          </cell>
          <cell r="G3933" t="str">
            <v>NC</v>
          </cell>
        </row>
        <row r="3934">
          <cell r="F3934" t="str">
            <v>390460DKA6430DKA1090DKA3200</v>
          </cell>
          <cell r="G3934" t="str">
            <v>NC</v>
          </cell>
        </row>
        <row r="3935">
          <cell r="F3935" t="str">
            <v>390460DKA6430DKA1090DKA3210</v>
          </cell>
          <cell r="G3935" t="str">
            <v>NC</v>
          </cell>
        </row>
        <row r="3936">
          <cell r="F3936" t="str">
            <v>390460DKA6430DKA1090DKA3220</v>
          </cell>
          <cell r="G3936" t="str">
            <v>NC</v>
          </cell>
        </row>
        <row r="3937">
          <cell r="F3937" t="str">
            <v>390460DKA6430DKA1090DKA3230</v>
          </cell>
          <cell r="G3937" t="str">
            <v>NC</v>
          </cell>
        </row>
        <row r="3938">
          <cell r="F3938" t="str">
            <v>390470DKA6410DKA1040-1050DKA3200</v>
          </cell>
          <cell r="G3938" t="str">
            <v>No</v>
          </cell>
        </row>
        <row r="3939">
          <cell r="F3939" t="str">
            <v>390470DKA6410DKA1040-1050DKA3210</v>
          </cell>
          <cell r="G3939" t="str">
            <v>No</v>
          </cell>
        </row>
        <row r="3940">
          <cell r="F3940" t="str">
            <v>390470DKA6410DKA1040-1050DKA3220</v>
          </cell>
          <cell r="G3940" t="str">
            <v>No</v>
          </cell>
        </row>
        <row r="3941">
          <cell r="F3941" t="str">
            <v>390470DKA6410DKA1040-1050DKA3230</v>
          </cell>
          <cell r="G3941" t="str">
            <v>No</v>
          </cell>
        </row>
        <row r="3942">
          <cell r="F3942" t="str">
            <v>390470DKA6410DKA1060DKA3200</v>
          </cell>
          <cell r="G3942" t="str">
            <v>NC</v>
          </cell>
        </row>
        <row r="3943">
          <cell r="F3943" t="str">
            <v>390470DKA6410DKA1060DKA3210</v>
          </cell>
          <cell r="G3943" t="str">
            <v>NC</v>
          </cell>
        </row>
        <row r="3944">
          <cell r="F3944" t="str">
            <v>390470DKA6410DKA1060DKA3220</v>
          </cell>
          <cell r="G3944" t="str">
            <v>NC</v>
          </cell>
        </row>
        <row r="3945">
          <cell r="F3945" t="str">
            <v>390470DKA6410DKA1060DKA3230</v>
          </cell>
          <cell r="G3945" t="str">
            <v>NC</v>
          </cell>
        </row>
        <row r="3946">
          <cell r="F3946" t="str">
            <v>390470DKA6410DKA1070-1080DKA3200</v>
          </cell>
          <cell r="G3946" t="str">
            <v>No</v>
          </cell>
        </row>
        <row r="3947">
          <cell r="F3947" t="str">
            <v>390470DKA6410DKA1070-1080DKA3210</v>
          </cell>
          <cell r="G3947" t="str">
            <v>No</v>
          </cell>
        </row>
        <row r="3948">
          <cell r="F3948" t="str">
            <v>390470DKA6410DKA1070-1080DKA3220</v>
          </cell>
          <cell r="G3948" t="str">
            <v>No</v>
          </cell>
        </row>
        <row r="3949">
          <cell r="F3949" t="str">
            <v>390470DKA6410DKA1070-1080DKA3230</v>
          </cell>
          <cell r="G3949" t="str">
            <v>No</v>
          </cell>
        </row>
        <row r="3950">
          <cell r="F3950" t="str">
            <v>390470DKA6410DKA1090DKA3200</v>
          </cell>
          <cell r="G3950" t="str">
            <v>NC</v>
          </cell>
        </row>
        <row r="3951">
          <cell r="F3951" t="str">
            <v>390470DKA6410DKA1090DKA3210</v>
          </cell>
          <cell r="G3951" t="str">
            <v>NC</v>
          </cell>
        </row>
        <row r="3952">
          <cell r="F3952" t="str">
            <v>390470DKA6410DKA1090DKA3220</v>
          </cell>
          <cell r="G3952" t="str">
            <v>NC</v>
          </cell>
        </row>
        <row r="3953">
          <cell r="F3953" t="str">
            <v>390470DKA6410DKA1090DKA3230</v>
          </cell>
          <cell r="G3953" t="str">
            <v>NC</v>
          </cell>
        </row>
        <row r="3954">
          <cell r="F3954" t="str">
            <v>390470DKA6420DKA1040-1050DKA3200</v>
          </cell>
          <cell r="G3954" t="str">
            <v>No</v>
          </cell>
        </row>
        <row r="3955">
          <cell r="F3955" t="str">
            <v>390470DKA6420DKA1040-1050DKA3210</v>
          </cell>
          <cell r="G3955" t="str">
            <v>No</v>
          </cell>
        </row>
        <row r="3956">
          <cell r="F3956" t="str">
            <v>390470DKA6420DKA1040-1050DKA3220</v>
          </cell>
          <cell r="G3956" t="str">
            <v>No</v>
          </cell>
        </row>
        <row r="3957">
          <cell r="F3957" t="str">
            <v>390470DKA6420DKA1040-1050DKA3230</v>
          </cell>
          <cell r="G3957" t="str">
            <v>No</v>
          </cell>
        </row>
        <row r="3958">
          <cell r="F3958" t="str">
            <v>390470DKA6420DKA1060DKA3200</v>
          </cell>
          <cell r="G3958" t="str">
            <v>NC</v>
          </cell>
        </row>
        <row r="3959">
          <cell r="F3959" t="str">
            <v>390470DKA6420DKA1060DKA3210</v>
          </cell>
          <cell r="G3959" t="str">
            <v>NC</v>
          </cell>
        </row>
        <row r="3960">
          <cell r="F3960" t="str">
            <v>390470DKA6420DKA1060DKA3220</v>
          </cell>
          <cell r="G3960" t="str">
            <v>NC</v>
          </cell>
        </row>
        <row r="3961">
          <cell r="F3961" t="str">
            <v>390470DKA6420DKA1060DKA3230</v>
          </cell>
          <cell r="G3961" t="str">
            <v>NC</v>
          </cell>
        </row>
        <row r="3962">
          <cell r="F3962" t="str">
            <v>390470DKA6420DKA1070-1080DKA3200</v>
          </cell>
          <cell r="G3962" t="str">
            <v>No</v>
          </cell>
        </row>
        <row r="3963">
          <cell r="F3963" t="str">
            <v>390470DKA6420DKA1070-1080DKA3210</v>
          </cell>
          <cell r="G3963" t="str">
            <v>No</v>
          </cell>
        </row>
        <row r="3964">
          <cell r="F3964" t="str">
            <v>390470DKA6420DKA1070-1080DKA3220</v>
          </cell>
          <cell r="G3964" t="str">
            <v>No</v>
          </cell>
        </row>
        <row r="3965">
          <cell r="F3965" t="str">
            <v>390470DKA6420DKA1070-1080DKA3230</v>
          </cell>
          <cell r="G3965" t="str">
            <v>No</v>
          </cell>
        </row>
        <row r="3966">
          <cell r="F3966" t="str">
            <v>390470DKA6420DKA1090DKA3200</v>
          </cell>
          <cell r="G3966" t="str">
            <v>NC</v>
          </cell>
        </row>
        <row r="3967">
          <cell r="F3967" t="str">
            <v>390470DKA6420DKA1090DKA3210</v>
          </cell>
          <cell r="G3967" t="str">
            <v>NC</v>
          </cell>
        </row>
        <row r="3968">
          <cell r="F3968" t="str">
            <v>390470DKA6420DKA1090DKA3220</v>
          </cell>
          <cell r="G3968" t="str">
            <v>NC</v>
          </cell>
        </row>
        <row r="3969">
          <cell r="F3969" t="str">
            <v>390470DKA6420DKA1090DKA3230</v>
          </cell>
          <cell r="G3969" t="str">
            <v>NC</v>
          </cell>
        </row>
        <row r="3970">
          <cell r="F3970" t="str">
            <v>390470DKA6430DKA1040-1050DKA3200</v>
          </cell>
          <cell r="G3970" t="str">
            <v>No</v>
          </cell>
        </row>
        <row r="3971">
          <cell r="F3971" t="str">
            <v>390470DKA6430DKA1040-1050DKA3210</v>
          </cell>
          <cell r="G3971" t="str">
            <v>No</v>
          </cell>
        </row>
        <row r="3972">
          <cell r="F3972" t="str">
            <v>390470DKA6430DKA1040-1050DKA3220</v>
          </cell>
          <cell r="G3972" t="str">
            <v>No</v>
          </cell>
        </row>
        <row r="3973">
          <cell r="F3973" t="str">
            <v>390470DKA6430DKA1040-1050DKA3230</v>
          </cell>
          <cell r="G3973" t="str">
            <v>No</v>
          </cell>
        </row>
        <row r="3974">
          <cell r="F3974" t="str">
            <v>390470DKA6430DKA1060DKA3200</v>
          </cell>
          <cell r="G3974" t="str">
            <v>NC</v>
          </cell>
        </row>
        <row r="3975">
          <cell r="F3975" t="str">
            <v>390470DKA6430DKA1060DKA3210</v>
          </cell>
          <cell r="G3975" t="str">
            <v>NC</v>
          </cell>
        </row>
        <row r="3976">
          <cell r="F3976" t="str">
            <v>390470DKA6430DKA1060DKA3220</v>
          </cell>
          <cell r="G3976" t="str">
            <v>NC</v>
          </cell>
        </row>
        <row r="3977">
          <cell r="F3977" t="str">
            <v>390470DKA6430DKA1060DKA3230</v>
          </cell>
          <cell r="G3977" t="str">
            <v>NC</v>
          </cell>
        </row>
        <row r="3978">
          <cell r="F3978" t="str">
            <v>390470DKA6430DKA1070-1080DKA3200</v>
          </cell>
          <cell r="G3978" t="str">
            <v>No</v>
          </cell>
        </row>
        <row r="3979">
          <cell r="F3979" t="str">
            <v>390470DKA6430DKA1070-1080DKA3210</v>
          </cell>
          <cell r="G3979" t="str">
            <v>No</v>
          </cell>
        </row>
        <row r="3980">
          <cell r="F3980" t="str">
            <v>390470DKA6430DKA1070-1080DKA3220</v>
          </cell>
          <cell r="G3980" t="str">
            <v>No</v>
          </cell>
        </row>
        <row r="3981">
          <cell r="F3981" t="str">
            <v>390470DKA6430DKA1070-1080DKA3230</v>
          </cell>
          <cell r="G3981" t="str">
            <v>No</v>
          </cell>
        </row>
        <row r="3982">
          <cell r="F3982" t="str">
            <v>390470DKA6430DKA1090DKA3200</v>
          </cell>
          <cell r="G3982" t="str">
            <v>NC</v>
          </cell>
        </row>
        <row r="3983">
          <cell r="F3983" t="str">
            <v>390470DKA6430DKA1090DKA3210</v>
          </cell>
          <cell r="G3983" t="str">
            <v>NC</v>
          </cell>
        </row>
        <row r="3984">
          <cell r="F3984" t="str">
            <v>390470DKA6430DKA1090DKA3220</v>
          </cell>
          <cell r="G3984" t="str">
            <v>NC</v>
          </cell>
        </row>
        <row r="3985">
          <cell r="F3985" t="str">
            <v>390470DKA6430DKA1090DKA3230</v>
          </cell>
          <cell r="G3985" t="str">
            <v>NC</v>
          </cell>
        </row>
        <row r="3986">
          <cell r="F3986" t="str">
            <v>390480DKA6410DKA1040-1050DKA3200</v>
          </cell>
          <cell r="G3986" t="str">
            <v>No</v>
          </cell>
        </row>
        <row r="3987">
          <cell r="F3987" t="str">
            <v>390480DKA6410DKA1040-1050DKA3210</v>
          </cell>
          <cell r="G3987" t="str">
            <v>No</v>
          </cell>
        </row>
        <row r="3988">
          <cell r="F3988" t="str">
            <v>390480DKA6410DKA1040-1050DKA3220</v>
          </cell>
          <cell r="G3988" t="str">
            <v>No</v>
          </cell>
        </row>
        <row r="3989">
          <cell r="F3989" t="str">
            <v>390480DKA6410DKA1040-1050DKA3230</v>
          </cell>
          <cell r="G3989" t="str">
            <v>No</v>
          </cell>
        </row>
        <row r="3990">
          <cell r="F3990" t="str">
            <v>390480DKA6410DKA1060DKA3200</v>
          </cell>
          <cell r="G3990" t="str">
            <v>NC</v>
          </cell>
        </row>
        <row r="3991">
          <cell r="F3991" t="str">
            <v>390480DKA6410DKA1060DKA3210</v>
          </cell>
          <cell r="G3991" t="str">
            <v>NC</v>
          </cell>
        </row>
        <row r="3992">
          <cell r="F3992" t="str">
            <v>390480DKA6410DKA1060DKA3220</v>
          </cell>
          <cell r="G3992" t="str">
            <v>NC</v>
          </cell>
        </row>
        <row r="3993">
          <cell r="F3993" t="str">
            <v>390480DKA6410DKA1060DKA3230</v>
          </cell>
          <cell r="G3993" t="str">
            <v>NC</v>
          </cell>
        </row>
        <row r="3994">
          <cell r="F3994" t="str">
            <v>390480DKA6410DKA1070-1080DKA3200</v>
          </cell>
          <cell r="G3994" t="str">
            <v>No</v>
          </cell>
        </row>
        <row r="3995">
          <cell r="F3995" t="str">
            <v>390480DKA6410DKA1070-1080DKA3210</v>
          </cell>
          <cell r="G3995" t="str">
            <v>No</v>
          </cell>
        </row>
        <row r="3996">
          <cell r="F3996" t="str">
            <v>390480DKA6410DKA1070-1080DKA3220</v>
          </cell>
          <cell r="G3996" t="str">
            <v>No</v>
          </cell>
        </row>
        <row r="3997">
          <cell r="F3997" t="str">
            <v>390480DKA6410DKA1070-1080DKA3230</v>
          </cell>
          <cell r="G3997" t="str">
            <v>No</v>
          </cell>
        </row>
        <row r="3998">
          <cell r="F3998" t="str">
            <v>390480DKA6410DKA1090DKA3200</v>
          </cell>
          <cell r="G3998" t="str">
            <v>NC</v>
          </cell>
        </row>
        <row r="3999">
          <cell r="F3999" t="str">
            <v>390480DKA6410DKA1090DKA3210</v>
          </cell>
          <cell r="G3999" t="str">
            <v>NC</v>
          </cell>
        </row>
        <row r="4000">
          <cell r="F4000" t="str">
            <v>390480DKA6410DKA1090DKA3220</v>
          </cell>
          <cell r="G4000" t="str">
            <v>NC</v>
          </cell>
        </row>
        <row r="4001">
          <cell r="F4001" t="str">
            <v>390480DKA6410DKA1090DKA3230</v>
          </cell>
          <cell r="G4001" t="str">
            <v>NC</v>
          </cell>
        </row>
        <row r="4002">
          <cell r="F4002" t="str">
            <v>390480DKA6420DKA1040-1050DKA3200</v>
          </cell>
          <cell r="G4002" t="str">
            <v>No</v>
          </cell>
        </row>
        <row r="4003">
          <cell r="F4003" t="str">
            <v>390480DKA6420DKA1040-1050DKA3210</v>
          </cell>
          <cell r="G4003" t="str">
            <v>No</v>
          </cell>
        </row>
        <row r="4004">
          <cell r="F4004" t="str">
            <v>390480DKA6420DKA1040-1050DKA3220</v>
          </cell>
          <cell r="G4004" t="str">
            <v>No</v>
          </cell>
        </row>
        <row r="4005">
          <cell r="F4005" t="str">
            <v>390480DKA6420DKA1040-1050DKA3230</v>
          </cell>
          <cell r="G4005" t="str">
            <v>No</v>
          </cell>
        </row>
        <row r="4006">
          <cell r="F4006" t="str">
            <v>390480DKA6420DKA1060DKA3200</v>
          </cell>
          <cell r="G4006" t="str">
            <v>NC</v>
          </cell>
        </row>
        <row r="4007">
          <cell r="F4007" t="str">
            <v>390480DKA6420DKA1060DKA3210</v>
          </cell>
          <cell r="G4007" t="str">
            <v>NC</v>
          </cell>
        </row>
        <row r="4008">
          <cell r="F4008" t="str">
            <v>390480DKA6420DKA1060DKA3220</v>
          </cell>
          <cell r="G4008" t="str">
            <v>NC</v>
          </cell>
        </row>
        <row r="4009">
          <cell r="F4009" t="str">
            <v>390480DKA6420DKA1060DKA3230</v>
          </cell>
          <cell r="G4009" t="str">
            <v>NC</v>
          </cell>
        </row>
        <row r="4010">
          <cell r="F4010" t="str">
            <v>390480DKA6420DKA1070-1080DKA3200</v>
          </cell>
          <cell r="G4010" t="str">
            <v>No</v>
          </cell>
        </row>
        <row r="4011">
          <cell r="F4011" t="str">
            <v>390480DKA6420DKA1070-1080DKA3210</v>
          </cell>
          <cell r="G4011" t="str">
            <v>No</v>
          </cell>
        </row>
        <row r="4012">
          <cell r="F4012" t="str">
            <v>390480DKA6420DKA1070-1080DKA3220</v>
          </cell>
          <cell r="G4012" t="str">
            <v>No</v>
          </cell>
        </row>
        <row r="4013">
          <cell r="F4013" t="str">
            <v>390480DKA6420DKA1070-1080DKA3230</v>
          </cell>
          <cell r="G4013" t="str">
            <v>No</v>
          </cell>
        </row>
        <row r="4014">
          <cell r="F4014" t="str">
            <v>390480DKA6420DKA1090DKA3200</v>
          </cell>
          <cell r="G4014" t="str">
            <v>NC</v>
          </cell>
        </row>
        <row r="4015">
          <cell r="F4015" t="str">
            <v>390480DKA6420DKA1090DKA3210</v>
          </cell>
          <cell r="G4015" t="str">
            <v>NC</v>
          </cell>
        </row>
        <row r="4016">
          <cell r="F4016" t="str">
            <v>390480DKA6420DKA1090DKA3220</v>
          </cell>
          <cell r="G4016" t="str">
            <v>NC</v>
          </cell>
        </row>
        <row r="4017">
          <cell r="F4017" t="str">
            <v>390480DKA6420DKA1090DKA3230</v>
          </cell>
          <cell r="G4017" t="str">
            <v>NC</v>
          </cell>
        </row>
        <row r="4018">
          <cell r="F4018" t="str">
            <v>390480DKA6430DKA1040-1050DKA3200</v>
          </cell>
          <cell r="G4018" t="str">
            <v>No</v>
          </cell>
        </row>
        <row r="4019">
          <cell r="F4019" t="str">
            <v>390480DKA6430DKA1040-1050DKA3210</v>
          </cell>
          <cell r="G4019" t="str">
            <v>No</v>
          </cell>
        </row>
        <row r="4020">
          <cell r="F4020" t="str">
            <v>390480DKA6430DKA1040-1050DKA3220</v>
          </cell>
          <cell r="G4020" t="str">
            <v>No</v>
          </cell>
        </row>
        <row r="4021">
          <cell r="F4021" t="str">
            <v>390480DKA6430DKA1040-1050DKA3230</v>
          </cell>
          <cell r="G4021" t="str">
            <v>No</v>
          </cell>
        </row>
        <row r="4022">
          <cell r="F4022" t="str">
            <v>390480DKA6430DKA1060DKA3200</v>
          </cell>
          <cell r="G4022" t="str">
            <v>NC</v>
          </cell>
        </row>
        <row r="4023">
          <cell r="F4023" t="str">
            <v>390480DKA6430DKA1060DKA3210</v>
          </cell>
          <cell r="G4023" t="str">
            <v>NC</v>
          </cell>
        </row>
        <row r="4024">
          <cell r="F4024" t="str">
            <v>390480DKA6430DKA1060DKA3220</v>
          </cell>
          <cell r="G4024" t="str">
            <v>NC</v>
          </cell>
        </row>
        <row r="4025">
          <cell r="F4025" t="str">
            <v>390480DKA6430DKA1060DKA3230</v>
          </cell>
          <cell r="G4025" t="str">
            <v>NC</v>
          </cell>
        </row>
        <row r="4026">
          <cell r="F4026" t="str">
            <v>390480DKA6430DKA1070-1080DKA3200</v>
          </cell>
          <cell r="G4026" t="str">
            <v>No</v>
          </cell>
        </row>
        <row r="4027">
          <cell r="F4027" t="str">
            <v>390480DKA6430DKA1070-1080DKA3210</v>
          </cell>
          <cell r="G4027" t="str">
            <v>No</v>
          </cell>
        </row>
        <row r="4028">
          <cell r="F4028" t="str">
            <v>390480DKA6430DKA1070-1080DKA3220</v>
          </cell>
          <cell r="G4028" t="str">
            <v>No</v>
          </cell>
        </row>
        <row r="4029">
          <cell r="F4029" t="str">
            <v>390480DKA6430DKA1070-1080DKA3230</v>
          </cell>
          <cell r="G4029" t="str">
            <v>No</v>
          </cell>
        </row>
        <row r="4030">
          <cell r="F4030" t="str">
            <v>390480DKA6430DKA1090DKA3200</v>
          </cell>
          <cell r="G4030" t="str">
            <v>NC</v>
          </cell>
        </row>
        <row r="4031">
          <cell r="F4031" t="str">
            <v>390480DKA6430DKA1090DKA3210</v>
          </cell>
          <cell r="G4031" t="str">
            <v>NC</v>
          </cell>
        </row>
        <row r="4032">
          <cell r="F4032" t="str">
            <v>390480DKA6430DKA1090DKA3220</v>
          </cell>
          <cell r="G4032" t="str">
            <v>NC</v>
          </cell>
        </row>
        <row r="4033">
          <cell r="F4033" t="str">
            <v>390480DKA6430DKA1090DKA3230</v>
          </cell>
          <cell r="G4033" t="str">
            <v>NC</v>
          </cell>
        </row>
        <row r="4034">
          <cell r="F4034" t="str">
            <v>390490DKA6410DKA1040-1050DKA3200</v>
          </cell>
          <cell r="G4034" t="str">
            <v>No</v>
          </cell>
        </row>
        <row r="4035">
          <cell r="F4035" t="str">
            <v>390490DKA6410DKA1040-1050DKA3210</v>
          </cell>
          <cell r="G4035" t="str">
            <v>No</v>
          </cell>
        </row>
        <row r="4036">
          <cell r="F4036" t="str">
            <v>390490DKA6410DKA1040-1050DKA3220</v>
          </cell>
          <cell r="G4036" t="str">
            <v>No</v>
          </cell>
        </row>
        <row r="4037">
          <cell r="F4037" t="str">
            <v>390490DKA6410DKA1040-1050DKA3230</v>
          </cell>
          <cell r="G4037" t="str">
            <v>No</v>
          </cell>
        </row>
        <row r="4038">
          <cell r="F4038" t="str">
            <v>390490DKA6410DKA1060DKA3200</v>
          </cell>
          <cell r="G4038" t="str">
            <v>NC</v>
          </cell>
        </row>
        <row r="4039">
          <cell r="F4039" t="str">
            <v>390490DKA6410DKA1060DKA3210</v>
          </cell>
          <cell r="G4039" t="str">
            <v>NC</v>
          </cell>
        </row>
        <row r="4040">
          <cell r="F4040" t="str">
            <v>390490DKA6410DKA1060DKA3220</v>
          </cell>
          <cell r="G4040" t="str">
            <v>NC</v>
          </cell>
        </row>
        <row r="4041">
          <cell r="F4041" t="str">
            <v>390490DKA6410DKA1060DKA3230</v>
          </cell>
          <cell r="G4041" t="str">
            <v>NC</v>
          </cell>
        </row>
        <row r="4042">
          <cell r="F4042" t="str">
            <v>390490DKA6410DKA1070-1080DKA3200</v>
          </cell>
          <cell r="G4042" t="str">
            <v>No</v>
          </cell>
        </row>
        <row r="4043">
          <cell r="F4043" t="str">
            <v>390490DKA6410DKA1070-1080DKA3210</v>
          </cell>
          <cell r="G4043" t="str">
            <v>No</v>
          </cell>
        </row>
        <row r="4044">
          <cell r="F4044" t="str">
            <v>390490DKA6410DKA1070-1080DKA3220</v>
          </cell>
          <cell r="G4044" t="str">
            <v>No</v>
          </cell>
        </row>
        <row r="4045">
          <cell r="F4045" t="str">
            <v>390490DKA6410DKA1070-1080DKA3230</v>
          </cell>
          <cell r="G4045" t="str">
            <v>No</v>
          </cell>
        </row>
        <row r="4046">
          <cell r="F4046" t="str">
            <v>390490DKA6410DKA1090DKA3200</v>
          </cell>
          <cell r="G4046" t="str">
            <v>NC</v>
          </cell>
        </row>
        <row r="4047">
          <cell r="F4047" t="str">
            <v>390490DKA6410DKA1090DKA3210</v>
          </cell>
          <cell r="G4047" t="str">
            <v>NC</v>
          </cell>
        </row>
        <row r="4048">
          <cell r="F4048" t="str">
            <v>390490DKA6410DKA1090DKA3220</v>
          </cell>
          <cell r="G4048" t="str">
            <v>NC</v>
          </cell>
        </row>
        <row r="4049">
          <cell r="F4049" t="str">
            <v>390490DKA6410DKA1090DKA3230</v>
          </cell>
          <cell r="G4049" t="str">
            <v>NC</v>
          </cell>
        </row>
        <row r="4050">
          <cell r="F4050" t="str">
            <v>390490DKA6420DKA1040-1050DKA3200</v>
          </cell>
          <cell r="G4050" t="str">
            <v>No</v>
          </cell>
        </row>
        <row r="4051">
          <cell r="F4051" t="str">
            <v>390490DKA6420DKA1040-1050DKA3210</v>
          </cell>
          <cell r="G4051" t="str">
            <v>No</v>
          </cell>
        </row>
        <row r="4052">
          <cell r="F4052" t="str">
            <v>390490DKA6420DKA1040-1050DKA3220</v>
          </cell>
          <cell r="G4052" t="str">
            <v>No</v>
          </cell>
        </row>
        <row r="4053">
          <cell r="F4053" t="str">
            <v>390490DKA6420DKA1040-1050DKA3230</v>
          </cell>
          <cell r="G4053" t="str">
            <v>No</v>
          </cell>
        </row>
        <row r="4054">
          <cell r="F4054" t="str">
            <v>390490DKA6420DKA1060DKA3200</v>
          </cell>
          <cell r="G4054" t="str">
            <v>NC</v>
          </cell>
        </row>
        <row r="4055">
          <cell r="F4055" t="str">
            <v>390490DKA6420DKA1060DKA3210</v>
          </cell>
          <cell r="G4055" t="str">
            <v>NC</v>
          </cell>
        </row>
        <row r="4056">
          <cell r="F4056" t="str">
            <v>390490DKA6420DKA1060DKA3220</v>
          </cell>
          <cell r="G4056" t="str">
            <v>NC</v>
          </cell>
        </row>
        <row r="4057">
          <cell r="F4057" t="str">
            <v>390490DKA6420DKA1060DKA3230</v>
          </cell>
          <cell r="G4057" t="str">
            <v>NC</v>
          </cell>
        </row>
        <row r="4058">
          <cell r="F4058" t="str">
            <v>390490DKA6420DKA1070-1080DKA3200</v>
          </cell>
          <cell r="G4058" t="str">
            <v>No</v>
          </cell>
        </row>
        <row r="4059">
          <cell r="F4059" t="str">
            <v>390490DKA6420DKA1070-1080DKA3210</v>
          </cell>
          <cell r="G4059" t="str">
            <v>No</v>
          </cell>
        </row>
        <row r="4060">
          <cell r="F4060" t="str">
            <v>390490DKA6420DKA1070-1080DKA3220</v>
          </cell>
          <cell r="G4060" t="str">
            <v>No</v>
          </cell>
        </row>
        <row r="4061">
          <cell r="F4061" t="str">
            <v>390490DKA6420DKA1070-1080DKA3230</v>
          </cell>
          <cell r="G4061" t="str">
            <v>No</v>
          </cell>
        </row>
        <row r="4062">
          <cell r="F4062" t="str">
            <v>390490DKA6420DKA1090DKA3200</v>
          </cell>
          <cell r="G4062" t="str">
            <v>NC</v>
          </cell>
        </row>
        <row r="4063">
          <cell r="F4063" t="str">
            <v>390490DKA6420DKA1090DKA3210</v>
          </cell>
          <cell r="G4063" t="str">
            <v>NC</v>
          </cell>
        </row>
        <row r="4064">
          <cell r="F4064" t="str">
            <v>390490DKA6420DKA1090DKA3220</v>
          </cell>
          <cell r="G4064" t="str">
            <v>NC</v>
          </cell>
        </row>
        <row r="4065">
          <cell r="F4065" t="str">
            <v>390490DKA6420DKA1090DKA3230</v>
          </cell>
          <cell r="G4065" t="str">
            <v>NC</v>
          </cell>
        </row>
        <row r="4066">
          <cell r="F4066" t="str">
            <v>390490DKA6430DKA1040-1050DKA3200</v>
          </cell>
          <cell r="G4066" t="str">
            <v>No</v>
          </cell>
        </row>
        <row r="4067">
          <cell r="F4067" t="str">
            <v>390490DKA6430DKA1040-1050DKA3210</v>
          </cell>
          <cell r="G4067" t="str">
            <v>No</v>
          </cell>
        </row>
        <row r="4068">
          <cell r="F4068" t="str">
            <v>390490DKA6430DKA1040-1050DKA3220</v>
          </cell>
          <cell r="G4068" t="str">
            <v>No</v>
          </cell>
        </row>
        <row r="4069">
          <cell r="F4069" t="str">
            <v>390490DKA6430DKA1040-1050DKA3230</v>
          </cell>
          <cell r="G4069" t="str">
            <v>No</v>
          </cell>
        </row>
        <row r="4070">
          <cell r="F4070" t="str">
            <v>390490DKA6430DKA1060DKA3200</v>
          </cell>
          <cell r="G4070" t="str">
            <v>NC</v>
          </cell>
        </row>
        <row r="4071">
          <cell r="F4071" t="str">
            <v>390490DKA6430DKA1060DKA3210</v>
          </cell>
          <cell r="G4071" t="str">
            <v>NC</v>
          </cell>
        </row>
        <row r="4072">
          <cell r="F4072" t="str">
            <v>390490DKA6430DKA1060DKA3220</v>
          </cell>
          <cell r="G4072" t="str">
            <v>NC</v>
          </cell>
        </row>
        <row r="4073">
          <cell r="F4073" t="str">
            <v>390490DKA6430DKA1060DKA3230</v>
          </cell>
          <cell r="G4073" t="str">
            <v>NC</v>
          </cell>
        </row>
        <row r="4074">
          <cell r="F4074" t="str">
            <v>390490DKA6430DKA1070-1080DKA3200</v>
          </cell>
          <cell r="G4074" t="str">
            <v>No</v>
          </cell>
        </row>
        <row r="4075">
          <cell r="F4075" t="str">
            <v>390490DKA6430DKA1070-1080DKA3210</v>
          </cell>
          <cell r="G4075" t="str">
            <v>No</v>
          </cell>
        </row>
        <row r="4076">
          <cell r="F4076" t="str">
            <v>390490DKA6430DKA1070-1080DKA3220</v>
          </cell>
          <cell r="G4076" t="str">
            <v>No</v>
          </cell>
        </row>
        <row r="4077">
          <cell r="F4077" t="str">
            <v>390490DKA6430DKA1070-1080DKA3230</v>
          </cell>
          <cell r="G4077" t="str">
            <v>No</v>
          </cell>
        </row>
        <row r="4078">
          <cell r="F4078" t="str">
            <v>390490DKA6430DKA1090DKA3200</v>
          </cell>
          <cell r="G4078" t="str">
            <v>NC</v>
          </cell>
        </row>
        <row r="4079">
          <cell r="F4079" t="str">
            <v>390490DKA6430DKA1090DKA3210</v>
          </cell>
          <cell r="G4079" t="str">
            <v>NC</v>
          </cell>
        </row>
        <row r="4080">
          <cell r="F4080" t="str">
            <v>390490DKA6430DKA1090DKA3220</v>
          </cell>
          <cell r="G4080" t="str">
            <v>NC</v>
          </cell>
        </row>
        <row r="4081">
          <cell r="F4081" t="str">
            <v>390490DKA6430DKA1090DKA3230</v>
          </cell>
          <cell r="G4081" t="str">
            <v>NC</v>
          </cell>
        </row>
        <row r="4082">
          <cell r="F4082" t="str">
            <v>390500DKA6410DKA1040-1050DKA3200</v>
          </cell>
          <cell r="G4082" t="str">
            <v>NC</v>
          </cell>
        </row>
        <row r="4083">
          <cell r="F4083" t="str">
            <v>390500DKA6410DKA1040-1050DKA3210</v>
          </cell>
          <cell r="G4083" t="str">
            <v>NC</v>
          </cell>
        </row>
        <row r="4084">
          <cell r="F4084" t="str">
            <v>390500DKA6410DKA1040-1050DKA3220</v>
          </cell>
          <cell r="G4084" t="str">
            <v>No</v>
          </cell>
        </row>
        <row r="4085">
          <cell r="F4085" t="str">
            <v>390500DKA6410DKA1040-1050DKA3230</v>
          </cell>
          <cell r="G4085" t="str">
            <v>No</v>
          </cell>
        </row>
        <row r="4086">
          <cell r="F4086" t="str">
            <v>390500DKA6410DKA1060DKA3200</v>
          </cell>
          <cell r="G4086" t="str">
            <v>No</v>
          </cell>
        </row>
        <row r="4087">
          <cell r="F4087" t="str">
            <v>390500DKA6410DKA1060DKA3210</v>
          </cell>
          <cell r="G4087" t="str">
            <v>No</v>
          </cell>
        </row>
        <row r="4088">
          <cell r="F4088" t="str">
            <v>390500DKA6410DKA1060DKA3220</v>
          </cell>
          <cell r="G4088" t="str">
            <v>No</v>
          </cell>
        </row>
        <row r="4089">
          <cell r="F4089" t="str">
            <v>390500DKA6410DKA1060DKA3230</v>
          </cell>
          <cell r="G4089" t="str">
            <v>No</v>
          </cell>
        </row>
        <row r="4090">
          <cell r="F4090" t="str">
            <v>390500DKA6410DKA1070-1080DKA3200</v>
          </cell>
          <cell r="G4090" t="str">
            <v>Yes</v>
          </cell>
        </row>
        <row r="4091">
          <cell r="F4091" t="str">
            <v>390500DKA6410DKA1070-1080DKA3210</v>
          </cell>
          <cell r="G4091" t="str">
            <v>Yes</v>
          </cell>
        </row>
        <row r="4092">
          <cell r="F4092" t="str">
            <v>390500DKA6410DKA1070-1080DKA3220</v>
          </cell>
          <cell r="G4092" t="str">
            <v>No</v>
          </cell>
        </row>
        <row r="4093">
          <cell r="F4093" t="str">
            <v>390500DKA6410DKA1070-1080DKA3230</v>
          </cell>
          <cell r="G4093" t="str">
            <v>No</v>
          </cell>
        </row>
        <row r="4094">
          <cell r="F4094" t="str">
            <v>390500DKA6410DKA1090DKA3200</v>
          </cell>
          <cell r="G4094" t="str">
            <v>Yes</v>
          </cell>
        </row>
        <row r="4095">
          <cell r="F4095" t="str">
            <v>390500DKA6410DKA1090DKA3210</v>
          </cell>
          <cell r="G4095" t="str">
            <v>Yes</v>
          </cell>
        </row>
        <row r="4096">
          <cell r="F4096" t="str">
            <v>390500DKA6410DKA1090DKA3220</v>
          </cell>
          <cell r="G4096" t="str">
            <v>No</v>
          </cell>
        </row>
        <row r="4097">
          <cell r="F4097" t="str">
            <v>390500DKA6410DKA1090DKA3230</v>
          </cell>
          <cell r="G4097" t="str">
            <v>No</v>
          </cell>
        </row>
        <row r="4098">
          <cell r="F4098" t="str">
            <v>390500DKA6420DKA1040-1050DKA3200</v>
          </cell>
          <cell r="G4098" t="str">
            <v>No</v>
          </cell>
        </row>
        <row r="4099">
          <cell r="F4099" t="str">
            <v>390500DKA6420DKA1040-1050DKA3210</v>
          </cell>
          <cell r="G4099" t="str">
            <v>No</v>
          </cell>
        </row>
        <row r="4100">
          <cell r="F4100" t="str">
            <v>390500DKA6420DKA1040-1050DKA3220</v>
          </cell>
          <cell r="G4100" t="str">
            <v>No</v>
          </cell>
        </row>
        <row r="4101">
          <cell r="F4101" t="str">
            <v>390500DKA6420DKA1040-1050DKA3230</v>
          </cell>
          <cell r="G4101" t="str">
            <v>No</v>
          </cell>
        </row>
        <row r="4102">
          <cell r="F4102" t="str">
            <v>390500DKA6420DKA1060DKA3200</v>
          </cell>
          <cell r="G4102" t="str">
            <v>NC</v>
          </cell>
        </row>
        <row r="4103">
          <cell r="F4103" t="str">
            <v>390500DKA6420DKA1060DKA3210</v>
          </cell>
          <cell r="G4103" t="str">
            <v>NC</v>
          </cell>
        </row>
        <row r="4104">
          <cell r="F4104" t="str">
            <v>390500DKA6420DKA1060DKA3220</v>
          </cell>
          <cell r="G4104" t="str">
            <v>NC</v>
          </cell>
        </row>
        <row r="4105">
          <cell r="F4105" t="str">
            <v>390500DKA6420DKA1060DKA3230</v>
          </cell>
          <cell r="G4105" t="str">
            <v>NC</v>
          </cell>
        </row>
        <row r="4106">
          <cell r="F4106" t="str">
            <v>390500DKA6420DKA1070-1080DKA3200</v>
          </cell>
          <cell r="G4106" t="str">
            <v>No</v>
          </cell>
        </row>
        <row r="4107">
          <cell r="F4107" t="str">
            <v>390500DKA6420DKA1070-1080DKA3210</v>
          </cell>
          <cell r="G4107" t="str">
            <v>No</v>
          </cell>
        </row>
        <row r="4108">
          <cell r="F4108" t="str">
            <v>390500DKA6420DKA1070-1080DKA3220</v>
          </cell>
          <cell r="G4108" t="str">
            <v>No</v>
          </cell>
        </row>
        <row r="4109">
          <cell r="F4109" t="str">
            <v>390500DKA6420DKA1070-1080DKA3230</v>
          </cell>
          <cell r="G4109" t="str">
            <v>No</v>
          </cell>
        </row>
        <row r="4110">
          <cell r="F4110" t="str">
            <v>390500DKA6420DKA1090DKA3200</v>
          </cell>
          <cell r="G4110" t="str">
            <v>NC</v>
          </cell>
        </row>
        <row r="4111">
          <cell r="F4111" t="str">
            <v>390500DKA6420DKA1090DKA3210</v>
          </cell>
          <cell r="G4111" t="str">
            <v>NC</v>
          </cell>
        </row>
        <row r="4112">
          <cell r="F4112" t="str">
            <v>390500DKA6420DKA1090DKA3220</v>
          </cell>
          <cell r="G4112" t="str">
            <v>NC</v>
          </cell>
        </row>
        <row r="4113">
          <cell r="F4113" t="str">
            <v>390500DKA6420DKA1090DKA3230</v>
          </cell>
          <cell r="G4113" t="str">
            <v>NC</v>
          </cell>
        </row>
        <row r="4114">
          <cell r="F4114" t="str">
            <v>390500DKA6430DKA1040-1050DKA3200</v>
          </cell>
          <cell r="G4114" t="str">
            <v>No</v>
          </cell>
        </row>
        <row r="4115">
          <cell r="F4115" t="str">
            <v>390500DKA6430DKA1040-1050DKA3210</v>
          </cell>
          <cell r="G4115" t="str">
            <v>No</v>
          </cell>
        </row>
        <row r="4116">
          <cell r="F4116" t="str">
            <v>390500DKA6430DKA1040-1050DKA3220</v>
          </cell>
          <cell r="G4116" t="str">
            <v>No</v>
          </cell>
        </row>
        <row r="4117">
          <cell r="F4117" t="str">
            <v>390500DKA6430DKA1040-1050DKA3230</v>
          </cell>
          <cell r="G4117" t="str">
            <v>No</v>
          </cell>
        </row>
        <row r="4118">
          <cell r="F4118" t="str">
            <v>390500DKA6430DKA1060DKA3200</v>
          </cell>
          <cell r="G4118" t="str">
            <v>NC</v>
          </cell>
        </row>
        <row r="4119">
          <cell r="F4119" t="str">
            <v>390500DKA6430DKA1060DKA3210</v>
          </cell>
          <cell r="G4119" t="str">
            <v>NC</v>
          </cell>
        </row>
        <row r="4120">
          <cell r="F4120" t="str">
            <v>390500DKA6430DKA1060DKA3220</v>
          </cell>
          <cell r="G4120" t="str">
            <v>NC</v>
          </cell>
        </row>
        <row r="4121">
          <cell r="F4121" t="str">
            <v>390500DKA6430DKA1060DKA3230</v>
          </cell>
          <cell r="G4121" t="str">
            <v>NC</v>
          </cell>
        </row>
        <row r="4122">
          <cell r="F4122" t="str">
            <v>390500DKA6430DKA1070-1080DKA3200</v>
          </cell>
          <cell r="G4122" t="str">
            <v>No</v>
          </cell>
        </row>
        <row r="4123">
          <cell r="F4123" t="str">
            <v>390500DKA6430DKA1070-1080DKA3210</v>
          </cell>
          <cell r="G4123" t="str">
            <v>No</v>
          </cell>
        </row>
        <row r="4124">
          <cell r="F4124" t="str">
            <v>390500DKA6430DKA1070-1080DKA3220</v>
          </cell>
          <cell r="G4124" t="str">
            <v>No</v>
          </cell>
        </row>
        <row r="4125">
          <cell r="F4125" t="str">
            <v>390500DKA6430DKA1070-1080DKA3230</v>
          </cell>
          <cell r="G4125" t="str">
            <v>No</v>
          </cell>
        </row>
        <row r="4126">
          <cell r="F4126" t="str">
            <v>390500DKA6430DKA1090DKA3200</v>
          </cell>
          <cell r="G4126" t="str">
            <v>NC</v>
          </cell>
        </row>
        <row r="4127">
          <cell r="F4127" t="str">
            <v>390500DKA6430DKA1090DKA3210</v>
          </cell>
          <cell r="G4127" t="str">
            <v>NC</v>
          </cell>
        </row>
        <row r="4128">
          <cell r="F4128" t="str">
            <v>390500DKA6430DKA1090DKA3220</v>
          </cell>
          <cell r="G4128" t="str">
            <v>NC</v>
          </cell>
        </row>
        <row r="4129">
          <cell r="F4129" t="str">
            <v>390500DKA6430DKA1090DKA3230</v>
          </cell>
          <cell r="G4129" t="str">
            <v>NC</v>
          </cell>
        </row>
        <row r="4130">
          <cell r="F4130" t="str">
            <v>390510DKA6410DKA1040-1050DKA3200</v>
          </cell>
          <cell r="G4130" t="str">
            <v>NC</v>
          </cell>
        </row>
        <row r="4131">
          <cell r="F4131" t="str">
            <v>390510DKA6410DKA1040-1050DKA3210</v>
          </cell>
          <cell r="G4131" t="str">
            <v>NC</v>
          </cell>
        </row>
        <row r="4132">
          <cell r="F4132" t="str">
            <v>390510DKA6410DKA1040-1050DKA3220</v>
          </cell>
          <cell r="G4132" t="str">
            <v>NC</v>
          </cell>
        </row>
        <row r="4133">
          <cell r="F4133" t="str">
            <v>390510DKA6410DKA1040-1050DKA3230</v>
          </cell>
          <cell r="G4133" t="str">
            <v>NC</v>
          </cell>
        </row>
        <row r="4134">
          <cell r="F4134" t="str">
            <v>390510DKA6410DKA1060DKA3200</v>
          </cell>
          <cell r="G4134" t="str">
            <v>Yes</v>
          </cell>
        </row>
        <row r="4135">
          <cell r="F4135" t="str">
            <v>390510DKA6410DKA1060DKA3210</v>
          </cell>
          <cell r="G4135" t="str">
            <v>Yes</v>
          </cell>
        </row>
        <row r="4136">
          <cell r="F4136" t="str">
            <v>390510DKA6410DKA1060DKA3220</v>
          </cell>
          <cell r="G4136" t="str">
            <v>No</v>
          </cell>
        </row>
        <row r="4137">
          <cell r="F4137" t="str">
            <v>390510DKA6410DKA1060DKA3230</v>
          </cell>
          <cell r="G4137" t="str">
            <v>No</v>
          </cell>
        </row>
        <row r="4138">
          <cell r="F4138" t="str">
            <v>390510DKA6410DKA1070-1080DKA3200</v>
          </cell>
          <cell r="G4138" t="str">
            <v>NC</v>
          </cell>
        </row>
        <row r="4139">
          <cell r="F4139" t="str">
            <v>390510DKA6410DKA1070-1080DKA3210</v>
          </cell>
          <cell r="G4139" t="str">
            <v>NC</v>
          </cell>
        </row>
        <row r="4140">
          <cell r="F4140" t="str">
            <v>390510DKA6410DKA1070-1080DKA3220</v>
          </cell>
          <cell r="G4140" t="str">
            <v>NC</v>
          </cell>
        </row>
        <row r="4141">
          <cell r="F4141" t="str">
            <v>390510DKA6410DKA1070-1080DKA3230</v>
          </cell>
          <cell r="G4141" t="str">
            <v>NC</v>
          </cell>
        </row>
        <row r="4142">
          <cell r="F4142" t="str">
            <v>390510DKA6410DKA1090DKA3200</v>
          </cell>
          <cell r="G4142" t="str">
            <v>Yes</v>
          </cell>
        </row>
        <row r="4143">
          <cell r="F4143" t="str">
            <v>390510DKA6410DKA1090DKA3210</v>
          </cell>
          <cell r="G4143" t="str">
            <v>Yes</v>
          </cell>
        </row>
        <row r="4144">
          <cell r="F4144" t="str">
            <v>390510DKA6410DKA1090DKA3220</v>
          </cell>
          <cell r="G4144" t="str">
            <v>No</v>
          </cell>
        </row>
        <row r="4145">
          <cell r="F4145" t="str">
            <v>390510DKA6410DKA1090DKA3230</v>
          </cell>
          <cell r="G4145" t="str">
            <v>No</v>
          </cell>
        </row>
        <row r="4146">
          <cell r="F4146" t="str">
            <v>390510DKA6420DKA1040-1050DKA3200</v>
          </cell>
          <cell r="G4146" t="str">
            <v>No</v>
          </cell>
        </row>
        <row r="4147">
          <cell r="F4147" t="str">
            <v>390510DKA6420DKA1040-1050DKA3210</v>
          </cell>
          <cell r="G4147" t="str">
            <v>No</v>
          </cell>
        </row>
        <row r="4148">
          <cell r="F4148" t="str">
            <v>390510DKA6420DKA1040-1050DKA3220</v>
          </cell>
          <cell r="G4148" t="str">
            <v>No</v>
          </cell>
        </row>
        <row r="4149">
          <cell r="F4149" t="str">
            <v>390510DKA6420DKA1040-1050DKA3230</v>
          </cell>
          <cell r="G4149" t="str">
            <v>No</v>
          </cell>
        </row>
        <row r="4150">
          <cell r="F4150" t="str">
            <v>390510DKA6420DKA1060DKA3200</v>
          </cell>
          <cell r="G4150" t="str">
            <v>No</v>
          </cell>
        </row>
        <row r="4151">
          <cell r="F4151" t="str">
            <v>390510DKA6420DKA1060DKA3210</v>
          </cell>
          <cell r="G4151" t="str">
            <v>No</v>
          </cell>
        </row>
        <row r="4152">
          <cell r="F4152" t="str">
            <v>390510DKA6420DKA1060DKA3220</v>
          </cell>
          <cell r="G4152" t="str">
            <v>No</v>
          </cell>
        </row>
        <row r="4153">
          <cell r="F4153" t="str">
            <v>390510DKA6420DKA1060DKA3230</v>
          </cell>
          <cell r="G4153" t="str">
            <v>No</v>
          </cell>
        </row>
        <row r="4154">
          <cell r="F4154" t="str">
            <v>390510DKA6420DKA1070-1080DKA3200</v>
          </cell>
          <cell r="G4154" t="str">
            <v>Yes</v>
          </cell>
        </row>
        <row r="4155">
          <cell r="F4155" t="str">
            <v>390510DKA6420DKA1070-1080DKA3210</v>
          </cell>
          <cell r="G4155" t="str">
            <v>Yes</v>
          </cell>
        </row>
        <row r="4156">
          <cell r="F4156" t="str">
            <v>390510DKA6420DKA1070-1080DKA3220</v>
          </cell>
          <cell r="G4156" t="str">
            <v>No</v>
          </cell>
        </row>
        <row r="4157">
          <cell r="F4157" t="str">
            <v>390510DKA6420DKA1070-1080DKA3230</v>
          </cell>
          <cell r="G4157" t="str">
            <v>No</v>
          </cell>
        </row>
        <row r="4158">
          <cell r="F4158" t="str">
            <v>390510DKA6420DKA1090DKA3200</v>
          </cell>
          <cell r="G4158" t="str">
            <v>Yes</v>
          </cell>
        </row>
        <row r="4159">
          <cell r="F4159" t="str">
            <v>390510DKA6420DKA1090DKA3210</v>
          </cell>
          <cell r="G4159" t="str">
            <v>Yes</v>
          </cell>
        </row>
        <row r="4160">
          <cell r="F4160" t="str">
            <v>390510DKA6420DKA1090DKA3220</v>
          </cell>
          <cell r="G4160" t="str">
            <v>No</v>
          </cell>
        </row>
        <row r="4161">
          <cell r="F4161" t="str">
            <v>390510DKA6420DKA1090DKA3230</v>
          </cell>
          <cell r="G4161" t="str">
            <v>No</v>
          </cell>
        </row>
        <row r="4162">
          <cell r="F4162" t="str">
            <v>390510DKA6430DKA1040-1050DKA3200</v>
          </cell>
          <cell r="G4162" t="str">
            <v>No</v>
          </cell>
        </row>
        <row r="4163">
          <cell r="F4163" t="str">
            <v>390510DKA6430DKA1040-1050DKA3210</v>
          </cell>
          <cell r="G4163" t="str">
            <v>No</v>
          </cell>
        </row>
        <row r="4164">
          <cell r="F4164" t="str">
            <v>390510DKA6430DKA1040-1050DKA3220</v>
          </cell>
          <cell r="G4164" t="str">
            <v>No</v>
          </cell>
        </row>
        <row r="4165">
          <cell r="F4165" t="str">
            <v>390510DKA6430DKA1040-1050DKA3230</v>
          </cell>
          <cell r="G4165" t="str">
            <v>No</v>
          </cell>
        </row>
        <row r="4166">
          <cell r="F4166" t="str">
            <v>390510DKA6430DKA1060DKA3200</v>
          </cell>
          <cell r="G4166" t="str">
            <v>NC</v>
          </cell>
        </row>
        <row r="4167">
          <cell r="F4167" t="str">
            <v>390510DKA6430DKA1060DKA3210</v>
          </cell>
          <cell r="G4167" t="str">
            <v>NC</v>
          </cell>
        </row>
        <row r="4168">
          <cell r="F4168" t="str">
            <v>390510DKA6430DKA1060DKA3220</v>
          </cell>
          <cell r="G4168" t="str">
            <v>NC</v>
          </cell>
        </row>
        <row r="4169">
          <cell r="F4169" t="str">
            <v>390510DKA6430DKA1060DKA3230</v>
          </cell>
          <cell r="G4169" t="str">
            <v>NC</v>
          </cell>
        </row>
        <row r="4170">
          <cell r="F4170" t="str">
            <v>390510DKA6430DKA1070-1080DKA3200</v>
          </cell>
          <cell r="G4170" t="str">
            <v>No</v>
          </cell>
        </row>
        <row r="4171">
          <cell r="F4171" t="str">
            <v>390510DKA6430DKA1070-1080DKA3210</v>
          </cell>
          <cell r="G4171" t="str">
            <v>No</v>
          </cell>
        </row>
        <row r="4172">
          <cell r="F4172" t="str">
            <v>390510DKA6430DKA1070-1080DKA3220</v>
          </cell>
          <cell r="G4172" t="str">
            <v>No</v>
          </cell>
        </row>
        <row r="4173">
          <cell r="F4173" t="str">
            <v>390510DKA6430DKA1070-1080DKA3230</v>
          </cell>
          <cell r="G4173" t="str">
            <v>No</v>
          </cell>
        </row>
        <row r="4174">
          <cell r="F4174" t="str">
            <v>390510DKA6430DKA1090DKA3200</v>
          </cell>
          <cell r="G4174" t="str">
            <v>NC</v>
          </cell>
        </row>
        <row r="4175">
          <cell r="F4175" t="str">
            <v>390510DKA6430DKA1090DKA3210</v>
          </cell>
          <cell r="G4175" t="str">
            <v>NC</v>
          </cell>
        </row>
        <row r="4176">
          <cell r="F4176" t="str">
            <v>390510DKA6430DKA1090DKA3220</v>
          </cell>
          <cell r="G4176" t="str">
            <v>NC</v>
          </cell>
        </row>
        <row r="4177">
          <cell r="F4177" t="str">
            <v>390510DKA6430DKA1090DKA3230</v>
          </cell>
          <cell r="G4177" t="str">
            <v>NC</v>
          </cell>
        </row>
        <row r="4178">
          <cell r="F4178" t="str">
            <v>390520DKA6410DKA1040-1050DKA3200</v>
          </cell>
          <cell r="G4178" t="str">
            <v>NC</v>
          </cell>
        </row>
        <row r="4179">
          <cell r="F4179" t="str">
            <v>390520DKA6410DKA1040-1050DKA3210</v>
          </cell>
          <cell r="G4179" t="str">
            <v>NC</v>
          </cell>
        </row>
        <row r="4180">
          <cell r="F4180" t="str">
            <v>390520DKA6410DKA1040-1050DKA3220</v>
          </cell>
          <cell r="G4180" t="str">
            <v>NC</v>
          </cell>
        </row>
        <row r="4181">
          <cell r="F4181" t="str">
            <v>390520DKA6410DKA1040-1050DKA3230</v>
          </cell>
          <cell r="G4181" t="str">
            <v>NC</v>
          </cell>
        </row>
        <row r="4182">
          <cell r="F4182" t="str">
            <v>390520DKA6410DKA1060DKA3200</v>
          </cell>
          <cell r="G4182" t="str">
            <v>Yes</v>
          </cell>
        </row>
        <row r="4183">
          <cell r="F4183" t="str">
            <v>390520DKA6410DKA1060DKA3210</v>
          </cell>
          <cell r="G4183" t="str">
            <v>Yes</v>
          </cell>
        </row>
        <row r="4184">
          <cell r="F4184" t="str">
            <v>390520DKA6410DKA1060DKA3220</v>
          </cell>
          <cell r="G4184" t="str">
            <v>No</v>
          </cell>
        </row>
        <row r="4185">
          <cell r="F4185" t="str">
            <v>390520DKA6410DKA1060DKA3230</v>
          </cell>
          <cell r="G4185" t="str">
            <v>No</v>
          </cell>
        </row>
        <row r="4186">
          <cell r="F4186" t="str">
            <v>390520DKA6410DKA1070-1080DKA3200</v>
          </cell>
          <cell r="G4186" t="str">
            <v>NC</v>
          </cell>
        </row>
        <row r="4187">
          <cell r="F4187" t="str">
            <v>390520DKA6410DKA1070-1080DKA3210</v>
          </cell>
          <cell r="G4187" t="str">
            <v>NC</v>
          </cell>
        </row>
        <row r="4188">
          <cell r="F4188" t="str">
            <v>390520DKA6410DKA1070-1080DKA3220</v>
          </cell>
          <cell r="G4188" t="str">
            <v>NC</v>
          </cell>
        </row>
        <row r="4189">
          <cell r="F4189" t="str">
            <v>390520DKA6410DKA1070-1080DKA3230</v>
          </cell>
          <cell r="G4189" t="str">
            <v>NC</v>
          </cell>
        </row>
        <row r="4190">
          <cell r="F4190" t="str">
            <v>390520DKA6410DKA1090DKA3200</v>
          </cell>
          <cell r="G4190" t="str">
            <v>Yes</v>
          </cell>
        </row>
        <row r="4191">
          <cell r="F4191" t="str">
            <v>390520DKA6410DKA1090DKA3210</v>
          </cell>
          <cell r="G4191" t="str">
            <v>Yes</v>
          </cell>
        </row>
        <row r="4192">
          <cell r="F4192" t="str">
            <v>390520DKA6410DKA1090DKA3220</v>
          </cell>
          <cell r="G4192" t="str">
            <v>No</v>
          </cell>
        </row>
        <row r="4193">
          <cell r="F4193" t="str">
            <v>390520DKA6410DKA1090DKA3230</v>
          </cell>
          <cell r="G4193" t="str">
            <v>No</v>
          </cell>
        </row>
        <row r="4194">
          <cell r="F4194" t="str">
            <v>390520DKA6420DKA1040-1050DKA3200</v>
          </cell>
          <cell r="G4194" t="str">
            <v>NC</v>
          </cell>
        </row>
        <row r="4195">
          <cell r="F4195" t="str">
            <v>390520DKA6420DKA1040-1050DKA3210</v>
          </cell>
          <cell r="G4195" t="str">
            <v>NC</v>
          </cell>
        </row>
        <row r="4196">
          <cell r="F4196" t="str">
            <v>390520DKA6420DKA1040-1050DKA3220</v>
          </cell>
          <cell r="G4196" t="str">
            <v>NC</v>
          </cell>
        </row>
        <row r="4197">
          <cell r="F4197" t="str">
            <v>390520DKA6420DKA1040-1050DKA3230</v>
          </cell>
          <cell r="G4197" t="str">
            <v>NC</v>
          </cell>
        </row>
        <row r="4198">
          <cell r="F4198" t="str">
            <v>390520DKA6420DKA1060DKA3200</v>
          </cell>
          <cell r="G4198" t="str">
            <v>No</v>
          </cell>
        </row>
        <row r="4199">
          <cell r="F4199" t="str">
            <v>390520DKA6420DKA1060DKA3210</v>
          </cell>
          <cell r="G4199" t="str">
            <v>No</v>
          </cell>
        </row>
        <row r="4200">
          <cell r="F4200" t="str">
            <v>390520DKA6420DKA1060DKA3220</v>
          </cell>
          <cell r="G4200" t="str">
            <v>No</v>
          </cell>
        </row>
        <row r="4201">
          <cell r="F4201" t="str">
            <v>390520DKA6420DKA1060DKA3230</v>
          </cell>
          <cell r="G4201" t="str">
            <v>No</v>
          </cell>
        </row>
        <row r="4202">
          <cell r="F4202" t="str">
            <v>390520DKA6420DKA1070-1080DKA3200</v>
          </cell>
          <cell r="G4202" t="str">
            <v>NC</v>
          </cell>
        </row>
        <row r="4203">
          <cell r="F4203" t="str">
            <v>390520DKA6420DKA1070-1080DKA3210</v>
          </cell>
          <cell r="G4203" t="str">
            <v>NC</v>
          </cell>
        </row>
        <row r="4204">
          <cell r="F4204" t="str">
            <v>390520DKA6420DKA1070-1080DKA3220</v>
          </cell>
          <cell r="G4204" t="str">
            <v>NC</v>
          </cell>
        </row>
        <row r="4205">
          <cell r="F4205" t="str">
            <v>390520DKA6420DKA1070-1080DKA3230</v>
          </cell>
          <cell r="G4205" t="str">
            <v>NC</v>
          </cell>
        </row>
        <row r="4206">
          <cell r="F4206" t="str">
            <v>390520DKA6420DKA1090DKA3200</v>
          </cell>
          <cell r="G4206" t="str">
            <v>Yes</v>
          </cell>
        </row>
        <row r="4207">
          <cell r="F4207" t="str">
            <v>390520DKA6420DKA1090DKA3210</v>
          </cell>
          <cell r="G4207" t="str">
            <v>Yes</v>
          </cell>
        </row>
        <row r="4208">
          <cell r="F4208" t="str">
            <v>390520DKA6420DKA1090DKA3220</v>
          </cell>
          <cell r="G4208" t="str">
            <v>No</v>
          </cell>
        </row>
        <row r="4209">
          <cell r="F4209" t="str">
            <v>390520DKA6420DKA1090DKA3230</v>
          </cell>
          <cell r="G4209" t="str">
            <v>No</v>
          </cell>
        </row>
        <row r="4210">
          <cell r="F4210" t="str">
            <v>390520DKA6430DKA1040-1050DKA3200</v>
          </cell>
          <cell r="G4210" t="str">
            <v>No</v>
          </cell>
        </row>
        <row r="4211">
          <cell r="F4211" t="str">
            <v>390520DKA6430DKA1040-1050DKA3210</v>
          </cell>
          <cell r="G4211" t="str">
            <v>No</v>
          </cell>
        </row>
        <row r="4212">
          <cell r="F4212" t="str">
            <v>390520DKA6430DKA1040-1050DKA3220</v>
          </cell>
          <cell r="G4212" t="str">
            <v>No</v>
          </cell>
        </row>
        <row r="4213">
          <cell r="F4213" t="str">
            <v>390520DKA6430DKA1040-1050DKA3230</v>
          </cell>
          <cell r="G4213" t="str">
            <v>No</v>
          </cell>
        </row>
        <row r="4214">
          <cell r="F4214" t="str">
            <v>390520DKA6430DKA1060DKA3200</v>
          </cell>
          <cell r="G4214" t="str">
            <v>No</v>
          </cell>
        </row>
        <row r="4215">
          <cell r="F4215" t="str">
            <v>390520DKA6430DKA1060DKA3210</v>
          </cell>
          <cell r="G4215" t="str">
            <v>No</v>
          </cell>
        </row>
        <row r="4216">
          <cell r="F4216" t="str">
            <v>390520DKA6430DKA1060DKA3220</v>
          </cell>
          <cell r="G4216" t="str">
            <v>No</v>
          </cell>
        </row>
        <row r="4217">
          <cell r="F4217" t="str">
            <v>390520DKA6430DKA1060DKA3230</v>
          </cell>
          <cell r="G4217" t="str">
            <v>No</v>
          </cell>
        </row>
        <row r="4218">
          <cell r="F4218" t="str">
            <v>390520DKA6430DKA1070-1080DKA3200</v>
          </cell>
          <cell r="G4218" t="str">
            <v>Yes</v>
          </cell>
        </row>
        <row r="4219">
          <cell r="F4219" t="str">
            <v>390520DKA6430DKA1070-1080DKA3210</v>
          </cell>
          <cell r="G4219" t="str">
            <v>Yes</v>
          </cell>
        </row>
        <row r="4220">
          <cell r="F4220" t="str">
            <v>390520DKA6430DKA1070-1080DKA3220</v>
          </cell>
          <cell r="G4220" t="str">
            <v>No</v>
          </cell>
        </row>
        <row r="4221">
          <cell r="F4221" t="str">
            <v>390520DKA6430DKA1070-1080DKA3230</v>
          </cell>
          <cell r="G4221" t="str">
            <v>No</v>
          </cell>
        </row>
        <row r="4222">
          <cell r="F4222" t="str">
            <v>390520DKA6430DKA1090DKA3200</v>
          </cell>
          <cell r="G4222" t="str">
            <v>Yes</v>
          </cell>
        </row>
        <row r="4223">
          <cell r="F4223" t="str">
            <v>390520DKA6430DKA1090DKA3210</v>
          </cell>
          <cell r="G4223" t="str">
            <v>Yes</v>
          </cell>
        </row>
        <row r="4224">
          <cell r="F4224" t="str">
            <v>390520DKA6430DKA1090DKA3220</v>
          </cell>
          <cell r="G4224" t="str">
            <v>No</v>
          </cell>
        </row>
        <row r="4225">
          <cell r="F4225" t="str">
            <v>390520DKA6430DKA1090DKA3230</v>
          </cell>
          <cell r="G4225" t="str">
            <v>No</v>
          </cell>
        </row>
        <row r="4226">
          <cell r="F4226" t="str">
            <v>400450DKA6410DKA1040-1050DKA3200</v>
          </cell>
          <cell r="G4226" t="str">
            <v>NC</v>
          </cell>
        </row>
        <row r="4227">
          <cell r="F4227" t="str">
            <v>400450DKA6410DKA1040-1050DKA3210</v>
          </cell>
          <cell r="G4227" t="str">
            <v>NC</v>
          </cell>
        </row>
        <row r="4228">
          <cell r="F4228" t="str">
            <v>400450DKA6410DKA1040-1050DKA3220</v>
          </cell>
          <cell r="G4228" t="str">
            <v>NC</v>
          </cell>
        </row>
        <row r="4229">
          <cell r="F4229" t="str">
            <v>400450DKA6410DKA1040-1050DKA3230</v>
          </cell>
          <cell r="G4229" t="str">
            <v>NC</v>
          </cell>
        </row>
        <row r="4230">
          <cell r="F4230" t="str">
            <v>400450DKA6410DKA1060DKA3200</v>
          </cell>
          <cell r="G4230" t="str">
            <v>NC</v>
          </cell>
        </row>
        <row r="4231">
          <cell r="F4231" t="str">
            <v>400450DKA6410DKA1060DKA3210</v>
          </cell>
          <cell r="G4231" t="str">
            <v>NC</v>
          </cell>
        </row>
        <row r="4232">
          <cell r="F4232" t="str">
            <v>400450DKA6410DKA1060DKA3220</v>
          </cell>
          <cell r="G4232" t="str">
            <v>NC</v>
          </cell>
        </row>
        <row r="4233">
          <cell r="F4233" t="str">
            <v>400450DKA6410DKA1060DKA3230</v>
          </cell>
          <cell r="G4233" t="str">
            <v>NC</v>
          </cell>
        </row>
        <row r="4234">
          <cell r="F4234" t="str">
            <v>400450DKA6410DKA1070-1080DKA3200</v>
          </cell>
          <cell r="G4234" t="str">
            <v>No</v>
          </cell>
        </row>
        <row r="4235">
          <cell r="F4235" t="str">
            <v>400450DKA6410DKA1070-1080DKA3210</v>
          </cell>
          <cell r="G4235" t="str">
            <v>No</v>
          </cell>
        </row>
        <row r="4236">
          <cell r="F4236" t="str">
            <v>400450DKA6410DKA1070-1080DKA3220</v>
          </cell>
          <cell r="G4236" t="str">
            <v>No</v>
          </cell>
        </row>
        <row r="4237">
          <cell r="F4237" t="str">
            <v>400450DKA6410DKA1070-1080DKA3230</v>
          </cell>
          <cell r="G4237" t="str">
            <v>No</v>
          </cell>
        </row>
        <row r="4238">
          <cell r="F4238" t="str">
            <v>400450DKA6410DKA1090DKA3200</v>
          </cell>
          <cell r="G4238" t="str">
            <v>NC</v>
          </cell>
        </row>
        <row r="4239">
          <cell r="F4239" t="str">
            <v>400450DKA6410DKA1090DKA3210</v>
          </cell>
          <cell r="G4239" t="str">
            <v>NC</v>
          </cell>
        </row>
        <row r="4240">
          <cell r="F4240" t="str">
            <v>400450DKA6410DKA1090DKA3220</v>
          </cell>
          <cell r="G4240" t="str">
            <v>NC</v>
          </cell>
        </row>
        <row r="4241">
          <cell r="F4241" t="str">
            <v>400450DKA6410DKA1090DKA3230</v>
          </cell>
          <cell r="G4241" t="str">
            <v>NC</v>
          </cell>
        </row>
        <row r="4242">
          <cell r="F4242" t="str">
            <v>400450DKA6420DKA1040-1050DKA3200</v>
          </cell>
          <cell r="G4242" t="str">
            <v>NC</v>
          </cell>
        </row>
        <row r="4243">
          <cell r="F4243" t="str">
            <v>400450DKA6420DKA1040-1050DKA3210</v>
          </cell>
          <cell r="G4243" t="str">
            <v>NC</v>
          </cell>
        </row>
        <row r="4244">
          <cell r="F4244" t="str">
            <v>400450DKA6420DKA1040-1050DKA3220</v>
          </cell>
          <cell r="G4244" t="str">
            <v>NC</v>
          </cell>
        </row>
        <row r="4245">
          <cell r="F4245" t="str">
            <v>400450DKA6420DKA1040-1050DKA3230</v>
          </cell>
          <cell r="G4245" t="str">
            <v>NC</v>
          </cell>
        </row>
        <row r="4246">
          <cell r="F4246" t="str">
            <v>400450DKA6420DKA1060DKA3200</v>
          </cell>
          <cell r="G4246" t="str">
            <v>NC</v>
          </cell>
        </row>
        <row r="4247">
          <cell r="F4247" t="str">
            <v>400450DKA6420DKA1060DKA3210</v>
          </cell>
          <cell r="G4247" t="str">
            <v>NC</v>
          </cell>
        </row>
        <row r="4248">
          <cell r="F4248" t="str">
            <v>400450DKA6420DKA1060DKA3220</v>
          </cell>
          <cell r="G4248" t="str">
            <v>NC</v>
          </cell>
        </row>
        <row r="4249">
          <cell r="F4249" t="str">
            <v>400450DKA6420DKA1060DKA3230</v>
          </cell>
          <cell r="G4249" t="str">
            <v>NC</v>
          </cell>
        </row>
        <row r="4250">
          <cell r="F4250" t="str">
            <v>400450DKA6420DKA1070-1080DKA3200</v>
          </cell>
          <cell r="G4250" t="str">
            <v>NC</v>
          </cell>
        </row>
        <row r="4251">
          <cell r="F4251" t="str">
            <v>400450DKA6420DKA1070-1080DKA3210</v>
          </cell>
          <cell r="G4251" t="str">
            <v>NC</v>
          </cell>
        </row>
        <row r="4252">
          <cell r="F4252" t="str">
            <v>400450DKA6420DKA1070-1080DKA3220</v>
          </cell>
          <cell r="G4252" t="str">
            <v>NC</v>
          </cell>
        </row>
        <row r="4253">
          <cell r="F4253" t="str">
            <v>400450DKA6420DKA1070-1080DKA3230</v>
          </cell>
          <cell r="G4253" t="str">
            <v>NC</v>
          </cell>
        </row>
        <row r="4254">
          <cell r="F4254" t="str">
            <v>400450DKA6420DKA1090DKA3200</v>
          </cell>
          <cell r="G4254" t="str">
            <v>NC</v>
          </cell>
        </row>
        <row r="4255">
          <cell r="F4255" t="str">
            <v>400450DKA6420DKA1090DKA3210</v>
          </cell>
          <cell r="G4255" t="str">
            <v>NC</v>
          </cell>
        </row>
        <row r="4256">
          <cell r="F4256" t="str">
            <v>400450DKA6420DKA1090DKA3220</v>
          </cell>
          <cell r="G4256" t="str">
            <v>NC</v>
          </cell>
        </row>
        <row r="4257">
          <cell r="F4257" t="str">
            <v>400450DKA6420DKA1090DKA3230</v>
          </cell>
          <cell r="G4257" t="str">
            <v>NC</v>
          </cell>
        </row>
        <row r="4258">
          <cell r="F4258" t="str">
            <v>400450DKA6430DKA1040-1050DKA3200</v>
          </cell>
          <cell r="G4258" t="str">
            <v>NC</v>
          </cell>
        </row>
        <row r="4259">
          <cell r="F4259" t="str">
            <v>400450DKA6430DKA1040-1050DKA3210</v>
          </cell>
          <cell r="G4259" t="str">
            <v>NC</v>
          </cell>
        </row>
        <row r="4260">
          <cell r="F4260" t="str">
            <v>400450DKA6430DKA1040-1050DKA3220</v>
          </cell>
          <cell r="G4260" t="str">
            <v>NC</v>
          </cell>
        </row>
        <row r="4261">
          <cell r="F4261" t="str">
            <v>400450DKA6430DKA1040-1050DKA3230</v>
          </cell>
          <cell r="G4261" t="str">
            <v>NC</v>
          </cell>
        </row>
        <row r="4262">
          <cell r="F4262" t="str">
            <v>400450DKA6430DKA1060DKA3200</v>
          </cell>
          <cell r="G4262" t="str">
            <v>NC</v>
          </cell>
        </row>
        <row r="4263">
          <cell r="F4263" t="str">
            <v>400450DKA6430DKA1060DKA3210</v>
          </cell>
          <cell r="G4263" t="str">
            <v>NC</v>
          </cell>
        </row>
        <row r="4264">
          <cell r="F4264" t="str">
            <v>400450DKA6430DKA1060DKA3220</v>
          </cell>
          <cell r="G4264" t="str">
            <v>NC</v>
          </cell>
        </row>
        <row r="4265">
          <cell r="F4265" t="str">
            <v>400450DKA6430DKA1060DKA3230</v>
          </cell>
          <cell r="G4265" t="str">
            <v>NC</v>
          </cell>
        </row>
        <row r="4266">
          <cell r="F4266" t="str">
            <v>400450DKA6430DKA1070-1080DKA3200</v>
          </cell>
          <cell r="G4266" t="str">
            <v>NC</v>
          </cell>
        </row>
        <row r="4267">
          <cell r="F4267" t="str">
            <v>400450DKA6430DKA1070-1080DKA3210</v>
          </cell>
          <cell r="G4267" t="str">
            <v>NC</v>
          </cell>
        </row>
        <row r="4268">
          <cell r="F4268" t="str">
            <v>400450DKA6430DKA1070-1080DKA3220</v>
          </cell>
          <cell r="G4268" t="str">
            <v>NC</v>
          </cell>
        </row>
        <row r="4269">
          <cell r="F4269" t="str">
            <v>400450DKA6430DKA1070-1080DKA3230</v>
          </cell>
          <cell r="G4269" t="str">
            <v>NC</v>
          </cell>
        </row>
        <row r="4270">
          <cell r="F4270" t="str">
            <v>400450DKA6430DKA1090DKA3200</v>
          </cell>
          <cell r="G4270" t="str">
            <v>NC</v>
          </cell>
        </row>
        <row r="4271">
          <cell r="F4271" t="str">
            <v>400450DKA6430DKA1090DKA3210</v>
          </cell>
          <cell r="G4271" t="str">
            <v>NC</v>
          </cell>
        </row>
        <row r="4272">
          <cell r="F4272" t="str">
            <v>400450DKA6430DKA1090DKA3220</v>
          </cell>
          <cell r="G4272" t="str">
            <v>NC</v>
          </cell>
        </row>
        <row r="4273">
          <cell r="F4273" t="str">
            <v>400450DKA6430DKA1090DKA3230</v>
          </cell>
          <cell r="G4273" t="str">
            <v>NC</v>
          </cell>
        </row>
        <row r="4274">
          <cell r="F4274" t="str">
            <v>400460DKA6410DKA1040-1050DKA3200</v>
          </cell>
          <cell r="G4274" t="str">
            <v>No</v>
          </cell>
        </row>
        <row r="4275">
          <cell r="F4275" t="str">
            <v>400460DKA6410DKA1040-1050DKA3210</v>
          </cell>
          <cell r="G4275" t="str">
            <v>No</v>
          </cell>
        </row>
        <row r="4276">
          <cell r="F4276" t="str">
            <v>400460DKA6410DKA1040-1050DKA3220</v>
          </cell>
          <cell r="G4276" t="str">
            <v>No</v>
          </cell>
        </row>
        <row r="4277">
          <cell r="F4277" t="str">
            <v>400460DKA6410DKA1040-1050DKA3230</v>
          </cell>
          <cell r="G4277" t="str">
            <v>No</v>
          </cell>
        </row>
        <row r="4278">
          <cell r="F4278" t="str">
            <v>400460DKA6410DKA1060DKA3200</v>
          </cell>
          <cell r="G4278" t="str">
            <v>NC</v>
          </cell>
        </row>
        <row r="4279">
          <cell r="F4279" t="str">
            <v>400460DKA6410DKA1060DKA3210</v>
          </cell>
          <cell r="G4279" t="str">
            <v>NC</v>
          </cell>
        </row>
        <row r="4280">
          <cell r="F4280" t="str">
            <v>400460DKA6410DKA1060DKA3220</v>
          </cell>
          <cell r="G4280" t="str">
            <v>NC</v>
          </cell>
        </row>
        <row r="4281">
          <cell r="F4281" t="str">
            <v>400460DKA6410DKA1060DKA3230</v>
          </cell>
          <cell r="G4281" t="str">
            <v>NC</v>
          </cell>
        </row>
        <row r="4282">
          <cell r="F4282" t="str">
            <v>400460DKA6410DKA1070-1080DKA3200</v>
          </cell>
          <cell r="G4282" t="str">
            <v>No</v>
          </cell>
        </row>
        <row r="4283">
          <cell r="F4283" t="str">
            <v>400460DKA6410DKA1070-1080DKA3210</v>
          </cell>
          <cell r="G4283" t="str">
            <v>No</v>
          </cell>
        </row>
        <row r="4284">
          <cell r="F4284" t="str">
            <v>400460DKA6410DKA1070-1080DKA3220</v>
          </cell>
          <cell r="G4284" t="str">
            <v>No</v>
          </cell>
        </row>
        <row r="4285">
          <cell r="F4285" t="str">
            <v>400460DKA6410DKA1070-1080DKA3230</v>
          </cell>
          <cell r="G4285" t="str">
            <v>No</v>
          </cell>
        </row>
        <row r="4286">
          <cell r="F4286" t="str">
            <v>400460DKA6410DKA1090DKA3200</v>
          </cell>
          <cell r="G4286" t="str">
            <v>NC</v>
          </cell>
        </row>
        <row r="4287">
          <cell r="F4287" t="str">
            <v>400460DKA6410DKA1090DKA3210</v>
          </cell>
          <cell r="G4287" t="str">
            <v>NC</v>
          </cell>
        </row>
        <row r="4288">
          <cell r="F4288" t="str">
            <v>400460DKA6410DKA1090DKA3220</v>
          </cell>
          <cell r="G4288" t="str">
            <v>NC</v>
          </cell>
        </row>
        <row r="4289">
          <cell r="F4289" t="str">
            <v>400460DKA6410DKA1090DKA3230</v>
          </cell>
          <cell r="G4289" t="str">
            <v>NC</v>
          </cell>
        </row>
        <row r="4290">
          <cell r="F4290" t="str">
            <v>400460DKA6420DKA1040-1050DKA3200</v>
          </cell>
          <cell r="G4290" t="str">
            <v>No</v>
          </cell>
        </row>
        <row r="4291">
          <cell r="F4291" t="str">
            <v>400460DKA6420DKA1040-1050DKA3210</v>
          </cell>
          <cell r="G4291" t="str">
            <v>No</v>
          </cell>
        </row>
        <row r="4292">
          <cell r="F4292" t="str">
            <v>400460DKA6420DKA1040-1050DKA3220</v>
          </cell>
          <cell r="G4292" t="str">
            <v>No</v>
          </cell>
        </row>
        <row r="4293">
          <cell r="F4293" t="str">
            <v>400460DKA6420DKA1040-1050DKA3230</v>
          </cell>
          <cell r="G4293" t="str">
            <v>No</v>
          </cell>
        </row>
        <row r="4294">
          <cell r="F4294" t="str">
            <v>400460DKA6420DKA1060DKA3200</v>
          </cell>
          <cell r="G4294" t="str">
            <v>NC</v>
          </cell>
        </row>
        <row r="4295">
          <cell r="F4295" t="str">
            <v>400460DKA6420DKA1060DKA3210</v>
          </cell>
          <cell r="G4295" t="str">
            <v>NC</v>
          </cell>
        </row>
        <row r="4296">
          <cell r="F4296" t="str">
            <v>400460DKA6420DKA1060DKA3220</v>
          </cell>
          <cell r="G4296" t="str">
            <v>NC</v>
          </cell>
        </row>
        <row r="4297">
          <cell r="F4297" t="str">
            <v>400460DKA6420DKA1060DKA3230</v>
          </cell>
          <cell r="G4297" t="str">
            <v>NC</v>
          </cell>
        </row>
        <row r="4298">
          <cell r="F4298" t="str">
            <v>400460DKA6420DKA1070-1080DKA3200</v>
          </cell>
          <cell r="G4298" t="str">
            <v>No</v>
          </cell>
        </row>
        <row r="4299">
          <cell r="F4299" t="str">
            <v>400460DKA6420DKA1070-1080DKA3210</v>
          </cell>
          <cell r="G4299" t="str">
            <v>No</v>
          </cell>
        </row>
        <row r="4300">
          <cell r="F4300" t="str">
            <v>400460DKA6420DKA1070-1080DKA3220</v>
          </cell>
          <cell r="G4300" t="str">
            <v>No</v>
          </cell>
        </row>
        <row r="4301">
          <cell r="F4301" t="str">
            <v>400460DKA6420DKA1070-1080DKA3230</v>
          </cell>
          <cell r="G4301" t="str">
            <v>No</v>
          </cell>
        </row>
        <row r="4302">
          <cell r="F4302" t="str">
            <v>400460DKA6420DKA1090DKA3200</v>
          </cell>
          <cell r="G4302" t="str">
            <v>NC</v>
          </cell>
        </row>
        <row r="4303">
          <cell r="F4303" t="str">
            <v>400460DKA6420DKA1090DKA3210</v>
          </cell>
          <cell r="G4303" t="str">
            <v>NC</v>
          </cell>
        </row>
        <row r="4304">
          <cell r="F4304" t="str">
            <v>400460DKA6420DKA1090DKA3220</v>
          </cell>
          <cell r="G4304" t="str">
            <v>NC</v>
          </cell>
        </row>
        <row r="4305">
          <cell r="F4305" t="str">
            <v>400460DKA6420DKA1090DKA3230</v>
          </cell>
          <cell r="G4305" t="str">
            <v>NC</v>
          </cell>
        </row>
        <row r="4306">
          <cell r="F4306" t="str">
            <v>400460DKA6430DKA1040-1050DKA3200</v>
          </cell>
          <cell r="G4306" t="str">
            <v>NC</v>
          </cell>
        </row>
        <row r="4307">
          <cell r="F4307" t="str">
            <v>400460DKA6430DKA1040-1050DKA3210</v>
          </cell>
          <cell r="G4307" t="str">
            <v>NC</v>
          </cell>
        </row>
        <row r="4308">
          <cell r="F4308" t="str">
            <v>400460DKA6430DKA1040-1050DKA3220</v>
          </cell>
          <cell r="G4308" t="str">
            <v>NC</v>
          </cell>
        </row>
        <row r="4309">
          <cell r="F4309" t="str">
            <v>400460DKA6430DKA1040-1050DKA3230</v>
          </cell>
          <cell r="G4309" t="str">
            <v>NC</v>
          </cell>
        </row>
        <row r="4310">
          <cell r="F4310" t="str">
            <v>400460DKA6430DKA1060DKA3200</v>
          </cell>
          <cell r="G4310" t="str">
            <v>NC</v>
          </cell>
        </row>
        <row r="4311">
          <cell r="F4311" t="str">
            <v>400460DKA6430DKA1060DKA3210</v>
          </cell>
          <cell r="G4311" t="str">
            <v>NC</v>
          </cell>
        </row>
        <row r="4312">
          <cell r="F4312" t="str">
            <v>400460DKA6430DKA1060DKA3220</v>
          </cell>
          <cell r="G4312" t="str">
            <v>NC</v>
          </cell>
        </row>
        <row r="4313">
          <cell r="F4313" t="str">
            <v>400460DKA6430DKA1060DKA3230</v>
          </cell>
          <cell r="G4313" t="str">
            <v>NC</v>
          </cell>
        </row>
        <row r="4314">
          <cell r="F4314" t="str">
            <v>400460DKA6430DKA1070-1080DKA3200</v>
          </cell>
          <cell r="G4314" t="str">
            <v>NC</v>
          </cell>
        </row>
        <row r="4315">
          <cell r="F4315" t="str">
            <v>400460DKA6430DKA1070-1080DKA3210</v>
          </cell>
          <cell r="G4315" t="str">
            <v>NC</v>
          </cell>
        </row>
        <row r="4316">
          <cell r="F4316" t="str">
            <v>400460DKA6430DKA1070-1080DKA3220</v>
          </cell>
          <cell r="G4316" t="str">
            <v>NC</v>
          </cell>
        </row>
        <row r="4317">
          <cell r="F4317" t="str">
            <v>400460DKA6430DKA1070-1080DKA3230</v>
          </cell>
          <cell r="G4317" t="str">
            <v>NC</v>
          </cell>
        </row>
        <row r="4318">
          <cell r="F4318" t="str">
            <v>400460DKA6430DKA1090DKA3200</v>
          </cell>
          <cell r="G4318" t="str">
            <v>NC</v>
          </cell>
        </row>
        <row r="4319">
          <cell r="F4319" t="str">
            <v>400460DKA6430DKA1090DKA3210</v>
          </cell>
          <cell r="G4319" t="str">
            <v>NC</v>
          </cell>
        </row>
        <row r="4320">
          <cell r="F4320" t="str">
            <v>400460DKA6430DKA1090DKA3220</v>
          </cell>
          <cell r="G4320" t="str">
            <v>NC</v>
          </cell>
        </row>
        <row r="4321">
          <cell r="F4321" t="str">
            <v>400460DKA6430DKA1090DKA3230</v>
          </cell>
          <cell r="G4321" t="str">
            <v>NC</v>
          </cell>
        </row>
        <row r="4322">
          <cell r="F4322" t="str">
            <v>400470DKA6410DKA1040-1050DKA3200</v>
          </cell>
          <cell r="G4322" t="str">
            <v>No</v>
          </cell>
        </row>
        <row r="4323">
          <cell r="F4323" t="str">
            <v>400470DKA6410DKA1040-1050DKA3210</v>
          </cell>
          <cell r="G4323" t="str">
            <v>No</v>
          </cell>
        </row>
        <row r="4324">
          <cell r="F4324" t="str">
            <v>400470DKA6410DKA1040-1050DKA3220</v>
          </cell>
          <cell r="G4324" t="str">
            <v>No</v>
          </cell>
        </row>
        <row r="4325">
          <cell r="F4325" t="str">
            <v>400470DKA6410DKA1040-1050DKA3230</v>
          </cell>
          <cell r="G4325" t="str">
            <v>No</v>
          </cell>
        </row>
        <row r="4326">
          <cell r="F4326" t="str">
            <v>400470DKA6410DKA1060DKA3200</v>
          </cell>
          <cell r="G4326" t="str">
            <v>NC</v>
          </cell>
        </row>
        <row r="4327">
          <cell r="F4327" t="str">
            <v>400470DKA6410DKA1060DKA3210</v>
          </cell>
          <cell r="G4327" t="str">
            <v>NC</v>
          </cell>
        </row>
        <row r="4328">
          <cell r="F4328" t="str">
            <v>400470DKA6410DKA1060DKA3220</v>
          </cell>
          <cell r="G4328" t="str">
            <v>NC</v>
          </cell>
        </row>
        <row r="4329">
          <cell r="F4329" t="str">
            <v>400470DKA6410DKA1060DKA3230</v>
          </cell>
          <cell r="G4329" t="str">
            <v>NC</v>
          </cell>
        </row>
        <row r="4330">
          <cell r="F4330" t="str">
            <v>400470DKA6410DKA1070-1080DKA3200</v>
          </cell>
          <cell r="G4330" t="str">
            <v>No</v>
          </cell>
        </row>
        <row r="4331">
          <cell r="F4331" t="str">
            <v>400470DKA6410DKA1070-1080DKA3210</v>
          </cell>
          <cell r="G4331" t="str">
            <v>No</v>
          </cell>
        </row>
        <row r="4332">
          <cell r="F4332" t="str">
            <v>400470DKA6410DKA1070-1080DKA3220</v>
          </cell>
          <cell r="G4332" t="str">
            <v>No</v>
          </cell>
        </row>
        <row r="4333">
          <cell r="F4333" t="str">
            <v>400470DKA6410DKA1070-1080DKA3230</v>
          </cell>
          <cell r="G4333" t="str">
            <v>No</v>
          </cell>
        </row>
        <row r="4334">
          <cell r="F4334" t="str">
            <v>400470DKA6410DKA1090DKA3200</v>
          </cell>
          <cell r="G4334" t="str">
            <v>NC</v>
          </cell>
        </row>
        <row r="4335">
          <cell r="F4335" t="str">
            <v>400470DKA6410DKA1090DKA3210</v>
          </cell>
          <cell r="G4335" t="str">
            <v>NC</v>
          </cell>
        </row>
        <row r="4336">
          <cell r="F4336" t="str">
            <v>400470DKA6410DKA1090DKA3220</v>
          </cell>
          <cell r="G4336" t="str">
            <v>NC</v>
          </cell>
        </row>
        <row r="4337">
          <cell r="F4337" t="str">
            <v>400470DKA6410DKA1090DKA3230</v>
          </cell>
          <cell r="G4337" t="str">
            <v>NC</v>
          </cell>
        </row>
        <row r="4338">
          <cell r="F4338" t="str">
            <v>400470DKA6420DKA1040-1050DKA3200</v>
          </cell>
          <cell r="G4338" t="str">
            <v>No</v>
          </cell>
        </row>
        <row r="4339">
          <cell r="F4339" t="str">
            <v>400470DKA6420DKA1040-1050DKA3210</v>
          </cell>
          <cell r="G4339" t="str">
            <v>No</v>
          </cell>
        </row>
        <row r="4340">
          <cell r="F4340" t="str">
            <v>400470DKA6420DKA1040-1050DKA3220</v>
          </cell>
          <cell r="G4340" t="str">
            <v>No</v>
          </cell>
        </row>
        <row r="4341">
          <cell r="F4341" t="str">
            <v>400470DKA6420DKA1040-1050DKA3230</v>
          </cell>
          <cell r="G4341" t="str">
            <v>No</v>
          </cell>
        </row>
        <row r="4342">
          <cell r="F4342" t="str">
            <v>400470DKA6420DKA1060DKA3200</v>
          </cell>
          <cell r="G4342" t="str">
            <v>NC</v>
          </cell>
        </row>
        <row r="4343">
          <cell r="F4343" t="str">
            <v>400470DKA6420DKA1060DKA3210</v>
          </cell>
          <cell r="G4343" t="str">
            <v>NC</v>
          </cell>
        </row>
        <row r="4344">
          <cell r="F4344" t="str">
            <v>400470DKA6420DKA1060DKA3220</v>
          </cell>
          <cell r="G4344" t="str">
            <v>NC</v>
          </cell>
        </row>
        <row r="4345">
          <cell r="F4345" t="str">
            <v>400470DKA6420DKA1060DKA3230</v>
          </cell>
          <cell r="G4345" t="str">
            <v>NC</v>
          </cell>
        </row>
        <row r="4346">
          <cell r="F4346" t="str">
            <v>400470DKA6420DKA1070-1080DKA3200</v>
          </cell>
          <cell r="G4346" t="str">
            <v>No</v>
          </cell>
        </row>
        <row r="4347">
          <cell r="F4347" t="str">
            <v>400470DKA6420DKA1070-1080DKA3210</v>
          </cell>
          <cell r="G4347" t="str">
            <v>No</v>
          </cell>
        </row>
        <row r="4348">
          <cell r="F4348" t="str">
            <v>400470DKA6420DKA1070-1080DKA3220</v>
          </cell>
          <cell r="G4348" t="str">
            <v>No</v>
          </cell>
        </row>
        <row r="4349">
          <cell r="F4349" t="str">
            <v>400470DKA6420DKA1070-1080DKA3230</v>
          </cell>
          <cell r="G4349" t="str">
            <v>No</v>
          </cell>
        </row>
        <row r="4350">
          <cell r="F4350" t="str">
            <v>400470DKA6420DKA1090DKA3200</v>
          </cell>
          <cell r="G4350" t="str">
            <v>NC</v>
          </cell>
        </row>
        <row r="4351">
          <cell r="F4351" t="str">
            <v>400470DKA6420DKA1090DKA3210</v>
          </cell>
          <cell r="G4351" t="str">
            <v>NC</v>
          </cell>
        </row>
        <row r="4352">
          <cell r="F4352" t="str">
            <v>400470DKA6420DKA1090DKA3220</v>
          </cell>
          <cell r="G4352" t="str">
            <v>NC</v>
          </cell>
        </row>
        <row r="4353">
          <cell r="F4353" t="str">
            <v>400470DKA6420DKA1090DKA3230</v>
          </cell>
          <cell r="G4353" t="str">
            <v>NC</v>
          </cell>
        </row>
        <row r="4354">
          <cell r="F4354" t="str">
            <v>400470DKA6430DKA1040-1050DKA3200</v>
          </cell>
          <cell r="G4354" t="str">
            <v>No</v>
          </cell>
        </row>
        <row r="4355">
          <cell r="F4355" t="str">
            <v>400470DKA6430DKA1040-1050DKA3210</v>
          </cell>
          <cell r="G4355" t="str">
            <v>No</v>
          </cell>
        </row>
        <row r="4356">
          <cell r="F4356" t="str">
            <v>400470DKA6430DKA1040-1050DKA3220</v>
          </cell>
          <cell r="G4356" t="str">
            <v>No</v>
          </cell>
        </row>
        <row r="4357">
          <cell r="F4357" t="str">
            <v>400470DKA6430DKA1040-1050DKA3230</v>
          </cell>
          <cell r="G4357" t="str">
            <v>No</v>
          </cell>
        </row>
        <row r="4358">
          <cell r="F4358" t="str">
            <v>400470DKA6430DKA1060DKA3200</v>
          </cell>
          <cell r="G4358" t="str">
            <v>NC</v>
          </cell>
        </row>
        <row r="4359">
          <cell r="F4359" t="str">
            <v>400470DKA6430DKA1060DKA3210</v>
          </cell>
          <cell r="G4359" t="str">
            <v>NC</v>
          </cell>
        </row>
        <row r="4360">
          <cell r="F4360" t="str">
            <v>400470DKA6430DKA1060DKA3220</v>
          </cell>
          <cell r="G4360" t="str">
            <v>NC</v>
          </cell>
        </row>
        <row r="4361">
          <cell r="F4361" t="str">
            <v>400470DKA6430DKA1060DKA3230</v>
          </cell>
          <cell r="G4361" t="str">
            <v>NC</v>
          </cell>
        </row>
        <row r="4362">
          <cell r="F4362" t="str">
            <v>400470DKA6430DKA1070-1080DKA3200</v>
          </cell>
          <cell r="G4362" t="str">
            <v>No</v>
          </cell>
        </row>
        <row r="4363">
          <cell r="F4363" t="str">
            <v>400470DKA6430DKA1070-1080DKA3210</v>
          </cell>
          <cell r="G4363" t="str">
            <v>No</v>
          </cell>
        </row>
        <row r="4364">
          <cell r="F4364" t="str">
            <v>400470DKA6430DKA1070-1080DKA3220</v>
          </cell>
          <cell r="G4364" t="str">
            <v>No</v>
          </cell>
        </row>
        <row r="4365">
          <cell r="F4365" t="str">
            <v>400470DKA6430DKA1070-1080DKA3230</v>
          </cell>
          <cell r="G4365" t="str">
            <v>No</v>
          </cell>
        </row>
        <row r="4366">
          <cell r="F4366" t="str">
            <v>400470DKA6430DKA1090DKA3200</v>
          </cell>
          <cell r="G4366" t="str">
            <v>NC</v>
          </cell>
        </row>
        <row r="4367">
          <cell r="F4367" t="str">
            <v>400470DKA6430DKA1090DKA3210</v>
          </cell>
          <cell r="G4367" t="str">
            <v>NC</v>
          </cell>
        </row>
        <row r="4368">
          <cell r="F4368" t="str">
            <v>400470DKA6430DKA1090DKA3220</v>
          </cell>
          <cell r="G4368" t="str">
            <v>NC</v>
          </cell>
        </row>
        <row r="4369">
          <cell r="F4369" t="str">
            <v>400470DKA6430DKA1090DKA3230</v>
          </cell>
          <cell r="G4369" t="str">
            <v>NC</v>
          </cell>
        </row>
        <row r="4370">
          <cell r="F4370" t="str">
            <v>400480DKA6410DKA1040-1050DKA3200</v>
          </cell>
          <cell r="G4370" t="str">
            <v>No</v>
          </cell>
        </row>
        <row r="4371">
          <cell r="F4371" t="str">
            <v>400480DKA6410DKA1040-1050DKA3210</v>
          </cell>
          <cell r="G4371" t="str">
            <v>No</v>
          </cell>
        </row>
        <row r="4372">
          <cell r="F4372" t="str">
            <v>400480DKA6410DKA1040-1050DKA3220</v>
          </cell>
          <cell r="G4372" t="str">
            <v>No</v>
          </cell>
        </row>
        <row r="4373">
          <cell r="F4373" t="str">
            <v>400480DKA6410DKA1040-1050DKA3230</v>
          </cell>
          <cell r="G4373" t="str">
            <v>No</v>
          </cell>
        </row>
        <row r="4374">
          <cell r="F4374" t="str">
            <v>400480DKA6410DKA1060DKA3200</v>
          </cell>
          <cell r="G4374" t="str">
            <v>NC</v>
          </cell>
        </row>
        <row r="4375">
          <cell r="F4375" t="str">
            <v>400480DKA6410DKA1060DKA3210</v>
          </cell>
          <cell r="G4375" t="str">
            <v>NC</v>
          </cell>
        </row>
        <row r="4376">
          <cell r="F4376" t="str">
            <v>400480DKA6410DKA1060DKA3220</v>
          </cell>
          <cell r="G4376" t="str">
            <v>NC</v>
          </cell>
        </row>
        <row r="4377">
          <cell r="F4377" t="str">
            <v>400480DKA6410DKA1060DKA3230</v>
          </cell>
          <cell r="G4377" t="str">
            <v>NC</v>
          </cell>
        </row>
        <row r="4378">
          <cell r="F4378" t="str">
            <v>400480DKA6410DKA1070-1080DKA3200</v>
          </cell>
          <cell r="G4378" t="str">
            <v>No</v>
          </cell>
        </row>
        <row r="4379">
          <cell r="F4379" t="str">
            <v>400480DKA6410DKA1070-1080DKA3210</v>
          </cell>
          <cell r="G4379" t="str">
            <v>No</v>
          </cell>
        </row>
        <row r="4380">
          <cell r="F4380" t="str">
            <v>400480DKA6410DKA1070-1080DKA3220</v>
          </cell>
          <cell r="G4380" t="str">
            <v>No</v>
          </cell>
        </row>
        <row r="4381">
          <cell r="F4381" t="str">
            <v>400480DKA6410DKA1070-1080DKA3230</v>
          </cell>
          <cell r="G4381" t="str">
            <v>No</v>
          </cell>
        </row>
        <row r="4382">
          <cell r="F4382" t="str">
            <v>400480DKA6410DKA1090DKA3200</v>
          </cell>
          <cell r="G4382" t="str">
            <v>NC</v>
          </cell>
        </row>
        <row r="4383">
          <cell r="F4383" t="str">
            <v>400480DKA6410DKA1090DKA3210</v>
          </cell>
          <cell r="G4383" t="str">
            <v>NC</v>
          </cell>
        </row>
        <row r="4384">
          <cell r="F4384" t="str">
            <v>400480DKA6410DKA1090DKA3220</v>
          </cell>
          <cell r="G4384" t="str">
            <v>NC</v>
          </cell>
        </row>
        <row r="4385">
          <cell r="F4385" t="str">
            <v>400480DKA6410DKA1090DKA3230</v>
          </cell>
          <cell r="G4385" t="str">
            <v>NC</v>
          </cell>
        </row>
        <row r="4386">
          <cell r="F4386" t="str">
            <v>400480DKA6420DKA1040-1050DKA3200</v>
          </cell>
          <cell r="G4386" t="str">
            <v>No</v>
          </cell>
        </row>
        <row r="4387">
          <cell r="F4387" t="str">
            <v>400480DKA6420DKA1040-1050DKA3210</v>
          </cell>
          <cell r="G4387" t="str">
            <v>No</v>
          </cell>
        </row>
        <row r="4388">
          <cell r="F4388" t="str">
            <v>400480DKA6420DKA1040-1050DKA3220</v>
          </cell>
          <cell r="G4388" t="str">
            <v>No</v>
          </cell>
        </row>
        <row r="4389">
          <cell r="F4389" t="str">
            <v>400480DKA6420DKA1040-1050DKA3230</v>
          </cell>
          <cell r="G4389" t="str">
            <v>No</v>
          </cell>
        </row>
        <row r="4390">
          <cell r="F4390" t="str">
            <v>400480DKA6420DKA1060DKA3200</v>
          </cell>
          <cell r="G4390" t="str">
            <v>NC</v>
          </cell>
        </row>
        <row r="4391">
          <cell r="F4391" t="str">
            <v>400480DKA6420DKA1060DKA3210</v>
          </cell>
          <cell r="G4391" t="str">
            <v>NC</v>
          </cell>
        </row>
        <row r="4392">
          <cell r="F4392" t="str">
            <v>400480DKA6420DKA1060DKA3220</v>
          </cell>
          <cell r="G4392" t="str">
            <v>NC</v>
          </cell>
        </row>
        <row r="4393">
          <cell r="F4393" t="str">
            <v>400480DKA6420DKA1060DKA3230</v>
          </cell>
          <cell r="G4393" t="str">
            <v>NC</v>
          </cell>
        </row>
        <row r="4394">
          <cell r="F4394" t="str">
            <v>400480DKA6420DKA1070-1080DKA3200</v>
          </cell>
          <cell r="G4394" t="str">
            <v>No</v>
          </cell>
        </row>
        <row r="4395">
          <cell r="F4395" t="str">
            <v>400480DKA6420DKA1070-1080DKA3210</v>
          </cell>
          <cell r="G4395" t="str">
            <v>No</v>
          </cell>
        </row>
        <row r="4396">
          <cell r="F4396" t="str">
            <v>400480DKA6420DKA1070-1080DKA3220</v>
          </cell>
          <cell r="G4396" t="str">
            <v>No</v>
          </cell>
        </row>
        <row r="4397">
          <cell r="F4397" t="str">
            <v>400480DKA6420DKA1070-1080DKA3230</v>
          </cell>
          <cell r="G4397" t="str">
            <v>No</v>
          </cell>
        </row>
        <row r="4398">
          <cell r="F4398" t="str">
            <v>400480DKA6420DKA1090DKA3200</v>
          </cell>
          <cell r="G4398" t="str">
            <v>NC</v>
          </cell>
        </row>
        <row r="4399">
          <cell r="F4399" t="str">
            <v>400480DKA6420DKA1090DKA3210</v>
          </cell>
          <cell r="G4399" t="str">
            <v>NC</v>
          </cell>
        </row>
        <row r="4400">
          <cell r="F4400" t="str">
            <v>400480DKA6420DKA1090DKA3220</v>
          </cell>
          <cell r="G4400" t="str">
            <v>NC</v>
          </cell>
        </row>
        <row r="4401">
          <cell r="F4401" t="str">
            <v>400480DKA6420DKA1090DKA3230</v>
          </cell>
          <cell r="G4401" t="str">
            <v>NC</v>
          </cell>
        </row>
        <row r="4402">
          <cell r="F4402" t="str">
            <v>400480DKA6430DKA1040-1050DKA3200</v>
          </cell>
          <cell r="G4402" t="str">
            <v>No</v>
          </cell>
        </row>
        <row r="4403">
          <cell r="F4403" t="str">
            <v>400480DKA6430DKA1040-1050DKA3210</v>
          </cell>
          <cell r="G4403" t="str">
            <v>No</v>
          </cell>
        </row>
        <row r="4404">
          <cell r="F4404" t="str">
            <v>400480DKA6430DKA1040-1050DKA3220</v>
          </cell>
          <cell r="G4404" t="str">
            <v>No</v>
          </cell>
        </row>
        <row r="4405">
          <cell r="F4405" t="str">
            <v>400480DKA6430DKA1040-1050DKA3230</v>
          </cell>
          <cell r="G4405" t="str">
            <v>No</v>
          </cell>
        </row>
        <row r="4406">
          <cell r="F4406" t="str">
            <v>400480DKA6430DKA1060DKA3200</v>
          </cell>
          <cell r="G4406" t="str">
            <v>NC</v>
          </cell>
        </row>
        <row r="4407">
          <cell r="F4407" t="str">
            <v>400480DKA6430DKA1060DKA3210</v>
          </cell>
          <cell r="G4407" t="str">
            <v>NC</v>
          </cell>
        </row>
        <row r="4408">
          <cell r="F4408" t="str">
            <v>400480DKA6430DKA1060DKA3220</v>
          </cell>
          <cell r="G4408" t="str">
            <v>NC</v>
          </cell>
        </row>
        <row r="4409">
          <cell r="F4409" t="str">
            <v>400480DKA6430DKA1060DKA3230</v>
          </cell>
          <cell r="G4409" t="str">
            <v>NC</v>
          </cell>
        </row>
        <row r="4410">
          <cell r="F4410" t="str">
            <v>400480DKA6430DKA1070-1080DKA3200</v>
          </cell>
          <cell r="G4410" t="str">
            <v>No</v>
          </cell>
        </row>
        <row r="4411">
          <cell r="F4411" t="str">
            <v>400480DKA6430DKA1070-1080DKA3210</v>
          </cell>
          <cell r="G4411" t="str">
            <v>No</v>
          </cell>
        </row>
        <row r="4412">
          <cell r="F4412" t="str">
            <v>400480DKA6430DKA1070-1080DKA3220</v>
          </cell>
          <cell r="G4412" t="str">
            <v>No</v>
          </cell>
        </row>
        <row r="4413">
          <cell r="F4413" t="str">
            <v>400480DKA6430DKA1070-1080DKA3230</v>
          </cell>
          <cell r="G4413" t="str">
            <v>No</v>
          </cell>
        </row>
        <row r="4414">
          <cell r="F4414" t="str">
            <v>400480DKA6430DKA1090DKA3200</v>
          </cell>
          <cell r="G4414" t="str">
            <v>NC</v>
          </cell>
        </row>
        <row r="4415">
          <cell r="F4415" t="str">
            <v>400480DKA6430DKA1090DKA3210</v>
          </cell>
          <cell r="G4415" t="str">
            <v>NC</v>
          </cell>
        </row>
        <row r="4416">
          <cell r="F4416" t="str">
            <v>400480DKA6430DKA1090DKA3220</v>
          </cell>
          <cell r="G4416" t="str">
            <v>NC</v>
          </cell>
        </row>
        <row r="4417">
          <cell r="F4417" t="str">
            <v>400480DKA6430DKA1090DKA3230</v>
          </cell>
          <cell r="G4417" t="str">
            <v>NC</v>
          </cell>
        </row>
        <row r="4418">
          <cell r="F4418" t="str">
            <v>400490DKA6410DKA1040-1050DKA3200</v>
          </cell>
          <cell r="G4418" t="str">
            <v>No</v>
          </cell>
        </row>
        <row r="4419">
          <cell r="F4419" t="str">
            <v>400490DKA6410DKA1040-1050DKA3210</v>
          </cell>
          <cell r="G4419" t="str">
            <v>No</v>
          </cell>
        </row>
        <row r="4420">
          <cell r="F4420" t="str">
            <v>400490DKA6410DKA1040-1050DKA3220</v>
          </cell>
          <cell r="G4420" t="str">
            <v>No</v>
          </cell>
        </row>
        <row r="4421">
          <cell r="F4421" t="str">
            <v>400490DKA6410DKA1040-1050DKA3230</v>
          </cell>
          <cell r="G4421" t="str">
            <v>No</v>
          </cell>
        </row>
        <row r="4422">
          <cell r="F4422" t="str">
            <v>400490DKA6410DKA1060DKA3200</v>
          </cell>
          <cell r="G4422" t="str">
            <v>NC</v>
          </cell>
        </row>
        <row r="4423">
          <cell r="F4423" t="str">
            <v>400490DKA6410DKA1060DKA3210</v>
          </cell>
          <cell r="G4423" t="str">
            <v>NC</v>
          </cell>
        </row>
        <row r="4424">
          <cell r="F4424" t="str">
            <v>400490DKA6410DKA1060DKA3220</v>
          </cell>
          <cell r="G4424" t="str">
            <v>NC</v>
          </cell>
        </row>
        <row r="4425">
          <cell r="F4425" t="str">
            <v>400490DKA6410DKA1060DKA3230</v>
          </cell>
          <cell r="G4425" t="str">
            <v>NC</v>
          </cell>
        </row>
        <row r="4426">
          <cell r="F4426" t="str">
            <v>400490DKA6410DKA1070-1080DKA3200</v>
          </cell>
          <cell r="G4426" t="str">
            <v>No</v>
          </cell>
        </row>
        <row r="4427">
          <cell r="F4427" t="str">
            <v>400490DKA6410DKA1070-1080DKA3210</v>
          </cell>
          <cell r="G4427" t="str">
            <v>No</v>
          </cell>
        </row>
        <row r="4428">
          <cell r="F4428" t="str">
            <v>400490DKA6410DKA1070-1080DKA3220</v>
          </cell>
          <cell r="G4428" t="str">
            <v>No</v>
          </cell>
        </row>
        <row r="4429">
          <cell r="F4429" t="str">
            <v>400490DKA6410DKA1070-1080DKA3230</v>
          </cell>
          <cell r="G4429" t="str">
            <v>No</v>
          </cell>
        </row>
        <row r="4430">
          <cell r="F4430" t="str">
            <v>400490DKA6410DKA1090DKA3200</v>
          </cell>
          <cell r="G4430" t="str">
            <v>NC</v>
          </cell>
        </row>
        <row r="4431">
          <cell r="F4431" t="str">
            <v>400490DKA6410DKA1090DKA3210</v>
          </cell>
          <cell r="G4431" t="str">
            <v>NC</v>
          </cell>
        </row>
        <row r="4432">
          <cell r="F4432" t="str">
            <v>400490DKA6410DKA1090DKA3220</v>
          </cell>
          <cell r="G4432" t="str">
            <v>NC</v>
          </cell>
        </row>
        <row r="4433">
          <cell r="F4433" t="str">
            <v>400490DKA6410DKA1090DKA3230</v>
          </cell>
          <cell r="G4433" t="str">
            <v>NC</v>
          </cell>
        </row>
        <row r="4434">
          <cell r="F4434" t="str">
            <v>400490DKA6420DKA1040-1050DKA3200</v>
          </cell>
          <cell r="G4434" t="str">
            <v>No</v>
          </cell>
        </row>
        <row r="4435">
          <cell r="F4435" t="str">
            <v>400490DKA6420DKA1040-1050DKA3210</v>
          </cell>
          <cell r="G4435" t="str">
            <v>No</v>
          </cell>
        </row>
        <row r="4436">
          <cell r="F4436" t="str">
            <v>400490DKA6420DKA1040-1050DKA3220</v>
          </cell>
          <cell r="G4436" t="str">
            <v>No</v>
          </cell>
        </row>
        <row r="4437">
          <cell r="F4437" t="str">
            <v>400490DKA6420DKA1040-1050DKA3230</v>
          </cell>
          <cell r="G4437" t="str">
            <v>No</v>
          </cell>
        </row>
        <row r="4438">
          <cell r="F4438" t="str">
            <v>400490DKA6420DKA1060DKA3200</v>
          </cell>
          <cell r="G4438" t="str">
            <v>NC</v>
          </cell>
        </row>
        <row r="4439">
          <cell r="F4439" t="str">
            <v>400490DKA6420DKA1060DKA3210</v>
          </cell>
          <cell r="G4439" t="str">
            <v>NC</v>
          </cell>
        </row>
        <row r="4440">
          <cell r="F4440" t="str">
            <v>400490DKA6420DKA1060DKA3220</v>
          </cell>
          <cell r="G4440" t="str">
            <v>NC</v>
          </cell>
        </row>
        <row r="4441">
          <cell r="F4441" t="str">
            <v>400490DKA6420DKA1060DKA3230</v>
          </cell>
          <cell r="G4441" t="str">
            <v>NC</v>
          </cell>
        </row>
        <row r="4442">
          <cell r="F4442" t="str">
            <v>400490DKA6420DKA1070-1080DKA3200</v>
          </cell>
          <cell r="G4442" t="str">
            <v>No</v>
          </cell>
        </row>
        <row r="4443">
          <cell r="F4443" t="str">
            <v>400490DKA6420DKA1070-1080DKA3210</v>
          </cell>
          <cell r="G4443" t="str">
            <v>No</v>
          </cell>
        </row>
        <row r="4444">
          <cell r="F4444" t="str">
            <v>400490DKA6420DKA1070-1080DKA3220</v>
          </cell>
          <cell r="G4444" t="str">
            <v>No</v>
          </cell>
        </row>
        <row r="4445">
          <cell r="F4445" t="str">
            <v>400490DKA6420DKA1070-1080DKA3230</v>
          </cell>
          <cell r="G4445" t="str">
            <v>No</v>
          </cell>
        </row>
        <row r="4446">
          <cell r="F4446" t="str">
            <v>400490DKA6420DKA1090DKA3200</v>
          </cell>
          <cell r="G4446" t="str">
            <v>NC</v>
          </cell>
        </row>
        <row r="4447">
          <cell r="F4447" t="str">
            <v>400490DKA6420DKA1090DKA3210</v>
          </cell>
          <cell r="G4447" t="str">
            <v>NC</v>
          </cell>
        </row>
        <row r="4448">
          <cell r="F4448" t="str">
            <v>400490DKA6420DKA1090DKA3220</v>
          </cell>
          <cell r="G4448" t="str">
            <v>NC</v>
          </cell>
        </row>
        <row r="4449">
          <cell r="F4449" t="str">
            <v>400490DKA6420DKA1090DKA3230</v>
          </cell>
          <cell r="G4449" t="str">
            <v>NC</v>
          </cell>
        </row>
        <row r="4450">
          <cell r="F4450" t="str">
            <v>400490DKA6430DKA1040-1050DKA3200</v>
          </cell>
          <cell r="G4450" t="str">
            <v>No</v>
          </cell>
        </row>
        <row r="4451">
          <cell r="F4451" t="str">
            <v>400490DKA6430DKA1040-1050DKA3210</v>
          </cell>
          <cell r="G4451" t="str">
            <v>No</v>
          </cell>
        </row>
        <row r="4452">
          <cell r="F4452" t="str">
            <v>400490DKA6430DKA1040-1050DKA3220</v>
          </cell>
          <cell r="G4452" t="str">
            <v>No</v>
          </cell>
        </row>
        <row r="4453">
          <cell r="F4453" t="str">
            <v>400490DKA6430DKA1040-1050DKA3230</v>
          </cell>
          <cell r="G4453" t="str">
            <v>No</v>
          </cell>
        </row>
        <row r="4454">
          <cell r="F4454" t="str">
            <v>400490DKA6430DKA1060DKA3200</v>
          </cell>
          <cell r="G4454" t="str">
            <v>NC</v>
          </cell>
        </row>
        <row r="4455">
          <cell r="F4455" t="str">
            <v>400490DKA6430DKA1060DKA3210</v>
          </cell>
          <cell r="G4455" t="str">
            <v>NC</v>
          </cell>
        </row>
        <row r="4456">
          <cell r="F4456" t="str">
            <v>400490DKA6430DKA1060DKA3220</v>
          </cell>
          <cell r="G4456" t="str">
            <v>NC</v>
          </cell>
        </row>
        <row r="4457">
          <cell r="F4457" t="str">
            <v>400490DKA6430DKA1060DKA3230</v>
          </cell>
          <cell r="G4457" t="str">
            <v>NC</v>
          </cell>
        </row>
        <row r="4458">
          <cell r="F4458" t="str">
            <v>400490DKA6430DKA1070-1080DKA3200</v>
          </cell>
          <cell r="G4458" t="str">
            <v>No</v>
          </cell>
        </row>
        <row r="4459">
          <cell r="F4459" t="str">
            <v>400490DKA6430DKA1070-1080DKA3210</v>
          </cell>
          <cell r="G4459" t="str">
            <v>No</v>
          </cell>
        </row>
        <row r="4460">
          <cell r="F4460" t="str">
            <v>400490DKA6430DKA1070-1080DKA3220</v>
          </cell>
          <cell r="G4460" t="str">
            <v>No</v>
          </cell>
        </row>
        <row r="4461">
          <cell r="F4461" t="str">
            <v>400490DKA6430DKA1070-1080DKA3230</v>
          </cell>
          <cell r="G4461" t="str">
            <v>No</v>
          </cell>
        </row>
        <row r="4462">
          <cell r="F4462" t="str">
            <v>400490DKA6430DKA1090DKA3200</v>
          </cell>
          <cell r="G4462" t="str">
            <v>NC</v>
          </cell>
        </row>
        <row r="4463">
          <cell r="F4463" t="str">
            <v>400490DKA6430DKA1090DKA3210</v>
          </cell>
          <cell r="G4463" t="str">
            <v>NC</v>
          </cell>
        </row>
        <row r="4464">
          <cell r="F4464" t="str">
            <v>400490DKA6430DKA1090DKA3220</v>
          </cell>
          <cell r="G4464" t="str">
            <v>NC</v>
          </cell>
        </row>
        <row r="4465">
          <cell r="F4465" t="str">
            <v>400490DKA6430DKA1090DKA3230</v>
          </cell>
          <cell r="G4465" t="str">
            <v>NC</v>
          </cell>
        </row>
        <row r="4466">
          <cell r="F4466" t="str">
            <v>400500DKA6410DKA1040-1050DKA3200</v>
          </cell>
          <cell r="G4466" t="str">
            <v>NC</v>
          </cell>
        </row>
        <row r="4467">
          <cell r="F4467" t="str">
            <v>400500DKA6410DKA1040-1050DKA3210</v>
          </cell>
          <cell r="G4467" t="str">
            <v>NC</v>
          </cell>
        </row>
        <row r="4468">
          <cell r="F4468" t="str">
            <v>400500DKA6410DKA1040-1050DKA3220</v>
          </cell>
          <cell r="G4468" t="str">
            <v>No</v>
          </cell>
        </row>
        <row r="4469">
          <cell r="F4469" t="str">
            <v>400500DKA6410DKA1040-1050DKA3230</v>
          </cell>
          <cell r="G4469" t="str">
            <v>No</v>
          </cell>
        </row>
        <row r="4470">
          <cell r="F4470" t="str">
            <v>400500DKA6410DKA1060DKA3200</v>
          </cell>
          <cell r="G4470" t="str">
            <v>No</v>
          </cell>
        </row>
        <row r="4471">
          <cell r="F4471" t="str">
            <v>400500DKA6410DKA1060DKA3210</v>
          </cell>
          <cell r="G4471" t="str">
            <v>No</v>
          </cell>
        </row>
        <row r="4472">
          <cell r="F4472" t="str">
            <v>400500DKA6410DKA1060DKA3220</v>
          </cell>
          <cell r="G4472" t="str">
            <v>No</v>
          </cell>
        </row>
        <row r="4473">
          <cell r="F4473" t="str">
            <v>400500DKA6410DKA1060DKA3230</v>
          </cell>
          <cell r="G4473" t="str">
            <v>No</v>
          </cell>
        </row>
        <row r="4474">
          <cell r="F4474" t="str">
            <v>400500DKA6410DKA1070-1080DKA3200</v>
          </cell>
          <cell r="G4474" t="str">
            <v>No</v>
          </cell>
        </row>
        <row r="4475">
          <cell r="F4475" t="str">
            <v>400500DKA6410DKA1070-1080DKA3210</v>
          </cell>
          <cell r="G4475" t="str">
            <v>No</v>
          </cell>
        </row>
        <row r="4476">
          <cell r="F4476" t="str">
            <v>400500DKA6410DKA1070-1080DKA3220</v>
          </cell>
          <cell r="G4476" t="str">
            <v>No</v>
          </cell>
        </row>
        <row r="4477">
          <cell r="F4477" t="str">
            <v>400500DKA6410DKA1070-1080DKA3230</v>
          </cell>
          <cell r="G4477" t="str">
            <v>No</v>
          </cell>
        </row>
        <row r="4478">
          <cell r="F4478" t="str">
            <v>400500DKA6410DKA1090DKA3200</v>
          </cell>
          <cell r="G4478" t="str">
            <v>No</v>
          </cell>
        </row>
        <row r="4479">
          <cell r="F4479" t="str">
            <v>400500DKA6410DKA1090DKA3210</v>
          </cell>
          <cell r="G4479" t="str">
            <v>No</v>
          </cell>
        </row>
        <row r="4480">
          <cell r="F4480" t="str">
            <v>400500DKA6410DKA1090DKA3220</v>
          </cell>
          <cell r="G4480" t="str">
            <v>No</v>
          </cell>
        </row>
        <row r="4481">
          <cell r="F4481" t="str">
            <v>400500DKA6410DKA1090DKA3230</v>
          </cell>
          <cell r="G4481" t="str">
            <v>No</v>
          </cell>
        </row>
        <row r="4482">
          <cell r="F4482" t="str">
            <v>400500DKA6420DKA1040-1050DKA3200</v>
          </cell>
          <cell r="G4482" t="str">
            <v>No</v>
          </cell>
        </row>
        <row r="4483">
          <cell r="F4483" t="str">
            <v>400500DKA6420DKA1040-1050DKA3210</v>
          </cell>
          <cell r="G4483" t="str">
            <v>No</v>
          </cell>
        </row>
        <row r="4484">
          <cell r="F4484" t="str">
            <v>400500DKA6420DKA1040-1050DKA3220</v>
          </cell>
          <cell r="G4484" t="str">
            <v>No</v>
          </cell>
        </row>
        <row r="4485">
          <cell r="F4485" t="str">
            <v>400500DKA6420DKA1040-1050DKA3230</v>
          </cell>
          <cell r="G4485" t="str">
            <v>No</v>
          </cell>
        </row>
        <row r="4486">
          <cell r="F4486" t="str">
            <v>400500DKA6420DKA1060DKA3200</v>
          </cell>
          <cell r="G4486" t="str">
            <v>NC</v>
          </cell>
        </row>
        <row r="4487">
          <cell r="F4487" t="str">
            <v>400500DKA6420DKA1060DKA3210</v>
          </cell>
          <cell r="G4487" t="str">
            <v>NC</v>
          </cell>
        </row>
        <row r="4488">
          <cell r="F4488" t="str">
            <v>400500DKA6420DKA1060DKA3220</v>
          </cell>
          <cell r="G4488" t="str">
            <v>NC</v>
          </cell>
        </row>
        <row r="4489">
          <cell r="F4489" t="str">
            <v>400500DKA6420DKA1060DKA3230</v>
          </cell>
          <cell r="G4489" t="str">
            <v>NC</v>
          </cell>
        </row>
        <row r="4490">
          <cell r="F4490" t="str">
            <v>400500DKA6420DKA1070-1080DKA3200</v>
          </cell>
          <cell r="G4490" t="str">
            <v>No</v>
          </cell>
        </row>
        <row r="4491">
          <cell r="F4491" t="str">
            <v>400500DKA6420DKA1070-1080DKA3210</v>
          </cell>
          <cell r="G4491" t="str">
            <v>No</v>
          </cell>
        </row>
        <row r="4492">
          <cell r="F4492" t="str">
            <v>400500DKA6420DKA1070-1080DKA3220</v>
          </cell>
          <cell r="G4492" t="str">
            <v>No</v>
          </cell>
        </row>
        <row r="4493">
          <cell r="F4493" t="str">
            <v>400500DKA6420DKA1070-1080DKA3230</v>
          </cell>
          <cell r="G4493" t="str">
            <v>No</v>
          </cell>
        </row>
        <row r="4494">
          <cell r="F4494" t="str">
            <v>400500DKA6420DKA1090DKA3200</v>
          </cell>
          <cell r="G4494" t="str">
            <v>NC</v>
          </cell>
        </row>
        <row r="4495">
          <cell r="F4495" t="str">
            <v>400500DKA6420DKA1090DKA3210</v>
          </cell>
          <cell r="G4495" t="str">
            <v>NC</v>
          </cell>
        </row>
        <row r="4496">
          <cell r="F4496" t="str">
            <v>400500DKA6420DKA1090DKA3220</v>
          </cell>
          <cell r="G4496" t="str">
            <v>NC</v>
          </cell>
        </row>
        <row r="4497">
          <cell r="F4497" t="str">
            <v>400500DKA6420DKA1090DKA3230</v>
          </cell>
          <cell r="G4497" t="str">
            <v>NC</v>
          </cell>
        </row>
        <row r="4498">
          <cell r="F4498" t="str">
            <v>400500DKA6430DKA1040-1050DKA3200</v>
          </cell>
          <cell r="G4498" t="str">
            <v>No</v>
          </cell>
        </row>
        <row r="4499">
          <cell r="F4499" t="str">
            <v>400500DKA6430DKA1040-1050DKA3210</v>
          </cell>
          <cell r="G4499" t="str">
            <v>No</v>
          </cell>
        </row>
        <row r="4500">
          <cell r="F4500" t="str">
            <v>400500DKA6430DKA1040-1050DKA3220</v>
          </cell>
          <cell r="G4500" t="str">
            <v>No</v>
          </cell>
        </row>
        <row r="4501">
          <cell r="F4501" t="str">
            <v>400500DKA6430DKA1040-1050DKA3230</v>
          </cell>
          <cell r="G4501" t="str">
            <v>No</v>
          </cell>
        </row>
        <row r="4502">
          <cell r="F4502" t="str">
            <v>400500DKA6430DKA1060DKA3200</v>
          </cell>
          <cell r="G4502" t="str">
            <v>NC</v>
          </cell>
        </row>
        <row r="4503">
          <cell r="F4503" t="str">
            <v>400500DKA6430DKA1060DKA3210</v>
          </cell>
          <cell r="G4503" t="str">
            <v>NC</v>
          </cell>
        </row>
        <row r="4504">
          <cell r="F4504" t="str">
            <v>400500DKA6430DKA1060DKA3220</v>
          </cell>
          <cell r="G4504" t="str">
            <v>NC</v>
          </cell>
        </row>
        <row r="4505">
          <cell r="F4505" t="str">
            <v>400500DKA6430DKA1060DKA3230</v>
          </cell>
          <cell r="G4505" t="str">
            <v>NC</v>
          </cell>
        </row>
        <row r="4506">
          <cell r="F4506" t="str">
            <v>400500DKA6430DKA1070-1080DKA3200</v>
          </cell>
          <cell r="G4506" t="str">
            <v>No</v>
          </cell>
        </row>
        <row r="4507">
          <cell r="F4507" t="str">
            <v>400500DKA6430DKA1070-1080DKA3210</v>
          </cell>
          <cell r="G4507" t="str">
            <v>No</v>
          </cell>
        </row>
        <row r="4508">
          <cell r="F4508" t="str">
            <v>400500DKA6430DKA1070-1080DKA3220</v>
          </cell>
          <cell r="G4508" t="str">
            <v>No</v>
          </cell>
        </row>
        <row r="4509">
          <cell r="F4509" t="str">
            <v>400500DKA6430DKA1070-1080DKA3230</v>
          </cell>
          <cell r="G4509" t="str">
            <v>No</v>
          </cell>
        </row>
        <row r="4510">
          <cell r="F4510" t="str">
            <v>400500DKA6430DKA1090DKA3200</v>
          </cell>
          <cell r="G4510" t="str">
            <v>NC</v>
          </cell>
        </row>
        <row r="4511">
          <cell r="F4511" t="str">
            <v>400500DKA6430DKA1090DKA3210</v>
          </cell>
          <cell r="G4511" t="str">
            <v>NC</v>
          </cell>
        </row>
        <row r="4512">
          <cell r="F4512" t="str">
            <v>400500DKA6430DKA1090DKA3220</v>
          </cell>
          <cell r="G4512" t="str">
            <v>NC</v>
          </cell>
        </row>
        <row r="4513">
          <cell r="F4513" t="str">
            <v>400500DKA6430DKA1090DKA3230</v>
          </cell>
          <cell r="G4513" t="str">
            <v>NC</v>
          </cell>
        </row>
        <row r="4514">
          <cell r="F4514" t="str">
            <v>400510DKA6410DKA1040-1050DKA3200</v>
          </cell>
          <cell r="G4514" t="str">
            <v>NC</v>
          </cell>
        </row>
        <row r="4515">
          <cell r="F4515" t="str">
            <v>400510DKA6410DKA1040-1050DKA3210</v>
          </cell>
          <cell r="G4515" t="str">
            <v>NC</v>
          </cell>
        </row>
        <row r="4516">
          <cell r="F4516" t="str">
            <v>400510DKA6410DKA1040-1050DKA3220</v>
          </cell>
          <cell r="G4516" t="str">
            <v>NC</v>
          </cell>
        </row>
        <row r="4517">
          <cell r="F4517" t="str">
            <v>400510DKA6410DKA1040-1050DKA3230</v>
          </cell>
          <cell r="G4517" t="str">
            <v>NC</v>
          </cell>
        </row>
        <row r="4518">
          <cell r="F4518" t="str">
            <v>400510DKA6410DKA1060DKA3200</v>
          </cell>
          <cell r="G4518" t="str">
            <v>No</v>
          </cell>
        </row>
        <row r="4519">
          <cell r="F4519" t="str">
            <v>400510DKA6410DKA1060DKA3210</v>
          </cell>
          <cell r="G4519" t="str">
            <v>No</v>
          </cell>
        </row>
        <row r="4520">
          <cell r="F4520" t="str">
            <v>400510DKA6410DKA1060DKA3220</v>
          </cell>
          <cell r="G4520" t="str">
            <v>No</v>
          </cell>
        </row>
        <row r="4521">
          <cell r="F4521" t="str">
            <v>400510DKA6410DKA1060DKA3230</v>
          </cell>
          <cell r="G4521" t="str">
            <v>No</v>
          </cell>
        </row>
        <row r="4522">
          <cell r="F4522" t="str">
            <v>400510DKA6410DKA1070-1080DKA3200</v>
          </cell>
          <cell r="G4522" t="str">
            <v>NC</v>
          </cell>
        </row>
        <row r="4523">
          <cell r="F4523" t="str">
            <v>400510DKA6410DKA1070-1080DKA3210</v>
          </cell>
          <cell r="G4523" t="str">
            <v>NC</v>
          </cell>
        </row>
        <row r="4524">
          <cell r="F4524" t="str">
            <v>400510DKA6410DKA1070-1080DKA3220</v>
          </cell>
          <cell r="G4524" t="str">
            <v>NC</v>
          </cell>
        </row>
        <row r="4525">
          <cell r="F4525" t="str">
            <v>400510DKA6410DKA1070-1080DKA3230</v>
          </cell>
          <cell r="G4525" t="str">
            <v>NC</v>
          </cell>
        </row>
        <row r="4526">
          <cell r="F4526" t="str">
            <v>400510DKA6410DKA1090DKA3200</v>
          </cell>
          <cell r="G4526" t="str">
            <v>Yes</v>
          </cell>
        </row>
        <row r="4527">
          <cell r="F4527" t="str">
            <v>400510DKA6410DKA1090DKA3210</v>
          </cell>
          <cell r="G4527" t="str">
            <v>Yes</v>
          </cell>
        </row>
        <row r="4528">
          <cell r="F4528" t="str">
            <v>400510DKA6410DKA1090DKA3220</v>
          </cell>
          <cell r="G4528" t="str">
            <v>No</v>
          </cell>
        </row>
        <row r="4529">
          <cell r="F4529" t="str">
            <v>400510DKA6410DKA1090DKA3230</v>
          </cell>
          <cell r="G4529" t="str">
            <v>No</v>
          </cell>
        </row>
        <row r="4530">
          <cell r="F4530" t="str">
            <v>400510DKA6420DKA1040-1050DKA3200</v>
          </cell>
          <cell r="G4530" t="str">
            <v>No</v>
          </cell>
        </row>
        <row r="4531">
          <cell r="F4531" t="str">
            <v>400510DKA6420DKA1040-1050DKA3210</v>
          </cell>
          <cell r="G4531" t="str">
            <v>No</v>
          </cell>
        </row>
        <row r="4532">
          <cell r="F4532" t="str">
            <v>400510DKA6420DKA1040-1050DKA3220</v>
          </cell>
          <cell r="G4532" t="str">
            <v>No</v>
          </cell>
        </row>
        <row r="4533">
          <cell r="F4533" t="str">
            <v>400510DKA6420DKA1040-1050DKA3230</v>
          </cell>
          <cell r="G4533" t="str">
            <v>No</v>
          </cell>
        </row>
        <row r="4534">
          <cell r="F4534" t="str">
            <v>400510DKA6420DKA1060DKA3200</v>
          </cell>
          <cell r="G4534" t="str">
            <v>No</v>
          </cell>
        </row>
        <row r="4535">
          <cell r="F4535" t="str">
            <v>400510DKA6420DKA1060DKA3210</v>
          </cell>
          <cell r="G4535" t="str">
            <v>No</v>
          </cell>
        </row>
        <row r="4536">
          <cell r="F4536" t="str">
            <v>400510DKA6420DKA1060DKA3220</v>
          </cell>
          <cell r="G4536" t="str">
            <v>No</v>
          </cell>
        </row>
        <row r="4537">
          <cell r="F4537" t="str">
            <v>400510DKA6420DKA1060DKA3230</v>
          </cell>
          <cell r="G4537" t="str">
            <v>No</v>
          </cell>
        </row>
        <row r="4538">
          <cell r="F4538" t="str">
            <v>400510DKA6420DKA1070-1080DKA3200</v>
          </cell>
          <cell r="G4538" t="str">
            <v>No</v>
          </cell>
        </row>
        <row r="4539">
          <cell r="F4539" t="str">
            <v>400510DKA6420DKA1070-1080DKA3210</v>
          </cell>
          <cell r="G4539" t="str">
            <v>No</v>
          </cell>
        </row>
        <row r="4540">
          <cell r="F4540" t="str">
            <v>400510DKA6420DKA1070-1080DKA3220</v>
          </cell>
          <cell r="G4540" t="str">
            <v>No</v>
          </cell>
        </row>
        <row r="4541">
          <cell r="F4541" t="str">
            <v>400510DKA6420DKA1070-1080DKA3230</v>
          </cell>
          <cell r="G4541" t="str">
            <v>No</v>
          </cell>
        </row>
        <row r="4542">
          <cell r="F4542" t="str">
            <v>400510DKA6420DKA1090DKA3200</v>
          </cell>
          <cell r="G4542" t="str">
            <v>No</v>
          </cell>
        </row>
        <row r="4543">
          <cell r="F4543" t="str">
            <v>400510DKA6420DKA1090DKA3210</v>
          </cell>
          <cell r="G4543" t="str">
            <v>No</v>
          </cell>
        </row>
        <row r="4544">
          <cell r="F4544" t="str">
            <v>400510DKA6420DKA1090DKA3220</v>
          </cell>
          <cell r="G4544" t="str">
            <v>No</v>
          </cell>
        </row>
        <row r="4545">
          <cell r="F4545" t="str">
            <v>400510DKA6420DKA1090DKA3230</v>
          </cell>
          <cell r="G4545" t="str">
            <v>No</v>
          </cell>
        </row>
        <row r="4546">
          <cell r="F4546" t="str">
            <v>400510DKA6430DKA1040-1050DKA3200</v>
          </cell>
          <cell r="G4546" t="str">
            <v>No</v>
          </cell>
        </row>
        <row r="4547">
          <cell r="F4547" t="str">
            <v>400510DKA6430DKA1040-1050DKA3210</v>
          </cell>
          <cell r="G4547" t="str">
            <v>No</v>
          </cell>
        </row>
        <row r="4548">
          <cell r="F4548" t="str">
            <v>400510DKA6430DKA1040-1050DKA3220</v>
          </cell>
          <cell r="G4548" t="str">
            <v>No</v>
          </cell>
        </row>
        <row r="4549">
          <cell r="F4549" t="str">
            <v>400510DKA6430DKA1040-1050DKA3230</v>
          </cell>
          <cell r="G4549" t="str">
            <v>No</v>
          </cell>
        </row>
        <row r="4550">
          <cell r="F4550" t="str">
            <v>400510DKA6430DKA1060DKA3200</v>
          </cell>
          <cell r="G4550" t="str">
            <v>NC</v>
          </cell>
        </row>
        <row r="4551">
          <cell r="F4551" t="str">
            <v>400510DKA6430DKA1060DKA3210</v>
          </cell>
          <cell r="G4551" t="str">
            <v>NC</v>
          </cell>
        </row>
        <row r="4552">
          <cell r="F4552" t="str">
            <v>400510DKA6430DKA1060DKA3220</v>
          </cell>
          <cell r="G4552" t="str">
            <v>NC</v>
          </cell>
        </row>
        <row r="4553">
          <cell r="F4553" t="str">
            <v>400510DKA6430DKA1060DKA3230</v>
          </cell>
          <cell r="G4553" t="str">
            <v>NC</v>
          </cell>
        </row>
        <row r="4554">
          <cell r="F4554" t="str">
            <v>400510DKA6430DKA1070-1080DKA3200</v>
          </cell>
          <cell r="G4554" t="str">
            <v>No</v>
          </cell>
        </row>
        <row r="4555">
          <cell r="F4555" t="str">
            <v>400510DKA6430DKA1070-1080DKA3210</v>
          </cell>
          <cell r="G4555" t="str">
            <v>No</v>
          </cell>
        </row>
        <row r="4556">
          <cell r="F4556" t="str">
            <v>400510DKA6430DKA1070-1080DKA3220</v>
          </cell>
          <cell r="G4556" t="str">
            <v>No</v>
          </cell>
        </row>
        <row r="4557">
          <cell r="F4557" t="str">
            <v>400510DKA6430DKA1070-1080DKA3230</v>
          </cell>
          <cell r="G4557" t="str">
            <v>No</v>
          </cell>
        </row>
        <row r="4558">
          <cell r="F4558" t="str">
            <v>400510DKA6430DKA1090DKA3200</v>
          </cell>
          <cell r="G4558" t="str">
            <v>NC</v>
          </cell>
        </row>
        <row r="4559">
          <cell r="F4559" t="str">
            <v>400510DKA6430DKA1090DKA3210</v>
          </cell>
          <cell r="G4559" t="str">
            <v>NC</v>
          </cell>
        </row>
        <row r="4560">
          <cell r="F4560" t="str">
            <v>400510DKA6430DKA1090DKA3220</v>
          </cell>
          <cell r="G4560" t="str">
            <v>NC</v>
          </cell>
        </row>
        <row r="4561">
          <cell r="F4561" t="str">
            <v>400510DKA6430DKA1090DKA3230</v>
          </cell>
          <cell r="G4561" t="str">
            <v>NC</v>
          </cell>
        </row>
        <row r="4562">
          <cell r="F4562" t="str">
            <v>400520DKA6410DKA1040-1050DKA3200</v>
          </cell>
          <cell r="G4562" t="str">
            <v>NC</v>
          </cell>
        </row>
        <row r="4563">
          <cell r="F4563" t="str">
            <v>400520DKA6410DKA1040-1050DKA3210</v>
          </cell>
          <cell r="G4563" t="str">
            <v>NC</v>
          </cell>
        </row>
        <row r="4564">
          <cell r="F4564" t="str">
            <v>400520DKA6410DKA1040-1050DKA3220</v>
          </cell>
          <cell r="G4564" t="str">
            <v>NC</v>
          </cell>
        </row>
        <row r="4565">
          <cell r="F4565" t="str">
            <v>400520DKA6410DKA1040-1050DKA3230</v>
          </cell>
          <cell r="G4565" t="str">
            <v>NC</v>
          </cell>
        </row>
        <row r="4566">
          <cell r="F4566" t="str">
            <v>400520DKA6410DKA1060DKA3200</v>
          </cell>
          <cell r="G4566" t="str">
            <v>Yes</v>
          </cell>
        </row>
        <row r="4567">
          <cell r="F4567" t="str">
            <v>400520DKA6410DKA1060DKA3210</v>
          </cell>
          <cell r="G4567" t="str">
            <v>Yes</v>
          </cell>
        </row>
        <row r="4568">
          <cell r="F4568" t="str">
            <v>400520DKA6410DKA1060DKA3220</v>
          </cell>
          <cell r="G4568" t="str">
            <v>No</v>
          </cell>
        </row>
        <row r="4569">
          <cell r="F4569" t="str">
            <v>400520DKA6410DKA1060DKA3230</v>
          </cell>
          <cell r="G4569" t="str">
            <v>No</v>
          </cell>
        </row>
        <row r="4570">
          <cell r="F4570" t="str">
            <v>400520DKA6410DKA1070-1080DKA3200</v>
          </cell>
          <cell r="G4570" t="str">
            <v>NC</v>
          </cell>
        </row>
        <row r="4571">
          <cell r="F4571" t="str">
            <v>400520DKA6410DKA1070-1080DKA3210</v>
          </cell>
          <cell r="G4571" t="str">
            <v>NC</v>
          </cell>
        </row>
        <row r="4572">
          <cell r="F4572" t="str">
            <v>400520DKA6410DKA1070-1080DKA3220</v>
          </cell>
          <cell r="G4572" t="str">
            <v>NC</v>
          </cell>
        </row>
        <row r="4573">
          <cell r="F4573" t="str">
            <v>400520DKA6410DKA1070-1080DKA3230</v>
          </cell>
          <cell r="G4573" t="str">
            <v>NC</v>
          </cell>
        </row>
        <row r="4574">
          <cell r="F4574" t="str">
            <v>400520DKA6410DKA1090DKA3200</v>
          </cell>
          <cell r="G4574" t="str">
            <v>Yes</v>
          </cell>
        </row>
        <row r="4575">
          <cell r="F4575" t="str">
            <v>400520DKA6410DKA1090DKA3210</v>
          </cell>
          <cell r="G4575" t="str">
            <v>Yes</v>
          </cell>
        </row>
        <row r="4576">
          <cell r="F4576" t="str">
            <v>400520DKA6410DKA1090DKA3220</v>
          </cell>
          <cell r="G4576" t="str">
            <v>No</v>
          </cell>
        </row>
        <row r="4577">
          <cell r="F4577" t="str">
            <v>400520DKA6410DKA1090DKA3230</v>
          </cell>
          <cell r="G4577" t="str">
            <v>No</v>
          </cell>
        </row>
        <row r="4578">
          <cell r="F4578" t="str">
            <v>400520DKA6420DKA1040-1050DKA3200</v>
          </cell>
          <cell r="G4578" t="str">
            <v>NC</v>
          </cell>
        </row>
        <row r="4579">
          <cell r="F4579" t="str">
            <v>400520DKA6420DKA1040-1050DKA3210</v>
          </cell>
          <cell r="G4579" t="str">
            <v>NC</v>
          </cell>
        </row>
        <row r="4580">
          <cell r="F4580" t="str">
            <v>400520DKA6420DKA1040-1050DKA3220</v>
          </cell>
          <cell r="G4580" t="str">
            <v>NC</v>
          </cell>
        </row>
        <row r="4581">
          <cell r="F4581" t="str">
            <v>400520DKA6420DKA1040-1050DKA3230</v>
          </cell>
          <cell r="G4581" t="str">
            <v>NC</v>
          </cell>
        </row>
        <row r="4582">
          <cell r="F4582" t="str">
            <v>400520DKA6420DKA1060DKA3200</v>
          </cell>
          <cell r="G4582" t="str">
            <v>No</v>
          </cell>
        </row>
        <row r="4583">
          <cell r="F4583" t="str">
            <v>400520DKA6420DKA1060DKA3210</v>
          </cell>
          <cell r="G4583" t="str">
            <v>No</v>
          </cell>
        </row>
        <row r="4584">
          <cell r="F4584" t="str">
            <v>400520DKA6420DKA1060DKA3220</v>
          </cell>
          <cell r="G4584" t="str">
            <v>No</v>
          </cell>
        </row>
        <row r="4585">
          <cell r="F4585" t="str">
            <v>400520DKA6420DKA1060DKA3230</v>
          </cell>
          <cell r="G4585" t="str">
            <v>No</v>
          </cell>
        </row>
        <row r="4586">
          <cell r="F4586" t="str">
            <v>400520DKA6420DKA1070-1080DKA3200</v>
          </cell>
          <cell r="G4586" t="str">
            <v>NC</v>
          </cell>
        </row>
        <row r="4587">
          <cell r="F4587" t="str">
            <v>400520DKA6420DKA1070-1080DKA3210</v>
          </cell>
          <cell r="G4587" t="str">
            <v>NC</v>
          </cell>
        </row>
        <row r="4588">
          <cell r="F4588" t="str">
            <v>400520DKA6420DKA1070-1080DKA3220</v>
          </cell>
          <cell r="G4588" t="str">
            <v>NC</v>
          </cell>
        </row>
        <row r="4589">
          <cell r="F4589" t="str">
            <v>400520DKA6420DKA1070-1080DKA3230</v>
          </cell>
          <cell r="G4589" t="str">
            <v>NC</v>
          </cell>
        </row>
        <row r="4590">
          <cell r="F4590" t="str">
            <v>400520DKA6420DKA1090DKA3200</v>
          </cell>
          <cell r="G4590" t="str">
            <v>Yes</v>
          </cell>
        </row>
        <row r="4591">
          <cell r="F4591" t="str">
            <v>400520DKA6420DKA1090DKA3210</v>
          </cell>
          <cell r="G4591" t="str">
            <v>Yes</v>
          </cell>
        </row>
        <row r="4592">
          <cell r="F4592" t="str">
            <v>400520DKA6420DKA1090DKA3220</v>
          </cell>
          <cell r="G4592" t="str">
            <v>No</v>
          </cell>
        </row>
        <row r="4593">
          <cell r="F4593" t="str">
            <v>400520DKA6420DKA1090DKA3230</v>
          </cell>
          <cell r="G4593" t="str">
            <v>No</v>
          </cell>
        </row>
        <row r="4594">
          <cell r="F4594" t="str">
            <v>400520DKA6430DKA1040-1050DKA3200</v>
          </cell>
          <cell r="G4594" t="str">
            <v>No</v>
          </cell>
        </row>
        <row r="4595">
          <cell r="F4595" t="str">
            <v>400520DKA6430DKA1040-1050DKA3210</v>
          </cell>
          <cell r="G4595" t="str">
            <v>No</v>
          </cell>
        </row>
        <row r="4596">
          <cell r="F4596" t="str">
            <v>400520DKA6430DKA1040-1050DKA3220</v>
          </cell>
          <cell r="G4596" t="str">
            <v>No</v>
          </cell>
        </row>
        <row r="4597">
          <cell r="F4597" t="str">
            <v>400520DKA6430DKA1040-1050DKA3230</v>
          </cell>
          <cell r="G4597" t="str">
            <v>No</v>
          </cell>
        </row>
        <row r="4598">
          <cell r="F4598" t="str">
            <v>400520DKA6430DKA1060DKA3200</v>
          </cell>
          <cell r="G4598" t="str">
            <v>No</v>
          </cell>
        </row>
        <row r="4599">
          <cell r="F4599" t="str">
            <v>400520DKA6430DKA1060DKA3210</v>
          </cell>
          <cell r="G4599" t="str">
            <v>No</v>
          </cell>
        </row>
        <row r="4600">
          <cell r="F4600" t="str">
            <v>400520DKA6430DKA1060DKA3220</v>
          </cell>
          <cell r="G4600" t="str">
            <v>No</v>
          </cell>
        </row>
        <row r="4601">
          <cell r="F4601" t="str">
            <v>400520DKA6430DKA1060DKA3230</v>
          </cell>
          <cell r="G4601" t="str">
            <v>No</v>
          </cell>
        </row>
        <row r="4602">
          <cell r="F4602" t="str">
            <v>400520DKA6430DKA1070-1080DKA3200</v>
          </cell>
          <cell r="G4602" t="str">
            <v>No</v>
          </cell>
        </row>
        <row r="4603">
          <cell r="F4603" t="str">
            <v>400520DKA6430DKA1070-1080DKA3210</v>
          </cell>
          <cell r="G4603" t="str">
            <v>No</v>
          </cell>
        </row>
        <row r="4604">
          <cell r="F4604" t="str">
            <v>400520DKA6430DKA1070-1080DKA3220</v>
          </cell>
          <cell r="G4604" t="str">
            <v>No</v>
          </cell>
        </row>
        <row r="4605">
          <cell r="F4605" t="str">
            <v>400520DKA6430DKA1070-1080DKA3230</v>
          </cell>
          <cell r="G4605" t="str">
            <v>No</v>
          </cell>
        </row>
        <row r="4606">
          <cell r="F4606" t="str">
            <v>400520DKA6430DKA1090DKA3200</v>
          </cell>
          <cell r="G4606" t="str">
            <v>No</v>
          </cell>
        </row>
        <row r="4607">
          <cell r="F4607" t="str">
            <v>400520DKA6430DKA1090DKA3210</v>
          </cell>
          <cell r="G4607" t="str">
            <v>No</v>
          </cell>
        </row>
        <row r="4608">
          <cell r="F4608" t="str">
            <v>400520DKA6430DKA1090DKA3220</v>
          </cell>
          <cell r="G4608" t="str">
            <v>No</v>
          </cell>
        </row>
        <row r="4609">
          <cell r="F4609" t="str">
            <v>400520DKA6430DKA1090DKA3230</v>
          </cell>
          <cell r="G4609" t="str">
            <v>No</v>
          </cell>
        </row>
        <row r="4610">
          <cell r="F4610" t="str">
            <v>410450DKA6410DKA1040-1050DKA3200</v>
          </cell>
          <cell r="G4610" t="str">
            <v>NC</v>
          </cell>
        </row>
        <row r="4611">
          <cell r="F4611" t="str">
            <v>410450DKA6410DKA1040-1050DKA3210</v>
          </cell>
          <cell r="G4611" t="str">
            <v>NC</v>
          </cell>
        </row>
        <row r="4612">
          <cell r="F4612" t="str">
            <v>410450DKA6410DKA1040-1050DKA3220</v>
          </cell>
          <cell r="G4612" t="str">
            <v>NC</v>
          </cell>
        </row>
        <row r="4613">
          <cell r="F4613" t="str">
            <v>410450DKA6410DKA1040-1050DKA3230</v>
          </cell>
          <cell r="G4613" t="str">
            <v>NC</v>
          </cell>
        </row>
        <row r="4614">
          <cell r="F4614" t="str">
            <v>410450DKA6410DKA1060DKA3200</v>
          </cell>
          <cell r="G4614" t="str">
            <v>NC</v>
          </cell>
        </row>
        <row r="4615">
          <cell r="F4615" t="str">
            <v>410450DKA6410DKA1060DKA3210</v>
          </cell>
          <cell r="G4615" t="str">
            <v>NC</v>
          </cell>
        </row>
        <row r="4616">
          <cell r="F4616" t="str">
            <v>410450DKA6410DKA1060DKA3220</v>
          </cell>
          <cell r="G4616" t="str">
            <v>NC</v>
          </cell>
        </row>
        <row r="4617">
          <cell r="F4617" t="str">
            <v>410450DKA6410DKA1060DKA3230</v>
          </cell>
          <cell r="G4617" t="str">
            <v>NC</v>
          </cell>
        </row>
        <row r="4618">
          <cell r="F4618" t="str">
            <v>410450DKA6410DKA1070-1080DKA3200</v>
          </cell>
          <cell r="G4618" t="str">
            <v>No</v>
          </cell>
        </row>
        <row r="4619">
          <cell r="F4619" t="str">
            <v>410450DKA6410DKA1070-1080DKA3210</v>
          </cell>
          <cell r="G4619" t="str">
            <v>No</v>
          </cell>
        </row>
        <row r="4620">
          <cell r="F4620" t="str">
            <v>410450DKA6410DKA1070-1080DKA3220</v>
          </cell>
          <cell r="G4620" t="str">
            <v>No</v>
          </cell>
        </row>
        <row r="4621">
          <cell r="F4621" t="str">
            <v>410450DKA6410DKA1070-1080DKA3230</v>
          </cell>
          <cell r="G4621" t="str">
            <v>No</v>
          </cell>
        </row>
        <row r="4622">
          <cell r="F4622" t="str">
            <v>410450DKA6410DKA1090DKA3200</v>
          </cell>
          <cell r="G4622" t="str">
            <v>NC</v>
          </cell>
        </row>
        <row r="4623">
          <cell r="F4623" t="str">
            <v>410450DKA6410DKA1090DKA3210</v>
          </cell>
          <cell r="G4623" t="str">
            <v>NC</v>
          </cell>
        </row>
        <row r="4624">
          <cell r="F4624" t="str">
            <v>410450DKA6410DKA1090DKA3220</v>
          </cell>
          <cell r="G4624" t="str">
            <v>NC</v>
          </cell>
        </row>
        <row r="4625">
          <cell r="F4625" t="str">
            <v>410450DKA6410DKA1090DKA3230</v>
          </cell>
          <cell r="G4625" t="str">
            <v>NC</v>
          </cell>
        </row>
        <row r="4626">
          <cell r="F4626" t="str">
            <v>410450DKA6420DKA1040-1050DKA3200</v>
          </cell>
          <cell r="G4626" t="str">
            <v>NC</v>
          </cell>
        </row>
        <row r="4627">
          <cell r="F4627" t="str">
            <v>410450DKA6420DKA1040-1050DKA3210</v>
          </cell>
          <cell r="G4627" t="str">
            <v>NC</v>
          </cell>
        </row>
        <row r="4628">
          <cell r="F4628" t="str">
            <v>410450DKA6420DKA1040-1050DKA3220</v>
          </cell>
          <cell r="G4628" t="str">
            <v>NC</v>
          </cell>
        </row>
        <row r="4629">
          <cell r="F4629" t="str">
            <v>410450DKA6420DKA1040-1050DKA3230</v>
          </cell>
          <cell r="G4629" t="str">
            <v>NC</v>
          </cell>
        </row>
        <row r="4630">
          <cell r="F4630" t="str">
            <v>410450DKA6420DKA1060DKA3200</v>
          </cell>
          <cell r="G4630" t="str">
            <v>NC</v>
          </cell>
        </row>
        <row r="4631">
          <cell r="F4631" t="str">
            <v>410450DKA6420DKA1060DKA3210</v>
          </cell>
          <cell r="G4631" t="str">
            <v>NC</v>
          </cell>
        </row>
        <row r="4632">
          <cell r="F4632" t="str">
            <v>410450DKA6420DKA1060DKA3220</v>
          </cell>
          <cell r="G4632" t="str">
            <v>NC</v>
          </cell>
        </row>
        <row r="4633">
          <cell r="F4633" t="str">
            <v>410450DKA6420DKA1060DKA3230</v>
          </cell>
          <cell r="G4633" t="str">
            <v>NC</v>
          </cell>
        </row>
        <row r="4634">
          <cell r="F4634" t="str">
            <v>410450DKA6420DKA1070-1080DKA3200</v>
          </cell>
          <cell r="G4634" t="str">
            <v>NC</v>
          </cell>
        </row>
        <row r="4635">
          <cell r="F4635" t="str">
            <v>410450DKA6420DKA1070-1080DKA3210</v>
          </cell>
          <cell r="G4635" t="str">
            <v>NC</v>
          </cell>
        </row>
        <row r="4636">
          <cell r="F4636" t="str">
            <v>410450DKA6420DKA1070-1080DKA3220</v>
          </cell>
          <cell r="G4636" t="str">
            <v>NC</v>
          </cell>
        </row>
        <row r="4637">
          <cell r="F4637" t="str">
            <v>410450DKA6420DKA1070-1080DKA3230</v>
          </cell>
          <cell r="G4637" t="str">
            <v>NC</v>
          </cell>
        </row>
        <row r="4638">
          <cell r="F4638" t="str">
            <v>410450DKA6420DKA1090DKA3200</v>
          </cell>
          <cell r="G4638" t="str">
            <v>NC</v>
          </cell>
        </row>
        <row r="4639">
          <cell r="F4639" t="str">
            <v>410450DKA6420DKA1090DKA3210</v>
          </cell>
          <cell r="G4639" t="str">
            <v>NC</v>
          </cell>
        </row>
        <row r="4640">
          <cell r="F4640" t="str">
            <v>410450DKA6420DKA1090DKA3220</v>
          </cell>
          <cell r="G4640" t="str">
            <v>NC</v>
          </cell>
        </row>
        <row r="4641">
          <cell r="F4641" t="str">
            <v>410450DKA6420DKA1090DKA3230</v>
          </cell>
          <cell r="G4641" t="str">
            <v>NC</v>
          </cell>
        </row>
        <row r="4642">
          <cell r="F4642" t="str">
            <v>410450DKA6430DKA1040-1050DKA3200</v>
          </cell>
          <cell r="G4642" t="str">
            <v>NC</v>
          </cell>
        </row>
        <row r="4643">
          <cell r="F4643" t="str">
            <v>410450DKA6430DKA1040-1050DKA3210</v>
          </cell>
          <cell r="G4643" t="str">
            <v>NC</v>
          </cell>
        </row>
        <row r="4644">
          <cell r="F4644" t="str">
            <v>410450DKA6430DKA1040-1050DKA3220</v>
          </cell>
          <cell r="G4644" t="str">
            <v>NC</v>
          </cell>
        </row>
        <row r="4645">
          <cell r="F4645" t="str">
            <v>410450DKA6430DKA1040-1050DKA3230</v>
          </cell>
          <cell r="G4645" t="str">
            <v>NC</v>
          </cell>
        </row>
        <row r="4646">
          <cell r="F4646" t="str">
            <v>410450DKA6430DKA1060DKA3200</v>
          </cell>
          <cell r="G4646" t="str">
            <v>NC</v>
          </cell>
        </row>
        <row r="4647">
          <cell r="F4647" t="str">
            <v>410450DKA6430DKA1060DKA3210</v>
          </cell>
          <cell r="G4647" t="str">
            <v>NC</v>
          </cell>
        </row>
        <row r="4648">
          <cell r="F4648" t="str">
            <v>410450DKA6430DKA1060DKA3220</v>
          </cell>
          <cell r="G4648" t="str">
            <v>NC</v>
          </cell>
        </row>
        <row r="4649">
          <cell r="F4649" t="str">
            <v>410450DKA6430DKA1060DKA3230</v>
          </cell>
          <cell r="G4649" t="str">
            <v>NC</v>
          </cell>
        </row>
        <row r="4650">
          <cell r="F4650" t="str">
            <v>410450DKA6430DKA1070-1080DKA3200</v>
          </cell>
          <cell r="G4650" t="str">
            <v>NC</v>
          </cell>
        </row>
        <row r="4651">
          <cell r="F4651" t="str">
            <v>410450DKA6430DKA1070-1080DKA3210</v>
          </cell>
          <cell r="G4651" t="str">
            <v>NC</v>
          </cell>
        </row>
        <row r="4652">
          <cell r="F4652" t="str">
            <v>410450DKA6430DKA1070-1080DKA3220</v>
          </cell>
          <cell r="G4652" t="str">
            <v>NC</v>
          </cell>
        </row>
        <row r="4653">
          <cell r="F4653" t="str">
            <v>410450DKA6430DKA1070-1080DKA3230</v>
          </cell>
          <cell r="G4653" t="str">
            <v>NC</v>
          </cell>
        </row>
        <row r="4654">
          <cell r="F4654" t="str">
            <v>410450DKA6430DKA1090DKA3200</v>
          </cell>
          <cell r="G4654" t="str">
            <v>NC</v>
          </cell>
        </row>
        <row r="4655">
          <cell r="F4655" t="str">
            <v>410450DKA6430DKA1090DKA3210</v>
          </cell>
          <cell r="G4655" t="str">
            <v>NC</v>
          </cell>
        </row>
        <row r="4656">
          <cell r="F4656" t="str">
            <v>410450DKA6430DKA1090DKA3220</v>
          </cell>
          <cell r="G4656" t="str">
            <v>NC</v>
          </cell>
        </row>
        <row r="4657">
          <cell r="F4657" t="str">
            <v>410450DKA6430DKA1090DKA3230</v>
          </cell>
          <cell r="G4657" t="str">
            <v>NC</v>
          </cell>
        </row>
        <row r="4658">
          <cell r="F4658" t="str">
            <v>410460DKA6410DKA1040-1050DKA3200</v>
          </cell>
          <cell r="G4658" t="str">
            <v>No</v>
          </cell>
        </row>
        <row r="4659">
          <cell r="F4659" t="str">
            <v>410460DKA6410DKA1040-1050DKA3210</v>
          </cell>
          <cell r="G4659" t="str">
            <v>No</v>
          </cell>
        </row>
        <row r="4660">
          <cell r="F4660" t="str">
            <v>410460DKA6410DKA1040-1050DKA3220</v>
          </cell>
          <cell r="G4660" t="str">
            <v>No</v>
          </cell>
        </row>
        <row r="4661">
          <cell r="F4661" t="str">
            <v>410460DKA6410DKA1040-1050DKA3230</v>
          </cell>
          <cell r="G4661" t="str">
            <v>No</v>
          </cell>
        </row>
        <row r="4662">
          <cell r="F4662" t="str">
            <v>410460DKA6410DKA1060DKA3200</v>
          </cell>
          <cell r="G4662" t="str">
            <v>NC</v>
          </cell>
        </row>
        <row r="4663">
          <cell r="F4663" t="str">
            <v>410460DKA6410DKA1060DKA3210</v>
          </cell>
          <cell r="G4663" t="str">
            <v>NC</v>
          </cell>
        </row>
        <row r="4664">
          <cell r="F4664" t="str">
            <v>410460DKA6410DKA1060DKA3220</v>
          </cell>
          <cell r="G4664" t="str">
            <v>NC</v>
          </cell>
        </row>
        <row r="4665">
          <cell r="F4665" t="str">
            <v>410460DKA6410DKA1060DKA3230</v>
          </cell>
          <cell r="G4665" t="str">
            <v>NC</v>
          </cell>
        </row>
        <row r="4666">
          <cell r="F4666" t="str">
            <v>410460DKA6410DKA1070-1080DKA3200</v>
          </cell>
          <cell r="G4666" t="str">
            <v>No</v>
          </cell>
        </row>
        <row r="4667">
          <cell r="F4667" t="str">
            <v>410460DKA6410DKA1070-1080DKA3210</v>
          </cell>
          <cell r="G4667" t="str">
            <v>No</v>
          </cell>
        </row>
        <row r="4668">
          <cell r="F4668" t="str">
            <v>410460DKA6410DKA1070-1080DKA3220</v>
          </cell>
          <cell r="G4668" t="str">
            <v>No</v>
          </cell>
        </row>
        <row r="4669">
          <cell r="F4669" t="str">
            <v>410460DKA6410DKA1070-1080DKA3230</v>
          </cell>
          <cell r="G4669" t="str">
            <v>No</v>
          </cell>
        </row>
        <row r="4670">
          <cell r="F4670" t="str">
            <v>410460DKA6410DKA1090DKA3200</v>
          </cell>
          <cell r="G4670" t="str">
            <v>NC</v>
          </cell>
        </row>
        <row r="4671">
          <cell r="F4671" t="str">
            <v>410460DKA6410DKA1090DKA3210</v>
          </cell>
          <cell r="G4671" t="str">
            <v>NC</v>
          </cell>
        </row>
        <row r="4672">
          <cell r="F4672" t="str">
            <v>410460DKA6410DKA1090DKA3220</v>
          </cell>
          <cell r="G4672" t="str">
            <v>NC</v>
          </cell>
        </row>
        <row r="4673">
          <cell r="F4673" t="str">
            <v>410460DKA6410DKA1090DKA3230</v>
          </cell>
          <cell r="G4673" t="str">
            <v>NC</v>
          </cell>
        </row>
        <row r="4674">
          <cell r="F4674" t="str">
            <v>410460DKA6420DKA1040-1050DKA3200</v>
          </cell>
          <cell r="G4674" t="str">
            <v>No</v>
          </cell>
        </row>
        <row r="4675">
          <cell r="F4675" t="str">
            <v>410460DKA6420DKA1040-1050DKA3210</v>
          </cell>
          <cell r="G4675" t="str">
            <v>No</v>
          </cell>
        </row>
        <row r="4676">
          <cell r="F4676" t="str">
            <v>410460DKA6420DKA1040-1050DKA3220</v>
          </cell>
          <cell r="G4676" t="str">
            <v>No</v>
          </cell>
        </row>
        <row r="4677">
          <cell r="F4677" t="str">
            <v>410460DKA6420DKA1040-1050DKA3230</v>
          </cell>
          <cell r="G4677" t="str">
            <v>No</v>
          </cell>
        </row>
        <row r="4678">
          <cell r="F4678" t="str">
            <v>410460DKA6420DKA1060DKA3200</v>
          </cell>
          <cell r="G4678" t="str">
            <v>NC</v>
          </cell>
        </row>
        <row r="4679">
          <cell r="F4679" t="str">
            <v>410460DKA6420DKA1060DKA3210</v>
          </cell>
          <cell r="G4679" t="str">
            <v>NC</v>
          </cell>
        </row>
        <row r="4680">
          <cell r="F4680" t="str">
            <v>410460DKA6420DKA1060DKA3220</v>
          </cell>
          <cell r="G4680" t="str">
            <v>NC</v>
          </cell>
        </row>
        <row r="4681">
          <cell r="F4681" t="str">
            <v>410460DKA6420DKA1060DKA3230</v>
          </cell>
          <cell r="G4681" t="str">
            <v>NC</v>
          </cell>
        </row>
        <row r="4682">
          <cell r="F4682" t="str">
            <v>410460DKA6420DKA1070-1080DKA3200</v>
          </cell>
          <cell r="G4682" t="str">
            <v>No</v>
          </cell>
        </row>
        <row r="4683">
          <cell r="F4683" t="str">
            <v>410460DKA6420DKA1070-1080DKA3210</v>
          </cell>
          <cell r="G4683" t="str">
            <v>No</v>
          </cell>
        </row>
        <row r="4684">
          <cell r="F4684" t="str">
            <v>410460DKA6420DKA1070-1080DKA3220</v>
          </cell>
          <cell r="G4684" t="str">
            <v>No</v>
          </cell>
        </row>
        <row r="4685">
          <cell r="F4685" t="str">
            <v>410460DKA6420DKA1070-1080DKA3230</v>
          </cell>
          <cell r="G4685" t="str">
            <v>No</v>
          </cell>
        </row>
        <row r="4686">
          <cell r="F4686" t="str">
            <v>410460DKA6420DKA1090DKA3200</v>
          </cell>
          <cell r="G4686" t="str">
            <v>NC</v>
          </cell>
        </row>
        <row r="4687">
          <cell r="F4687" t="str">
            <v>410460DKA6420DKA1090DKA3210</v>
          </cell>
          <cell r="G4687" t="str">
            <v>NC</v>
          </cell>
        </row>
        <row r="4688">
          <cell r="F4688" t="str">
            <v>410460DKA6420DKA1090DKA3220</v>
          </cell>
          <cell r="G4688" t="str">
            <v>NC</v>
          </cell>
        </row>
        <row r="4689">
          <cell r="F4689" t="str">
            <v>410460DKA6420DKA1090DKA3230</v>
          </cell>
          <cell r="G4689" t="str">
            <v>NC</v>
          </cell>
        </row>
        <row r="4690">
          <cell r="F4690" t="str">
            <v>410460DKA6430DKA1040-1050DKA3200</v>
          </cell>
          <cell r="G4690" t="str">
            <v>NC</v>
          </cell>
        </row>
        <row r="4691">
          <cell r="F4691" t="str">
            <v>410460DKA6430DKA1040-1050DKA3210</v>
          </cell>
          <cell r="G4691" t="str">
            <v>NC</v>
          </cell>
        </row>
        <row r="4692">
          <cell r="F4692" t="str">
            <v>410460DKA6430DKA1040-1050DKA3220</v>
          </cell>
          <cell r="G4692" t="str">
            <v>NC</v>
          </cell>
        </row>
        <row r="4693">
          <cell r="F4693" t="str">
            <v>410460DKA6430DKA1040-1050DKA3230</v>
          </cell>
          <cell r="G4693" t="str">
            <v>NC</v>
          </cell>
        </row>
        <row r="4694">
          <cell r="F4694" t="str">
            <v>410460DKA6430DKA1060DKA3200</v>
          </cell>
          <cell r="G4694" t="str">
            <v>NC</v>
          </cell>
        </row>
        <row r="4695">
          <cell r="F4695" t="str">
            <v>410460DKA6430DKA1060DKA3210</v>
          </cell>
          <cell r="G4695" t="str">
            <v>NC</v>
          </cell>
        </row>
        <row r="4696">
          <cell r="F4696" t="str">
            <v>410460DKA6430DKA1060DKA3220</v>
          </cell>
          <cell r="G4696" t="str">
            <v>NC</v>
          </cell>
        </row>
        <row r="4697">
          <cell r="F4697" t="str">
            <v>410460DKA6430DKA1060DKA3230</v>
          </cell>
          <cell r="G4697" t="str">
            <v>NC</v>
          </cell>
        </row>
        <row r="4698">
          <cell r="F4698" t="str">
            <v>410460DKA6430DKA1070-1080DKA3200</v>
          </cell>
          <cell r="G4698" t="str">
            <v>NC</v>
          </cell>
        </row>
        <row r="4699">
          <cell r="F4699" t="str">
            <v>410460DKA6430DKA1070-1080DKA3210</v>
          </cell>
          <cell r="G4699" t="str">
            <v>NC</v>
          </cell>
        </row>
        <row r="4700">
          <cell r="F4700" t="str">
            <v>410460DKA6430DKA1070-1080DKA3220</v>
          </cell>
          <cell r="G4700" t="str">
            <v>NC</v>
          </cell>
        </row>
        <row r="4701">
          <cell r="F4701" t="str">
            <v>410460DKA6430DKA1070-1080DKA3230</v>
          </cell>
          <cell r="G4701" t="str">
            <v>NC</v>
          </cell>
        </row>
        <row r="4702">
          <cell r="F4702" t="str">
            <v>410460DKA6430DKA1090DKA3200</v>
          </cell>
          <cell r="G4702" t="str">
            <v>NC</v>
          </cell>
        </row>
        <row r="4703">
          <cell r="F4703" t="str">
            <v>410460DKA6430DKA1090DKA3210</v>
          </cell>
          <cell r="G4703" t="str">
            <v>NC</v>
          </cell>
        </row>
        <row r="4704">
          <cell r="F4704" t="str">
            <v>410460DKA6430DKA1090DKA3220</v>
          </cell>
          <cell r="G4704" t="str">
            <v>NC</v>
          </cell>
        </row>
        <row r="4705">
          <cell r="F4705" t="str">
            <v>410460DKA6430DKA1090DKA3230</v>
          </cell>
          <cell r="G4705" t="str">
            <v>NC</v>
          </cell>
        </row>
        <row r="4706">
          <cell r="F4706" t="str">
            <v>410470DKA6410DKA1040-1050DKA3200</v>
          </cell>
          <cell r="G4706" t="str">
            <v>No</v>
          </cell>
        </row>
        <row r="4707">
          <cell r="F4707" t="str">
            <v>410470DKA6410DKA1040-1050DKA3210</v>
          </cell>
          <cell r="G4707" t="str">
            <v>No</v>
          </cell>
        </row>
        <row r="4708">
          <cell r="F4708" t="str">
            <v>410470DKA6410DKA1040-1050DKA3220</v>
          </cell>
          <cell r="G4708" t="str">
            <v>No</v>
          </cell>
        </row>
        <row r="4709">
          <cell r="F4709" t="str">
            <v>410470DKA6410DKA1040-1050DKA3230</v>
          </cell>
          <cell r="G4709" t="str">
            <v>No</v>
          </cell>
        </row>
        <row r="4710">
          <cell r="F4710" t="str">
            <v>410470DKA6410DKA1060DKA3200</v>
          </cell>
          <cell r="G4710" t="str">
            <v>NC</v>
          </cell>
        </row>
        <row r="4711">
          <cell r="F4711" t="str">
            <v>410470DKA6410DKA1060DKA3210</v>
          </cell>
          <cell r="G4711" t="str">
            <v>NC</v>
          </cell>
        </row>
        <row r="4712">
          <cell r="F4712" t="str">
            <v>410470DKA6410DKA1060DKA3220</v>
          </cell>
          <cell r="G4712" t="str">
            <v>NC</v>
          </cell>
        </row>
        <row r="4713">
          <cell r="F4713" t="str">
            <v>410470DKA6410DKA1060DKA3230</v>
          </cell>
          <cell r="G4713" t="str">
            <v>NC</v>
          </cell>
        </row>
        <row r="4714">
          <cell r="F4714" t="str">
            <v>410470DKA6410DKA1070-1080DKA3200</v>
          </cell>
          <cell r="G4714" t="str">
            <v>No</v>
          </cell>
        </row>
        <row r="4715">
          <cell r="F4715" t="str">
            <v>410470DKA6410DKA1070-1080DKA3210</v>
          </cell>
          <cell r="G4715" t="str">
            <v>No</v>
          </cell>
        </row>
        <row r="4716">
          <cell r="F4716" t="str">
            <v>410470DKA6410DKA1070-1080DKA3220</v>
          </cell>
          <cell r="G4716" t="str">
            <v>No</v>
          </cell>
        </row>
        <row r="4717">
          <cell r="F4717" t="str">
            <v>410470DKA6410DKA1070-1080DKA3230</v>
          </cell>
          <cell r="G4717" t="str">
            <v>No</v>
          </cell>
        </row>
        <row r="4718">
          <cell r="F4718" t="str">
            <v>410470DKA6410DKA1090DKA3200</v>
          </cell>
          <cell r="G4718" t="str">
            <v>NC</v>
          </cell>
        </row>
        <row r="4719">
          <cell r="F4719" t="str">
            <v>410470DKA6410DKA1090DKA3210</v>
          </cell>
          <cell r="G4719" t="str">
            <v>NC</v>
          </cell>
        </row>
        <row r="4720">
          <cell r="F4720" t="str">
            <v>410470DKA6410DKA1090DKA3220</v>
          </cell>
          <cell r="G4720" t="str">
            <v>NC</v>
          </cell>
        </row>
        <row r="4721">
          <cell r="F4721" t="str">
            <v>410470DKA6410DKA1090DKA3230</v>
          </cell>
          <cell r="G4721" t="str">
            <v>NC</v>
          </cell>
        </row>
        <row r="4722">
          <cell r="F4722" t="str">
            <v>410470DKA6420DKA1040-1050DKA3200</v>
          </cell>
          <cell r="G4722" t="str">
            <v>No</v>
          </cell>
        </row>
        <row r="4723">
          <cell r="F4723" t="str">
            <v>410470DKA6420DKA1040-1050DKA3210</v>
          </cell>
          <cell r="G4723" t="str">
            <v>No</v>
          </cell>
        </row>
        <row r="4724">
          <cell r="F4724" t="str">
            <v>410470DKA6420DKA1040-1050DKA3220</v>
          </cell>
          <cell r="G4724" t="str">
            <v>No</v>
          </cell>
        </row>
        <row r="4725">
          <cell r="F4725" t="str">
            <v>410470DKA6420DKA1040-1050DKA3230</v>
          </cell>
          <cell r="G4725" t="str">
            <v>No</v>
          </cell>
        </row>
        <row r="4726">
          <cell r="F4726" t="str">
            <v>410470DKA6420DKA1060DKA3200</v>
          </cell>
          <cell r="G4726" t="str">
            <v>NC</v>
          </cell>
        </row>
        <row r="4727">
          <cell r="F4727" t="str">
            <v>410470DKA6420DKA1060DKA3210</v>
          </cell>
          <cell r="G4727" t="str">
            <v>NC</v>
          </cell>
        </row>
        <row r="4728">
          <cell r="F4728" t="str">
            <v>410470DKA6420DKA1060DKA3220</v>
          </cell>
          <cell r="G4728" t="str">
            <v>NC</v>
          </cell>
        </row>
        <row r="4729">
          <cell r="F4729" t="str">
            <v>410470DKA6420DKA1060DKA3230</v>
          </cell>
          <cell r="G4729" t="str">
            <v>NC</v>
          </cell>
        </row>
        <row r="4730">
          <cell r="F4730" t="str">
            <v>410470DKA6420DKA1070-1080DKA3200</v>
          </cell>
          <cell r="G4730" t="str">
            <v>No</v>
          </cell>
        </row>
        <row r="4731">
          <cell r="F4731" t="str">
            <v>410470DKA6420DKA1070-1080DKA3210</v>
          </cell>
          <cell r="G4731" t="str">
            <v>No</v>
          </cell>
        </row>
        <row r="4732">
          <cell r="F4732" t="str">
            <v>410470DKA6420DKA1070-1080DKA3220</v>
          </cell>
          <cell r="G4732" t="str">
            <v>No</v>
          </cell>
        </row>
        <row r="4733">
          <cell r="F4733" t="str">
            <v>410470DKA6420DKA1070-1080DKA3230</v>
          </cell>
          <cell r="G4733" t="str">
            <v>No</v>
          </cell>
        </row>
        <row r="4734">
          <cell r="F4734" t="str">
            <v>410470DKA6420DKA1090DKA3200</v>
          </cell>
          <cell r="G4734" t="str">
            <v>NC</v>
          </cell>
        </row>
        <row r="4735">
          <cell r="F4735" t="str">
            <v>410470DKA6420DKA1090DKA3210</v>
          </cell>
          <cell r="G4735" t="str">
            <v>NC</v>
          </cell>
        </row>
        <row r="4736">
          <cell r="F4736" t="str">
            <v>410470DKA6420DKA1090DKA3220</v>
          </cell>
          <cell r="G4736" t="str">
            <v>NC</v>
          </cell>
        </row>
        <row r="4737">
          <cell r="F4737" t="str">
            <v>410470DKA6420DKA1090DKA3230</v>
          </cell>
          <cell r="G4737" t="str">
            <v>NC</v>
          </cell>
        </row>
        <row r="4738">
          <cell r="F4738" t="str">
            <v>410470DKA6430DKA1040-1050DKA3200</v>
          </cell>
          <cell r="G4738" t="str">
            <v>No</v>
          </cell>
        </row>
        <row r="4739">
          <cell r="F4739" t="str">
            <v>410470DKA6430DKA1040-1050DKA3210</v>
          </cell>
          <cell r="G4739" t="str">
            <v>No</v>
          </cell>
        </row>
        <row r="4740">
          <cell r="F4740" t="str">
            <v>410470DKA6430DKA1040-1050DKA3220</v>
          </cell>
          <cell r="G4740" t="str">
            <v>No</v>
          </cell>
        </row>
        <row r="4741">
          <cell r="F4741" t="str">
            <v>410470DKA6430DKA1040-1050DKA3230</v>
          </cell>
          <cell r="G4741" t="str">
            <v>No</v>
          </cell>
        </row>
        <row r="4742">
          <cell r="F4742" t="str">
            <v>410470DKA6430DKA1060DKA3200</v>
          </cell>
          <cell r="G4742" t="str">
            <v>NC</v>
          </cell>
        </row>
        <row r="4743">
          <cell r="F4743" t="str">
            <v>410470DKA6430DKA1060DKA3210</v>
          </cell>
          <cell r="G4743" t="str">
            <v>NC</v>
          </cell>
        </row>
        <row r="4744">
          <cell r="F4744" t="str">
            <v>410470DKA6430DKA1060DKA3220</v>
          </cell>
          <cell r="G4744" t="str">
            <v>NC</v>
          </cell>
        </row>
        <row r="4745">
          <cell r="F4745" t="str">
            <v>410470DKA6430DKA1060DKA3230</v>
          </cell>
          <cell r="G4745" t="str">
            <v>NC</v>
          </cell>
        </row>
        <row r="4746">
          <cell r="F4746" t="str">
            <v>410470DKA6430DKA1070-1080DKA3200</v>
          </cell>
          <cell r="G4746" t="str">
            <v>No</v>
          </cell>
        </row>
        <row r="4747">
          <cell r="F4747" t="str">
            <v>410470DKA6430DKA1070-1080DKA3210</v>
          </cell>
          <cell r="G4747" t="str">
            <v>No</v>
          </cell>
        </row>
        <row r="4748">
          <cell r="F4748" t="str">
            <v>410470DKA6430DKA1070-1080DKA3220</v>
          </cell>
          <cell r="G4748" t="str">
            <v>No</v>
          </cell>
        </row>
        <row r="4749">
          <cell r="F4749" t="str">
            <v>410470DKA6430DKA1070-1080DKA3230</v>
          </cell>
          <cell r="G4749" t="str">
            <v>No</v>
          </cell>
        </row>
        <row r="4750">
          <cell r="F4750" t="str">
            <v>410470DKA6430DKA1090DKA3200</v>
          </cell>
          <cell r="G4750" t="str">
            <v>NC</v>
          </cell>
        </row>
        <row r="4751">
          <cell r="F4751" t="str">
            <v>410470DKA6430DKA1090DKA3210</v>
          </cell>
          <cell r="G4751" t="str">
            <v>NC</v>
          </cell>
        </row>
        <row r="4752">
          <cell r="F4752" t="str">
            <v>410470DKA6430DKA1090DKA3220</v>
          </cell>
          <cell r="G4752" t="str">
            <v>NC</v>
          </cell>
        </row>
        <row r="4753">
          <cell r="F4753" t="str">
            <v>410470DKA6430DKA1090DKA3230</v>
          </cell>
          <cell r="G4753" t="str">
            <v>NC</v>
          </cell>
        </row>
        <row r="4754">
          <cell r="F4754" t="str">
            <v>410480DKA6410DKA1040-1050DKA3200</v>
          </cell>
          <cell r="G4754" t="str">
            <v>No</v>
          </cell>
        </row>
        <row r="4755">
          <cell r="F4755" t="str">
            <v>410480DKA6410DKA1040-1050DKA3210</v>
          </cell>
          <cell r="G4755" t="str">
            <v>No</v>
          </cell>
        </row>
        <row r="4756">
          <cell r="F4756" t="str">
            <v>410480DKA6410DKA1040-1050DKA3220</v>
          </cell>
          <cell r="G4756" t="str">
            <v>No</v>
          </cell>
        </row>
        <row r="4757">
          <cell r="F4757" t="str">
            <v>410480DKA6410DKA1040-1050DKA3230</v>
          </cell>
          <cell r="G4757" t="str">
            <v>No</v>
          </cell>
        </row>
        <row r="4758">
          <cell r="F4758" t="str">
            <v>410480DKA6410DKA1060DKA3200</v>
          </cell>
          <cell r="G4758" t="str">
            <v>NC</v>
          </cell>
        </row>
        <row r="4759">
          <cell r="F4759" t="str">
            <v>410480DKA6410DKA1060DKA3210</v>
          </cell>
          <cell r="G4759" t="str">
            <v>NC</v>
          </cell>
        </row>
        <row r="4760">
          <cell r="F4760" t="str">
            <v>410480DKA6410DKA1060DKA3220</v>
          </cell>
          <cell r="G4760" t="str">
            <v>NC</v>
          </cell>
        </row>
        <row r="4761">
          <cell r="F4761" t="str">
            <v>410480DKA6410DKA1060DKA3230</v>
          </cell>
          <cell r="G4761" t="str">
            <v>NC</v>
          </cell>
        </row>
        <row r="4762">
          <cell r="F4762" t="str">
            <v>410480DKA6410DKA1070-1080DKA3200</v>
          </cell>
          <cell r="G4762" t="str">
            <v>No</v>
          </cell>
        </row>
        <row r="4763">
          <cell r="F4763" t="str">
            <v>410480DKA6410DKA1070-1080DKA3210</v>
          </cell>
          <cell r="G4763" t="str">
            <v>No</v>
          </cell>
        </row>
        <row r="4764">
          <cell r="F4764" t="str">
            <v>410480DKA6410DKA1070-1080DKA3220</v>
          </cell>
          <cell r="G4764" t="str">
            <v>No</v>
          </cell>
        </row>
        <row r="4765">
          <cell r="F4765" t="str">
            <v>410480DKA6410DKA1070-1080DKA3230</v>
          </cell>
          <cell r="G4765" t="str">
            <v>No</v>
          </cell>
        </row>
        <row r="4766">
          <cell r="F4766" t="str">
            <v>410480DKA6410DKA1090DKA3200</v>
          </cell>
          <cell r="G4766" t="str">
            <v>NC</v>
          </cell>
        </row>
        <row r="4767">
          <cell r="F4767" t="str">
            <v>410480DKA6410DKA1090DKA3210</v>
          </cell>
          <cell r="G4767" t="str">
            <v>NC</v>
          </cell>
        </row>
        <row r="4768">
          <cell r="F4768" t="str">
            <v>410480DKA6410DKA1090DKA3220</v>
          </cell>
          <cell r="G4768" t="str">
            <v>NC</v>
          </cell>
        </row>
        <row r="4769">
          <cell r="F4769" t="str">
            <v>410480DKA6410DKA1090DKA3230</v>
          </cell>
          <cell r="G4769" t="str">
            <v>NC</v>
          </cell>
        </row>
        <row r="4770">
          <cell r="F4770" t="str">
            <v>410480DKA6420DKA1040-1050DKA3200</v>
          </cell>
          <cell r="G4770" t="str">
            <v>No</v>
          </cell>
        </row>
        <row r="4771">
          <cell r="F4771" t="str">
            <v>410480DKA6420DKA1040-1050DKA3210</v>
          </cell>
          <cell r="G4771" t="str">
            <v>No</v>
          </cell>
        </row>
        <row r="4772">
          <cell r="F4772" t="str">
            <v>410480DKA6420DKA1040-1050DKA3220</v>
          </cell>
          <cell r="G4772" t="str">
            <v>No</v>
          </cell>
        </row>
        <row r="4773">
          <cell r="F4773" t="str">
            <v>410480DKA6420DKA1040-1050DKA3230</v>
          </cell>
          <cell r="G4773" t="str">
            <v>No</v>
          </cell>
        </row>
        <row r="4774">
          <cell r="F4774" t="str">
            <v>410480DKA6420DKA1060DKA3200</v>
          </cell>
          <cell r="G4774" t="str">
            <v>NC</v>
          </cell>
        </row>
        <row r="4775">
          <cell r="F4775" t="str">
            <v>410480DKA6420DKA1060DKA3210</v>
          </cell>
          <cell r="G4775" t="str">
            <v>NC</v>
          </cell>
        </row>
        <row r="4776">
          <cell r="F4776" t="str">
            <v>410480DKA6420DKA1060DKA3220</v>
          </cell>
          <cell r="G4776" t="str">
            <v>NC</v>
          </cell>
        </row>
        <row r="4777">
          <cell r="F4777" t="str">
            <v>410480DKA6420DKA1060DKA3230</v>
          </cell>
          <cell r="G4777" t="str">
            <v>NC</v>
          </cell>
        </row>
        <row r="4778">
          <cell r="F4778" t="str">
            <v>410480DKA6420DKA1070-1080DKA3200</v>
          </cell>
          <cell r="G4778" t="str">
            <v>No</v>
          </cell>
        </row>
        <row r="4779">
          <cell r="F4779" t="str">
            <v>410480DKA6420DKA1070-1080DKA3210</v>
          </cell>
          <cell r="G4779" t="str">
            <v>No</v>
          </cell>
        </row>
        <row r="4780">
          <cell r="F4780" t="str">
            <v>410480DKA6420DKA1070-1080DKA3220</v>
          </cell>
          <cell r="G4780" t="str">
            <v>No</v>
          </cell>
        </row>
        <row r="4781">
          <cell r="F4781" t="str">
            <v>410480DKA6420DKA1070-1080DKA3230</v>
          </cell>
          <cell r="G4781" t="str">
            <v>No</v>
          </cell>
        </row>
        <row r="4782">
          <cell r="F4782" t="str">
            <v>410480DKA6420DKA1090DKA3200</v>
          </cell>
          <cell r="G4782" t="str">
            <v>NC</v>
          </cell>
        </row>
        <row r="4783">
          <cell r="F4783" t="str">
            <v>410480DKA6420DKA1090DKA3210</v>
          </cell>
          <cell r="G4783" t="str">
            <v>NC</v>
          </cell>
        </row>
        <row r="4784">
          <cell r="F4784" t="str">
            <v>410480DKA6420DKA1090DKA3220</v>
          </cell>
          <cell r="G4784" t="str">
            <v>NC</v>
          </cell>
        </row>
        <row r="4785">
          <cell r="F4785" t="str">
            <v>410480DKA6420DKA1090DKA3230</v>
          </cell>
          <cell r="G4785" t="str">
            <v>NC</v>
          </cell>
        </row>
        <row r="4786">
          <cell r="F4786" t="str">
            <v>410480DKA6430DKA1040-1050DKA3200</v>
          </cell>
          <cell r="G4786" t="str">
            <v>No</v>
          </cell>
        </row>
        <row r="4787">
          <cell r="F4787" t="str">
            <v>410480DKA6430DKA1040-1050DKA3210</v>
          </cell>
          <cell r="G4787" t="str">
            <v>No</v>
          </cell>
        </row>
        <row r="4788">
          <cell r="F4788" t="str">
            <v>410480DKA6430DKA1040-1050DKA3220</v>
          </cell>
          <cell r="G4788" t="str">
            <v>No</v>
          </cell>
        </row>
        <row r="4789">
          <cell r="F4789" t="str">
            <v>410480DKA6430DKA1040-1050DKA3230</v>
          </cell>
          <cell r="G4789" t="str">
            <v>No</v>
          </cell>
        </row>
        <row r="4790">
          <cell r="F4790" t="str">
            <v>410480DKA6430DKA1060DKA3200</v>
          </cell>
          <cell r="G4790" t="str">
            <v>NC</v>
          </cell>
        </row>
        <row r="4791">
          <cell r="F4791" t="str">
            <v>410480DKA6430DKA1060DKA3210</v>
          </cell>
          <cell r="G4791" t="str">
            <v>NC</v>
          </cell>
        </row>
        <row r="4792">
          <cell r="F4792" t="str">
            <v>410480DKA6430DKA1060DKA3220</v>
          </cell>
          <cell r="G4792" t="str">
            <v>NC</v>
          </cell>
        </row>
        <row r="4793">
          <cell r="F4793" t="str">
            <v>410480DKA6430DKA1060DKA3230</v>
          </cell>
          <cell r="G4793" t="str">
            <v>NC</v>
          </cell>
        </row>
        <row r="4794">
          <cell r="F4794" t="str">
            <v>410480DKA6430DKA1070-1080DKA3200</v>
          </cell>
          <cell r="G4794" t="str">
            <v>No</v>
          </cell>
        </row>
        <row r="4795">
          <cell r="F4795" t="str">
            <v>410480DKA6430DKA1070-1080DKA3210</v>
          </cell>
          <cell r="G4795" t="str">
            <v>No</v>
          </cell>
        </row>
        <row r="4796">
          <cell r="F4796" t="str">
            <v>410480DKA6430DKA1070-1080DKA3220</v>
          </cell>
          <cell r="G4796" t="str">
            <v>No</v>
          </cell>
        </row>
        <row r="4797">
          <cell r="F4797" t="str">
            <v>410480DKA6430DKA1070-1080DKA3230</v>
          </cell>
          <cell r="G4797" t="str">
            <v>No</v>
          </cell>
        </row>
        <row r="4798">
          <cell r="F4798" t="str">
            <v>410480DKA6430DKA1090DKA3200</v>
          </cell>
          <cell r="G4798" t="str">
            <v>NC</v>
          </cell>
        </row>
        <row r="4799">
          <cell r="F4799" t="str">
            <v>410480DKA6430DKA1090DKA3210</v>
          </cell>
          <cell r="G4799" t="str">
            <v>NC</v>
          </cell>
        </row>
        <row r="4800">
          <cell r="F4800" t="str">
            <v>410480DKA6430DKA1090DKA3220</v>
          </cell>
          <cell r="G4800" t="str">
            <v>NC</v>
          </cell>
        </row>
        <row r="4801">
          <cell r="F4801" t="str">
            <v>410480DKA6430DKA1090DKA3230</v>
          </cell>
          <cell r="G4801" t="str">
            <v>NC</v>
          </cell>
        </row>
        <row r="4802">
          <cell r="F4802" t="str">
            <v>410490DKA6410DKA1040-1050DKA3200</v>
          </cell>
          <cell r="G4802" t="str">
            <v>No</v>
          </cell>
        </row>
        <row r="4803">
          <cell r="F4803" t="str">
            <v>410490DKA6410DKA1040-1050DKA3210</v>
          </cell>
          <cell r="G4803" t="str">
            <v>No</v>
          </cell>
        </row>
        <row r="4804">
          <cell r="F4804" t="str">
            <v>410490DKA6410DKA1040-1050DKA3220</v>
          </cell>
          <cell r="G4804" t="str">
            <v>No</v>
          </cell>
        </row>
        <row r="4805">
          <cell r="F4805" t="str">
            <v>410490DKA6410DKA1040-1050DKA3230</v>
          </cell>
          <cell r="G4805" t="str">
            <v>No</v>
          </cell>
        </row>
        <row r="4806">
          <cell r="F4806" t="str">
            <v>410490DKA6410DKA1060DKA3200</v>
          </cell>
          <cell r="G4806" t="str">
            <v>NC</v>
          </cell>
        </row>
        <row r="4807">
          <cell r="F4807" t="str">
            <v>410490DKA6410DKA1060DKA3210</v>
          </cell>
          <cell r="G4807" t="str">
            <v>NC</v>
          </cell>
        </row>
        <row r="4808">
          <cell r="F4808" t="str">
            <v>410490DKA6410DKA1060DKA3220</v>
          </cell>
          <cell r="G4808" t="str">
            <v>NC</v>
          </cell>
        </row>
        <row r="4809">
          <cell r="F4809" t="str">
            <v>410490DKA6410DKA1060DKA3230</v>
          </cell>
          <cell r="G4809" t="str">
            <v>NC</v>
          </cell>
        </row>
        <row r="4810">
          <cell r="F4810" t="str">
            <v>410490DKA6410DKA1070-1080DKA3200</v>
          </cell>
          <cell r="G4810" t="str">
            <v>No</v>
          </cell>
        </row>
        <row r="4811">
          <cell r="F4811" t="str">
            <v>410490DKA6410DKA1070-1080DKA3210</v>
          </cell>
          <cell r="G4811" t="str">
            <v>No</v>
          </cell>
        </row>
        <row r="4812">
          <cell r="F4812" t="str">
            <v>410490DKA6410DKA1070-1080DKA3220</v>
          </cell>
          <cell r="G4812" t="str">
            <v>No</v>
          </cell>
        </row>
        <row r="4813">
          <cell r="F4813" t="str">
            <v>410490DKA6410DKA1070-1080DKA3230</v>
          </cell>
          <cell r="G4813" t="str">
            <v>No</v>
          </cell>
        </row>
        <row r="4814">
          <cell r="F4814" t="str">
            <v>410490DKA6410DKA1090DKA3200</v>
          </cell>
          <cell r="G4814" t="str">
            <v>NC</v>
          </cell>
        </row>
        <row r="4815">
          <cell r="F4815" t="str">
            <v>410490DKA6410DKA1090DKA3210</v>
          </cell>
          <cell r="G4815" t="str">
            <v>NC</v>
          </cell>
        </row>
        <row r="4816">
          <cell r="F4816" t="str">
            <v>410490DKA6410DKA1090DKA3220</v>
          </cell>
          <cell r="G4816" t="str">
            <v>NC</v>
          </cell>
        </row>
        <row r="4817">
          <cell r="F4817" t="str">
            <v>410490DKA6410DKA1090DKA3230</v>
          </cell>
          <cell r="G4817" t="str">
            <v>NC</v>
          </cell>
        </row>
        <row r="4818">
          <cell r="F4818" t="str">
            <v>410490DKA6420DKA1040-1050DKA3200</v>
          </cell>
          <cell r="G4818" t="str">
            <v>No</v>
          </cell>
        </row>
        <row r="4819">
          <cell r="F4819" t="str">
            <v>410490DKA6420DKA1040-1050DKA3210</v>
          </cell>
          <cell r="G4819" t="str">
            <v>No</v>
          </cell>
        </row>
        <row r="4820">
          <cell r="F4820" t="str">
            <v>410490DKA6420DKA1040-1050DKA3220</v>
          </cell>
          <cell r="G4820" t="str">
            <v>No</v>
          </cell>
        </row>
        <row r="4821">
          <cell r="F4821" t="str">
            <v>410490DKA6420DKA1040-1050DKA3230</v>
          </cell>
          <cell r="G4821" t="str">
            <v>No</v>
          </cell>
        </row>
        <row r="4822">
          <cell r="F4822" t="str">
            <v>410490DKA6420DKA1060DKA3200</v>
          </cell>
          <cell r="G4822" t="str">
            <v>NC</v>
          </cell>
        </row>
        <row r="4823">
          <cell r="F4823" t="str">
            <v>410490DKA6420DKA1060DKA3210</v>
          </cell>
          <cell r="G4823" t="str">
            <v>NC</v>
          </cell>
        </row>
        <row r="4824">
          <cell r="F4824" t="str">
            <v>410490DKA6420DKA1060DKA3220</v>
          </cell>
          <cell r="G4824" t="str">
            <v>NC</v>
          </cell>
        </row>
        <row r="4825">
          <cell r="F4825" t="str">
            <v>410490DKA6420DKA1060DKA3230</v>
          </cell>
          <cell r="G4825" t="str">
            <v>NC</v>
          </cell>
        </row>
        <row r="4826">
          <cell r="F4826" t="str">
            <v>410490DKA6420DKA1070-1080DKA3200</v>
          </cell>
          <cell r="G4826" t="str">
            <v>No</v>
          </cell>
        </row>
        <row r="4827">
          <cell r="F4827" t="str">
            <v>410490DKA6420DKA1070-1080DKA3210</v>
          </cell>
          <cell r="G4827" t="str">
            <v>No</v>
          </cell>
        </row>
        <row r="4828">
          <cell r="F4828" t="str">
            <v>410490DKA6420DKA1070-1080DKA3220</v>
          </cell>
          <cell r="G4828" t="str">
            <v>No</v>
          </cell>
        </row>
        <row r="4829">
          <cell r="F4829" t="str">
            <v>410490DKA6420DKA1070-1080DKA3230</v>
          </cell>
          <cell r="G4829" t="str">
            <v>No</v>
          </cell>
        </row>
        <row r="4830">
          <cell r="F4830" t="str">
            <v>410490DKA6420DKA1090DKA3200</v>
          </cell>
          <cell r="G4830" t="str">
            <v>NC</v>
          </cell>
        </row>
        <row r="4831">
          <cell r="F4831" t="str">
            <v>410490DKA6420DKA1090DKA3210</v>
          </cell>
          <cell r="G4831" t="str">
            <v>NC</v>
          </cell>
        </row>
        <row r="4832">
          <cell r="F4832" t="str">
            <v>410490DKA6420DKA1090DKA3220</v>
          </cell>
          <cell r="G4832" t="str">
            <v>NC</v>
          </cell>
        </row>
        <row r="4833">
          <cell r="F4833" t="str">
            <v>410490DKA6420DKA1090DKA3230</v>
          </cell>
          <cell r="G4833" t="str">
            <v>NC</v>
          </cell>
        </row>
        <row r="4834">
          <cell r="F4834" t="str">
            <v>410490DKA6430DKA1040-1050DKA3200</v>
          </cell>
          <cell r="G4834" t="str">
            <v>No</v>
          </cell>
        </row>
        <row r="4835">
          <cell r="F4835" t="str">
            <v>410490DKA6430DKA1040-1050DKA3210</v>
          </cell>
          <cell r="G4835" t="str">
            <v>No</v>
          </cell>
        </row>
        <row r="4836">
          <cell r="F4836" t="str">
            <v>410490DKA6430DKA1040-1050DKA3220</v>
          </cell>
          <cell r="G4836" t="str">
            <v>No</v>
          </cell>
        </row>
        <row r="4837">
          <cell r="F4837" t="str">
            <v>410490DKA6430DKA1040-1050DKA3230</v>
          </cell>
          <cell r="G4837" t="str">
            <v>No</v>
          </cell>
        </row>
        <row r="4838">
          <cell r="F4838" t="str">
            <v>410490DKA6430DKA1060DKA3200</v>
          </cell>
          <cell r="G4838" t="str">
            <v>NC</v>
          </cell>
        </row>
        <row r="4839">
          <cell r="F4839" t="str">
            <v>410490DKA6430DKA1060DKA3210</v>
          </cell>
          <cell r="G4839" t="str">
            <v>NC</v>
          </cell>
        </row>
        <row r="4840">
          <cell r="F4840" t="str">
            <v>410490DKA6430DKA1060DKA3220</v>
          </cell>
          <cell r="G4840" t="str">
            <v>NC</v>
          </cell>
        </row>
        <row r="4841">
          <cell r="F4841" t="str">
            <v>410490DKA6430DKA1060DKA3230</v>
          </cell>
          <cell r="G4841" t="str">
            <v>NC</v>
          </cell>
        </row>
        <row r="4842">
          <cell r="F4842" t="str">
            <v>410490DKA6430DKA1070-1080DKA3200</v>
          </cell>
          <cell r="G4842" t="str">
            <v>No</v>
          </cell>
        </row>
        <row r="4843">
          <cell r="F4843" t="str">
            <v>410490DKA6430DKA1070-1080DKA3210</v>
          </cell>
          <cell r="G4843" t="str">
            <v>No</v>
          </cell>
        </row>
        <row r="4844">
          <cell r="F4844" t="str">
            <v>410490DKA6430DKA1070-1080DKA3220</v>
          </cell>
          <cell r="G4844" t="str">
            <v>No</v>
          </cell>
        </row>
        <row r="4845">
          <cell r="F4845" t="str">
            <v>410490DKA6430DKA1070-1080DKA3230</v>
          </cell>
          <cell r="G4845" t="str">
            <v>No</v>
          </cell>
        </row>
        <row r="4846">
          <cell r="F4846" t="str">
            <v>410490DKA6430DKA1090DKA3200</v>
          </cell>
          <cell r="G4846" t="str">
            <v>NC</v>
          </cell>
        </row>
        <row r="4847">
          <cell r="F4847" t="str">
            <v>410490DKA6430DKA1090DKA3210</v>
          </cell>
          <cell r="G4847" t="str">
            <v>NC</v>
          </cell>
        </row>
        <row r="4848">
          <cell r="F4848" t="str">
            <v>410490DKA6430DKA1090DKA3220</v>
          </cell>
          <cell r="G4848" t="str">
            <v>NC</v>
          </cell>
        </row>
        <row r="4849">
          <cell r="F4849" t="str">
            <v>410490DKA6430DKA1090DKA3230</v>
          </cell>
          <cell r="G4849" t="str">
            <v>NC</v>
          </cell>
        </row>
        <row r="4850">
          <cell r="F4850" t="str">
            <v>410500DKA6410DKA1040-1050DKA3200</v>
          </cell>
          <cell r="G4850" t="str">
            <v>NC</v>
          </cell>
        </row>
        <row r="4851">
          <cell r="F4851" t="str">
            <v>410500DKA6410DKA1040-1050DKA3210</v>
          </cell>
          <cell r="G4851" t="str">
            <v>NC</v>
          </cell>
        </row>
        <row r="4852">
          <cell r="F4852" t="str">
            <v>410500DKA6410DKA1040-1050DKA3220</v>
          </cell>
          <cell r="G4852" t="str">
            <v>No</v>
          </cell>
        </row>
        <row r="4853">
          <cell r="F4853" t="str">
            <v>410500DKA6410DKA1040-1050DKA3230</v>
          </cell>
          <cell r="G4853" t="str">
            <v>No</v>
          </cell>
        </row>
        <row r="4854">
          <cell r="F4854" t="str">
            <v>410500DKA6410DKA1060DKA3200</v>
          </cell>
          <cell r="G4854" t="str">
            <v>No</v>
          </cell>
        </row>
        <row r="4855">
          <cell r="F4855" t="str">
            <v>410500DKA6410DKA1060DKA3210</v>
          </cell>
          <cell r="G4855" t="str">
            <v>No</v>
          </cell>
        </row>
        <row r="4856">
          <cell r="F4856" t="str">
            <v>410500DKA6410DKA1060DKA3220</v>
          </cell>
          <cell r="G4856" t="str">
            <v>No</v>
          </cell>
        </row>
        <row r="4857">
          <cell r="F4857" t="str">
            <v>410500DKA6410DKA1060DKA3230</v>
          </cell>
          <cell r="G4857" t="str">
            <v>No</v>
          </cell>
        </row>
        <row r="4858">
          <cell r="F4858" t="str">
            <v>410500DKA6410DKA1070-1080DKA3200</v>
          </cell>
          <cell r="G4858" t="str">
            <v>No</v>
          </cell>
        </row>
        <row r="4859">
          <cell r="F4859" t="str">
            <v>410500DKA6410DKA1070-1080DKA3210</v>
          </cell>
          <cell r="G4859" t="str">
            <v>No</v>
          </cell>
        </row>
        <row r="4860">
          <cell r="F4860" t="str">
            <v>410500DKA6410DKA1070-1080DKA3220</v>
          </cell>
          <cell r="G4860" t="str">
            <v>No</v>
          </cell>
        </row>
        <row r="4861">
          <cell r="F4861" t="str">
            <v>410500DKA6410DKA1070-1080DKA3230</v>
          </cell>
          <cell r="G4861" t="str">
            <v>No</v>
          </cell>
        </row>
        <row r="4862">
          <cell r="F4862" t="str">
            <v>410500DKA6410DKA1090DKA3200</v>
          </cell>
          <cell r="G4862" t="str">
            <v>No</v>
          </cell>
        </row>
        <row r="4863">
          <cell r="F4863" t="str">
            <v>410500DKA6410DKA1090DKA3210</v>
          </cell>
          <cell r="G4863" t="str">
            <v>No</v>
          </cell>
        </row>
        <row r="4864">
          <cell r="F4864" t="str">
            <v>410500DKA6410DKA1090DKA3220</v>
          </cell>
          <cell r="G4864" t="str">
            <v>No</v>
          </cell>
        </row>
        <row r="4865">
          <cell r="F4865" t="str">
            <v>410500DKA6410DKA1090DKA3230</v>
          </cell>
          <cell r="G4865" t="str">
            <v>No</v>
          </cell>
        </row>
        <row r="4866">
          <cell r="F4866" t="str">
            <v>410500DKA6420DKA1040-1050DKA3200</v>
          </cell>
          <cell r="G4866" t="str">
            <v>No</v>
          </cell>
        </row>
        <row r="4867">
          <cell r="F4867" t="str">
            <v>410500DKA6420DKA1040-1050DKA3210</v>
          </cell>
          <cell r="G4867" t="str">
            <v>No</v>
          </cell>
        </row>
        <row r="4868">
          <cell r="F4868" t="str">
            <v>410500DKA6420DKA1040-1050DKA3220</v>
          </cell>
          <cell r="G4868" t="str">
            <v>No</v>
          </cell>
        </row>
        <row r="4869">
          <cell r="F4869" t="str">
            <v>410500DKA6420DKA1040-1050DKA3230</v>
          </cell>
          <cell r="G4869" t="str">
            <v>No</v>
          </cell>
        </row>
        <row r="4870">
          <cell r="F4870" t="str">
            <v>410500DKA6420DKA1060DKA3200</v>
          </cell>
          <cell r="G4870" t="str">
            <v>NC</v>
          </cell>
        </row>
        <row r="4871">
          <cell r="F4871" t="str">
            <v>410500DKA6420DKA1060DKA3210</v>
          </cell>
          <cell r="G4871" t="str">
            <v>NC</v>
          </cell>
        </row>
        <row r="4872">
          <cell r="F4872" t="str">
            <v>410500DKA6420DKA1060DKA3220</v>
          </cell>
          <cell r="G4872" t="str">
            <v>NC</v>
          </cell>
        </row>
        <row r="4873">
          <cell r="F4873" t="str">
            <v>410500DKA6420DKA1060DKA3230</v>
          </cell>
          <cell r="G4873" t="str">
            <v>NC</v>
          </cell>
        </row>
        <row r="4874">
          <cell r="F4874" t="str">
            <v>410500DKA6420DKA1070-1080DKA3200</v>
          </cell>
          <cell r="G4874" t="str">
            <v>No</v>
          </cell>
        </row>
        <row r="4875">
          <cell r="F4875" t="str">
            <v>410500DKA6420DKA1070-1080DKA3210</v>
          </cell>
          <cell r="G4875" t="str">
            <v>No</v>
          </cell>
        </row>
        <row r="4876">
          <cell r="F4876" t="str">
            <v>410500DKA6420DKA1070-1080DKA3220</v>
          </cell>
          <cell r="G4876" t="str">
            <v>No</v>
          </cell>
        </row>
        <row r="4877">
          <cell r="F4877" t="str">
            <v>410500DKA6420DKA1070-1080DKA3230</v>
          </cell>
          <cell r="G4877" t="str">
            <v>No</v>
          </cell>
        </row>
        <row r="4878">
          <cell r="F4878" t="str">
            <v>410500DKA6420DKA1090DKA3200</v>
          </cell>
          <cell r="G4878" t="str">
            <v>NC</v>
          </cell>
        </row>
        <row r="4879">
          <cell r="F4879" t="str">
            <v>410500DKA6420DKA1090DKA3210</v>
          </cell>
          <cell r="G4879" t="str">
            <v>NC</v>
          </cell>
        </row>
        <row r="4880">
          <cell r="F4880" t="str">
            <v>410500DKA6420DKA1090DKA3220</v>
          </cell>
          <cell r="G4880" t="str">
            <v>NC</v>
          </cell>
        </row>
        <row r="4881">
          <cell r="F4881" t="str">
            <v>410500DKA6420DKA1090DKA3230</v>
          </cell>
          <cell r="G4881" t="str">
            <v>NC</v>
          </cell>
        </row>
        <row r="4882">
          <cell r="F4882" t="str">
            <v>410500DKA6430DKA1040-1050DKA3200</v>
          </cell>
          <cell r="G4882" t="str">
            <v>No</v>
          </cell>
        </row>
        <row r="4883">
          <cell r="F4883" t="str">
            <v>410500DKA6430DKA1040-1050DKA3210</v>
          </cell>
          <cell r="G4883" t="str">
            <v>No</v>
          </cell>
        </row>
        <row r="4884">
          <cell r="F4884" t="str">
            <v>410500DKA6430DKA1040-1050DKA3220</v>
          </cell>
          <cell r="G4884" t="str">
            <v>No</v>
          </cell>
        </row>
        <row r="4885">
          <cell r="F4885" t="str">
            <v>410500DKA6430DKA1040-1050DKA3230</v>
          </cell>
          <cell r="G4885" t="str">
            <v>No</v>
          </cell>
        </row>
        <row r="4886">
          <cell r="F4886" t="str">
            <v>410500DKA6430DKA1060DKA3200</v>
          </cell>
          <cell r="G4886" t="str">
            <v>NC</v>
          </cell>
        </row>
        <row r="4887">
          <cell r="F4887" t="str">
            <v>410500DKA6430DKA1060DKA3210</v>
          </cell>
          <cell r="G4887" t="str">
            <v>NC</v>
          </cell>
        </row>
        <row r="4888">
          <cell r="F4888" t="str">
            <v>410500DKA6430DKA1060DKA3220</v>
          </cell>
          <cell r="G4888" t="str">
            <v>NC</v>
          </cell>
        </row>
        <row r="4889">
          <cell r="F4889" t="str">
            <v>410500DKA6430DKA1060DKA3230</v>
          </cell>
          <cell r="G4889" t="str">
            <v>NC</v>
          </cell>
        </row>
        <row r="4890">
          <cell r="F4890" t="str">
            <v>410500DKA6430DKA1070-1080DKA3200</v>
          </cell>
          <cell r="G4890" t="str">
            <v>No</v>
          </cell>
        </row>
        <row r="4891">
          <cell r="F4891" t="str">
            <v>410500DKA6430DKA1070-1080DKA3210</v>
          </cell>
          <cell r="G4891" t="str">
            <v>No</v>
          </cell>
        </row>
        <row r="4892">
          <cell r="F4892" t="str">
            <v>410500DKA6430DKA1070-1080DKA3220</v>
          </cell>
          <cell r="G4892" t="str">
            <v>No</v>
          </cell>
        </row>
        <row r="4893">
          <cell r="F4893" t="str">
            <v>410500DKA6430DKA1070-1080DKA3230</v>
          </cell>
          <cell r="G4893" t="str">
            <v>No</v>
          </cell>
        </row>
        <row r="4894">
          <cell r="F4894" t="str">
            <v>410500DKA6430DKA1090DKA3200</v>
          </cell>
          <cell r="G4894" t="str">
            <v>NC</v>
          </cell>
        </row>
        <row r="4895">
          <cell r="F4895" t="str">
            <v>410500DKA6430DKA1090DKA3210</v>
          </cell>
          <cell r="G4895" t="str">
            <v>NC</v>
          </cell>
        </row>
        <row r="4896">
          <cell r="F4896" t="str">
            <v>410500DKA6430DKA1090DKA3220</v>
          </cell>
          <cell r="G4896" t="str">
            <v>NC</v>
          </cell>
        </row>
        <row r="4897">
          <cell r="F4897" t="str">
            <v>410500DKA6430DKA1090DKA3230</v>
          </cell>
          <cell r="G4897" t="str">
            <v>NC</v>
          </cell>
        </row>
        <row r="4898">
          <cell r="F4898" t="str">
            <v>410510DKA6410DKA1040-1050DKA3200</v>
          </cell>
          <cell r="G4898" t="str">
            <v>NC</v>
          </cell>
        </row>
        <row r="4899">
          <cell r="F4899" t="str">
            <v>410510DKA6410DKA1040-1050DKA3210</v>
          </cell>
          <cell r="G4899" t="str">
            <v>NC</v>
          </cell>
        </row>
        <row r="4900">
          <cell r="F4900" t="str">
            <v>410510DKA6410DKA1040-1050DKA3220</v>
          </cell>
          <cell r="G4900" t="str">
            <v>NC</v>
          </cell>
        </row>
        <row r="4901">
          <cell r="F4901" t="str">
            <v>410510DKA6410DKA1040-1050DKA3230</v>
          </cell>
          <cell r="G4901" t="str">
            <v>NC</v>
          </cell>
        </row>
        <row r="4902">
          <cell r="F4902" t="str">
            <v>410510DKA6410DKA1060DKA3200</v>
          </cell>
          <cell r="G4902" t="str">
            <v>No</v>
          </cell>
        </row>
        <row r="4903">
          <cell r="F4903" t="str">
            <v>410510DKA6410DKA1060DKA3210</v>
          </cell>
          <cell r="G4903" t="str">
            <v>No</v>
          </cell>
        </row>
        <row r="4904">
          <cell r="F4904" t="str">
            <v>410510DKA6410DKA1060DKA3220</v>
          </cell>
          <cell r="G4904" t="str">
            <v>No</v>
          </cell>
        </row>
        <row r="4905">
          <cell r="F4905" t="str">
            <v>410510DKA6410DKA1060DKA3230</v>
          </cell>
          <cell r="G4905" t="str">
            <v>No</v>
          </cell>
        </row>
        <row r="4906">
          <cell r="F4906" t="str">
            <v>410510DKA6410DKA1070-1080DKA3200</v>
          </cell>
          <cell r="G4906" t="str">
            <v>NC</v>
          </cell>
        </row>
        <row r="4907">
          <cell r="F4907" t="str">
            <v>410510DKA6410DKA1070-1080DKA3210</v>
          </cell>
          <cell r="G4907" t="str">
            <v>NC</v>
          </cell>
        </row>
        <row r="4908">
          <cell r="F4908" t="str">
            <v>410510DKA6410DKA1070-1080DKA3220</v>
          </cell>
          <cell r="G4908" t="str">
            <v>NC</v>
          </cell>
        </row>
        <row r="4909">
          <cell r="F4909" t="str">
            <v>410510DKA6410DKA1070-1080DKA3230</v>
          </cell>
          <cell r="G4909" t="str">
            <v>NC</v>
          </cell>
        </row>
        <row r="4910">
          <cell r="F4910" t="str">
            <v>410510DKA6410DKA1090DKA3200</v>
          </cell>
          <cell r="G4910" t="str">
            <v>No</v>
          </cell>
        </row>
        <row r="4911">
          <cell r="F4911" t="str">
            <v>410510DKA6410DKA1090DKA3210</v>
          </cell>
          <cell r="G4911" t="str">
            <v>No</v>
          </cell>
        </row>
        <row r="4912">
          <cell r="F4912" t="str">
            <v>410510DKA6410DKA1090DKA3220</v>
          </cell>
          <cell r="G4912" t="str">
            <v>No</v>
          </cell>
        </row>
        <row r="4913">
          <cell r="F4913" t="str">
            <v>410510DKA6410DKA1090DKA3230</v>
          </cell>
          <cell r="G4913" t="str">
            <v>No</v>
          </cell>
        </row>
        <row r="4914">
          <cell r="F4914" t="str">
            <v>410510DKA6420DKA1040-1050DKA3200</v>
          </cell>
          <cell r="G4914" t="str">
            <v>No</v>
          </cell>
        </row>
        <row r="4915">
          <cell r="F4915" t="str">
            <v>410510DKA6420DKA1040-1050DKA3210</v>
          </cell>
          <cell r="G4915" t="str">
            <v>No</v>
          </cell>
        </row>
        <row r="4916">
          <cell r="F4916" t="str">
            <v>410510DKA6420DKA1040-1050DKA3220</v>
          </cell>
          <cell r="G4916" t="str">
            <v>No</v>
          </cell>
        </row>
        <row r="4917">
          <cell r="F4917" t="str">
            <v>410510DKA6420DKA1040-1050DKA3230</v>
          </cell>
          <cell r="G4917" t="str">
            <v>No</v>
          </cell>
        </row>
        <row r="4918">
          <cell r="F4918" t="str">
            <v>410510DKA6420DKA1060DKA3200</v>
          </cell>
          <cell r="G4918" t="str">
            <v>No</v>
          </cell>
        </row>
        <row r="4919">
          <cell r="F4919" t="str">
            <v>410510DKA6420DKA1060DKA3210</v>
          </cell>
          <cell r="G4919" t="str">
            <v>No</v>
          </cell>
        </row>
        <row r="4920">
          <cell r="F4920" t="str">
            <v>410510DKA6420DKA1060DKA3220</v>
          </cell>
          <cell r="G4920" t="str">
            <v>No</v>
          </cell>
        </row>
        <row r="4921">
          <cell r="F4921" t="str">
            <v>410510DKA6420DKA1060DKA3230</v>
          </cell>
          <cell r="G4921" t="str">
            <v>No</v>
          </cell>
        </row>
        <row r="4922">
          <cell r="F4922" t="str">
            <v>410510DKA6420DKA1070-1080DKA3200</v>
          </cell>
          <cell r="G4922" t="str">
            <v>No</v>
          </cell>
        </row>
        <row r="4923">
          <cell r="F4923" t="str">
            <v>410510DKA6420DKA1070-1080DKA3210</v>
          </cell>
          <cell r="G4923" t="str">
            <v>No</v>
          </cell>
        </row>
        <row r="4924">
          <cell r="F4924" t="str">
            <v>410510DKA6420DKA1070-1080DKA3220</v>
          </cell>
          <cell r="G4924" t="str">
            <v>No</v>
          </cell>
        </row>
        <row r="4925">
          <cell r="F4925" t="str">
            <v>410510DKA6420DKA1070-1080DKA3230</v>
          </cell>
          <cell r="G4925" t="str">
            <v>No</v>
          </cell>
        </row>
        <row r="4926">
          <cell r="F4926" t="str">
            <v>410510DKA6420DKA1090DKA3200</v>
          </cell>
          <cell r="G4926" t="str">
            <v>No</v>
          </cell>
        </row>
        <row r="4927">
          <cell r="F4927" t="str">
            <v>410510DKA6420DKA1090DKA3210</v>
          </cell>
          <cell r="G4927" t="str">
            <v>No</v>
          </cell>
        </row>
        <row r="4928">
          <cell r="F4928" t="str">
            <v>410510DKA6420DKA1090DKA3220</v>
          </cell>
          <cell r="G4928" t="str">
            <v>No</v>
          </cell>
        </row>
        <row r="4929">
          <cell r="F4929" t="str">
            <v>410510DKA6420DKA1090DKA3230</v>
          </cell>
          <cell r="G4929" t="str">
            <v>No</v>
          </cell>
        </row>
        <row r="4930">
          <cell r="F4930" t="str">
            <v>410510DKA6430DKA1040-1050DKA3200</v>
          </cell>
          <cell r="G4930" t="str">
            <v>No</v>
          </cell>
        </row>
        <row r="4931">
          <cell r="F4931" t="str">
            <v>410510DKA6430DKA1040-1050DKA3210</v>
          </cell>
          <cell r="G4931" t="str">
            <v>No</v>
          </cell>
        </row>
        <row r="4932">
          <cell r="F4932" t="str">
            <v>410510DKA6430DKA1040-1050DKA3220</v>
          </cell>
          <cell r="G4932" t="str">
            <v>No</v>
          </cell>
        </row>
        <row r="4933">
          <cell r="F4933" t="str">
            <v>410510DKA6430DKA1040-1050DKA3230</v>
          </cell>
          <cell r="G4933" t="str">
            <v>No</v>
          </cell>
        </row>
        <row r="4934">
          <cell r="F4934" t="str">
            <v>410510DKA6430DKA1060DKA3200</v>
          </cell>
          <cell r="G4934" t="str">
            <v>NC</v>
          </cell>
        </row>
        <row r="4935">
          <cell r="F4935" t="str">
            <v>410510DKA6430DKA1060DKA3210</v>
          </cell>
          <cell r="G4935" t="str">
            <v>NC</v>
          </cell>
        </row>
        <row r="4936">
          <cell r="F4936" t="str">
            <v>410510DKA6430DKA1060DKA3220</v>
          </cell>
          <cell r="G4936" t="str">
            <v>NC</v>
          </cell>
        </row>
        <row r="4937">
          <cell r="F4937" t="str">
            <v>410510DKA6430DKA1060DKA3230</v>
          </cell>
          <cell r="G4937" t="str">
            <v>NC</v>
          </cell>
        </row>
        <row r="4938">
          <cell r="F4938" t="str">
            <v>410510DKA6430DKA1070-1080DKA3200</v>
          </cell>
          <cell r="G4938" t="str">
            <v>No</v>
          </cell>
        </row>
        <row r="4939">
          <cell r="F4939" t="str">
            <v>410510DKA6430DKA1070-1080DKA3210</v>
          </cell>
          <cell r="G4939" t="str">
            <v>No</v>
          </cell>
        </row>
        <row r="4940">
          <cell r="F4940" t="str">
            <v>410510DKA6430DKA1070-1080DKA3220</v>
          </cell>
          <cell r="G4940" t="str">
            <v>No</v>
          </cell>
        </row>
        <row r="4941">
          <cell r="F4941" t="str">
            <v>410510DKA6430DKA1070-1080DKA3230</v>
          </cell>
          <cell r="G4941" t="str">
            <v>No</v>
          </cell>
        </row>
        <row r="4942">
          <cell r="F4942" t="str">
            <v>410510DKA6430DKA1090DKA3200</v>
          </cell>
          <cell r="G4942" t="str">
            <v>NC</v>
          </cell>
        </row>
        <row r="4943">
          <cell r="F4943" t="str">
            <v>410510DKA6430DKA1090DKA3210</v>
          </cell>
          <cell r="G4943" t="str">
            <v>NC</v>
          </cell>
        </row>
        <row r="4944">
          <cell r="F4944" t="str">
            <v>410510DKA6430DKA1090DKA3220</v>
          </cell>
          <cell r="G4944" t="str">
            <v>NC</v>
          </cell>
        </row>
        <row r="4945">
          <cell r="F4945" t="str">
            <v>410510DKA6430DKA1090DKA3230</v>
          </cell>
          <cell r="G4945" t="str">
            <v>NC</v>
          </cell>
        </row>
        <row r="4946">
          <cell r="F4946" t="str">
            <v>410520DKA6410DKA1040-1050DKA3200</v>
          </cell>
          <cell r="G4946" t="str">
            <v>NC</v>
          </cell>
        </row>
        <row r="4947">
          <cell r="F4947" t="str">
            <v>410520DKA6410DKA1040-1050DKA3210</v>
          </cell>
          <cell r="G4947" t="str">
            <v>NC</v>
          </cell>
        </row>
        <row r="4948">
          <cell r="F4948" t="str">
            <v>410520DKA6410DKA1040-1050DKA3220</v>
          </cell>
          <cell r="G4948" t="str">
            <v>NC</v>
          </cell>
        </row>
        <row r="4949">
          <cell r="F4949" t="str">
            <v>410520DKA6410DKA1040-1050DKA3230</v>
          </cell>
          <cell r="G4949" t="str">
            <v>NC</v>
          </cell>
        </row>
        <row r="4950">
          <cell r="F4950" t="str">
            <v>410520DKA6410DKA1060DKA3200</v>
          </cell>
          <cell r="G4950" t="str">
            <v>No</v>
          </cell>
        </row>
        <row r="4951">
          <cell r="F4951" t="str">
            <v>410520DKA6410DKA1060DKA3210</v>
          </cell>
          <cell r="G4951" t="str">
            <v>No</v>
          </cell>
        </row>
        <row r="4952">
          <cell r="F4952" t="str">
            <v>410520DKA6410DKA1060DKA3220</v>
          </cell>
          <cell r="G4952" t="str">
            <v>No</v>
          </cell>
        </row>
        <row r="4953">
          <cell r="F4953" t="str">
            <v>410520DKA6410DKA1060DKA3230</v>
          </cell>
          <cell r="G4953" t="str">
            <v>No</v>
          </cell>
        </row>
        <row r="4954">
          <cell r="F4954" t="str">
            <v>410520DKA6410DKA1070-1080DKA3200</v>
          </cell>
          <cell r="G4954" t="str">
            <v>NC</v>
          </cell>
        </row>
        <row r="4955">
          <cell r="F4955" t="str">
            <v>410520DKA6410DKA1070-1080DKA3210</v>
          </cell>
          <cell r="G4955" t="str">
            <v>NC</v>
          </cell>
        </row>
        <row r="4956">
          <cell r="F4956" t="str">
            <v>410520DKA6410DKA1070-1080DKA3220</v>
          </cell>
          <cell r="G4956" t="str">
            <v>NC</v>
          </cell>
        </row>
        <row r="4957">
          <cell r="F4957" t="str">
            <v>410520DKA6410DKA1070-1080DKA3230</v>
          </cell>
          <cell r="G4957" t="str">
            <v>NC</v>
          </cell>
        </row>
        <row r="4958">
          <cell r="F4958" t="str">
            <v>410520DKA6410DKA1090DKA3200</v>
          </cell>
          <cell r="G4958" t="str">
            <v>Yes</v>
          </cell>
        </row>
        <row r="4959">
          <cell r="F4959" t="str">
            <v>410520DKA6410DKA1090DKA3210</v>
          </cell>
          <cell r="G4959" t="str">
            <v>Yes</v>
          </cell>
        </row>
        <row r="4960">
          <cell r="F4960" t="str">
            <v>410520DKA6410DKA1090DKA3220</v>
          </cell>
          <cell r="G4960" t="str">
            <v>No</v>
          </cell>
        </row>
        <row r="4961">
          <cell r="F4961" t="str">
            <v>410520DKA6410DKA1090DKA3230</v>
          </cell>
          <cell r="G4961" t="str">
            <v>No</v>
          </cell>
        </row>
        <row r="4962">
          <cell r="F4962" t="str">
            <v>410520DKA6420DKA1040-1050DKA3200</v>
          </cell>
          <cell r="G4962" t="str">
            <v>NC</v>
          </cell>
        </row>
        <row r="4963">
          <cell r="F4963" t="str">
            <v>410520DKA6420DKA1040-1050DKA3210</v>
          </cell>
          <cell r="G4963" t="str">
            <v>NC</v>
          </cell>
        </row>
        <row r="4964">
          <cell r="F4964" t="str">
            <v>410520DKA6420DKA1040-1050DKA3220</v>
          </cell>
          <cell r="G4964" t="str">
            <v>NC</v>
          </cell>
        </row>
        <row r="4965">
          <cell r="F4965" t="str">
            <v>410520DKA6420DKA1040-1050DKA3230</v>
          </cell>
          <cell r="G4965" t="str">
            <v>NC</v>
          </cell>
        </row>
        <row r="4966">
          <cell r="F4966" t="str">
            <v>410520DKA6420DKA1060DKA3200</v>
          </cell>
          <cell r="G4966" t="str">
            <v>No</v>
          </cell>
        </row>
        <row r="4967">
          <cell r="F4967" t="str">
            <v>410520DKA6420DKA1060DKA3210</v>
          </cell>
          <cell r="G4967" t="str">
            <v>No</v>
          </cell>
        </row>
        <row r="4968">
          <cell r="F4968" t="str">
            <v>410520DKA6420DKA1060DKA3220</v>
          </cell>
          <cell r="G4968" t="str">
            <v>No</v>
          </cell>
        </row>
        <row r="4969">
          <cell r="F4969" t="str">
            <v>410520DKA6420DKA1060DKA3230</v>
          </cell>
          <cell r="G4969" t="str">
            <v>No</v>
          </cell>
        </row>
        <row r="4970">
          <cell r="F4970" t="str">
            <v>410520DKA6420DKA1070-1080DKA3200</v>
          </cell>
          <cell r="G4970" t="str">
            <v>NC</v>
          </cell>
        </row>
        <row r="4971">
          <cell r="F4971" t="str">
            <v>410520DKA6420DKA1070-1080DKA3210</v>
          </cell>
          <cell r="G4971" t="str">
            <v>NC</v>
          </cell>
        </row>
        <row r="4972">
          <cell r="F4972" t="str">
            <v>410520DKA6420DKA1070-1080DKA3220</v>
          </cell>
          <cell r="G4972" t="str">
            <v>NC</v>
          </cell>
        </row>
        <row r="4973">
          <cell r="F4973" t="str">
            <v>410520DKA6420DKA1070-1080DKA3230</v>
          </cell>
          <cell r="G4973" t="str">
            <v>NC</v>
          </cell>
        </row>
        <row r="4974">
          <cell r="F4974" t="str">
            <v>410520DKA6420DKA1090DKA3200</v>
          </cell>
          <cell r="G4974" t="str">
            <v>No</v>
          </cell>
        </row>
        <row r="4975">
          <cell r="F4975" t="str">
            <v>410520DKA6420DKA1090DKA3210</v>
          </cell>
          <cell r="G4975" t="str">
            <v>No</v>
          </cell>
        </row>
        <row r="4976">
          <cell r="F4976" t="str">
            <v>410520DKA6420DKA1090DKA3220</v>
          </cell>
          <cell r="G4976" t="str">
            <v>No</v>
          </cell>
        </row>
        <row r="4977">
          <cell r="F4977" t="str">
            <v>410520DKA6420DKA1090DKA3230</v>
          </cell>
          <cell r="G4977" t="str">
            <v>No</v>
          </cell>
        </row>
        <row r="4978">
          <cell r="F4978" t="str">
            <v>410520DKA6430DKA1040-1050DKA3200</v>
          </cell>
          <cell r="G4978" t="str">
            <v>No</v>
          </cell>
        </row>
        <row r="4979">
          <cell r="F4979" t="str">
            <v>410520DKA6430DKA1040-1050DKA3210</v>
          </cell>
          <cell r="G4979" t="str">
            <v>No</v>
          </cell>
        </row>
        <row r="4980">
          <cell r="F4980" t="str">
            <v>410520DKA6430DKA1040-1050DKA3220</v>
          </cell>
          <cell r="G4980" t="str">
            <v>No</v>
          </cell>
        </row>
        <row r="4981">
          <cell r="F4981" t="str">
            <v>410520DKA6430DKA1040-1050DKA3230</v>
          </cell>
          <cell r="G4981" t="str">
            <v>No</v>
          </cell>
        </row>
        <row r="4982">
          <cell r="F4982" t="str">
            <v>410520DKA6430DKA1060DKA3200</v>
          </cell>
          <cell r="G4982" t="str">
            <v>No</v>
          </cell>
        </row>
        <row r="4983">
          <cell r="F4983" t="str">
            <v>410520DKA6430DKA1060DKA3210</v>
          </cell>
          <cell r="G4983" t="str">
            <v>No</v>
          </cell>
        </row>
        <row r="4984">
          <cell r="F4984" t="str">
            <v>410520DKA6430DKA1060DKA3220</v>
          </cell>
          <cell r="G4984" t="str">
            <v>No</v>
          </cell>
        </row>
        <row r="4985">
          <cell r="F4985" t="str">
            <v>410520DKA6430DKA1060DKA3230</v>
          </cell>
          <cell r="G4985" t="str">
            <v>No</v>
          </cell>
        </row>
        <row r="4986">
          <cell r="F4986" t="str">
            <v>410520DKA6430DKA1070-1080DKA3200</v>
          </cell>
          <cell r="G4986" t="str">
            <v>No</v>
          </cell>
        </row>
        <row r="4987">
          <cell r="F4987" t="str">
            <v>410520DKA6430DKA1070-1080DKA3210</v>
          </cell>
          <cell r="G4987" t="str">
            <v>No</v>
          </cell>
        </row>
        <row r="4988">
          <cell r="F4988" t="str">
            <v>410520DKA6430DKA1070-1080DKA3220</v>
          </cell>
          <cell r="G4988" t="str">
            <v>No</v>
          </cell>
        </row>
        <row r="4989">
          <cell r="F4989" t="str">
            <v>410520DKA6430DKA1070-1080DKA3230</v>
          </cell>
          <cell r="G4989" t="str">
            <v>No</v>
          </cell>
        </row>
        <row r="4990">
          <cell r="F4990" t="str">
            <v>410520DKA6430DKA1090DKA3200</v>
          </cell>
          <cell r="G4990" t="str">
            <v>No</v>
          </cell>
        </row>
        <row r="4991">
          <cell r="F4991" t="str">
            <v>410520DKA6430DKA1090DKA3210</v>
          </cell>
          <cell r="G4991" t="str">
            <v>No</v>
          </cell>
        </row>
        <row r="4992">
          <cell r="F4992" t="str">
            <v>410520DKA6430DKA1090DKA3220</v>
          </cell>
          <cell r="G4992" t="str">
            <v>No</v>
          </cell>
        </row>
        <row r="4993">
          <cell r="F4993" t="str">
            <v>410520DKA6430DKA1090DKA3230</v>
          </cell>
          <cell r="G4993" t="str">
            <v>No</v>
          </cell>
        </row>
        <row r="4994">
          <cell r="F4994" t="str">
            <v>420450DKA6410DKA1040-1050DKA3200</v>
          </cell>
          <cell r="G4994" t="str">
            <v>NC</v>
          </cell>
        </row>
        <row r="4995">
          <cell r="F4995" t="str">
            <v>420450DKA6410DKA1040-1050DKA3210</v>
          </cell>
          <cell r="G4995" t="str">
            <v>NC</v>
          </cell>
        </row>
        <row r="4996">
          <cell r="F4996" t="str">
            <v>420450DKA6410DKA1040-1050DKA3220</v>
          </cell>
          <cell r="G4996" t="str">
            <v>NC</v>
          </cell>
        </row>
        <row r="4997">
          <cell r="F4997" t="str">
            <v>420450DKA6410DKA1040-1050DKA3230</v>
          </cell>
          <cell r="G4997" t="str">
            <v>NC</v>
          </cell>
        </row>
        <row r="4998">
          <cell r="F4998" t="str">
            <v>420450DKA6410DKA1060DKA3200</v>
          </cell>
          <cell r="G4998" t="str">
            <v>NC</v>
          </cell>
        </row>
        <row r="4999">
          <cell r="F4999" t="str">
            <v>420450DKA6410DKA1060DKA3210</v>
          </cell>
          <cell r="G4999" t="str">
            <v>NC</v>
          </cell>
        </row>
        <row r="5000">
          <cell r="F5000" t="str">
            <v>420450DKA6410DKA1060DKA3220</v>
          </cell>
          <cell r="G5000" t="str">
            <v>NC</v>
          </cell>
        </row>
        <row r="5001">
          <cell r="F5001" t="str">
            <v>420450DKA6410DKA1060DKA3230</v>
          </cell>
          <cell r="G5001" t="str">
            <v>NC</v>
          </cell>
        </row>
        <row r="5002">
          <cell r="F5002" t="str">
            <v>420450DKA6410DKA1070-1080DKA3200</v>
          </cell>
          <cell r="G5002" t="str">
            <v>NC</v>
          </cell>
        </row>
        <row r="5003">
          <cell r="F5003" t="str">
            <v>420450DKA6410DKA1070-1080DKA3210</v>
          </cell>
          <cell r="G5003" t="str">
            <v>NC</v>
          </cell>
        </row>
        <row r="5004">
          <cell r="F5004" t="str">
            <v>420450DKA6410DKA1070-1080DKA3220</v>
          </cell>
          <cell r="G5004" t="str">
            <v>NC</v>
          </cell>
        </row>
        <row r="5005">
          <cell r="F5005" t="str">
            <v>420450DKA6410DKA1070-1080DKA3230</v>
          </cell>
          <cell r="G5005" t="str">
            <v>NC</v>
          </cell>
        </row>
        <row r="5006">
          <cell r="F5006" t="str">
            <v>420450DKA6410DKA1090DKA3200</v>
          </cell>
          <cell r="G5006" t="str">
            <v>NC</v>
          </cell>
        </row>
        <row r="5007">
          <cell r="F5007" t="str">
            <v>420450DKA6410DKA1090DKA3210</v>
          </cell>
          <cell r="G5007" t="str">
            <v>NC</v>
          </cell>
        </row>
        <row r="5008">
          <cell r="F5008" t="str">
            <v>420450DKA6410DKA1090DKA3220</v>
          </cell>
          <cell r="G5008" t="str">
            <v>NC</v>
          </cell>
        </row>
        <row r="5009">
          <cell r="F5009" t="str">
            <v>420450DKA6410DKA1090DKA3230</v>
          </cell>
          <cell r="G5009" t="str">
            <v>NC</v>
          </cell>
        </row>
        <row r="5010">
          <cell r="F5010" t="str">
            <v>420450DKA6420DKA1040-1050DKA3200</v>
          </cell>
          <cell r="G5010" t="str">
            <v>NC</v>
          </cell>
        </row>
        <row r="5011">
          <cell r="F5011" t="str">
            <v>420450DKA6420DKA1040-1050DKA3210</v>
          </cell>
          <cell r="G5011" t="str">
            <v>NC</v>
          </cell>
        </row>
        <row r="5012">
          <cell r="F5012" t="str">
            <v>420450DKA6420DKA1040-1050DKA3220</v>
          </cell>
          <cell r="G5012" t="str">
            <v>NC</v>
          </cell>
        </row>
        <row r="5013">
          <cell r="F5013" t="str">
            <v>420450DKA6420DKA1040-1050DKA3230</v>
          </cell>
          <cell r="G5013" t="str">
            <v>NC</v>
          </cell>
        </row>
        <row r="5014">
          <cell r="F5014" t="str">
            <v>420450DKA6420DKA1060DKA3200</v>
          </cell>
          <cell r="G5014" t="str">
            <v>NC</v>
          </cell>
        </row>
        <row r="5015">
          <cell r="F5015" t="str">
            <v>420450DKA6420DKA1060DKA3210</v>
          </cell>
          <cell r="G5015" t="str">
            <v>NC</v>
          </cell>
        </row>
        <row r="5016">
          <cell r="F5016" t="str">
            <v>420450DKA6420DKA1060DKA3220</v>
          </cell>
          <cell r="G5016" t="str">
            <v>NC</v>
          </cell>
        </row>
        <row r="5017">
          <cell r="F5017" t="str">
            <v>420450DKA6420DKA1060DKA3230</v>
          </cell>
          <cell r="G5017" t="str">
            <v>NC</v>
          </cell>
        </row>
        <row r="5018">
          <cell r="F5018" t="str">
            <v>420450DKA6420DKA1070-1080DKA3200</v>
          </cell>
          <cell r="G5018" t="str">
            <v>NC</v>
          </cell>
        </row>
        <row r="5019">
          <cell r="F5019" t="str">
            <v>420450DKA6420DKA1070-1080DKA3210</v>
          </cell>
          <cell r="G5019" t="str">
            <v>NC</v>
          </cell>
        </row>
        <row r="5020">
          <cell r="F5020" t="str">
            <v>420450DKA6420DKA1070-1080DKA3220</v>
          </cell>
          <cell r="G5020" t="str">
            <v>NC</v>
          </cell>
        </row>
        <row r="5021">
          <cell r="F5021" t="str">
            <v>420450DKA6420DKA1070-1080DKA3230</v>
          </cell>
          <cell r="G5021" t="str">
            <v>NC</v>
          </cell>
        </row>
        <row r="5022">
          <cell r="F5022" t="str">
            <v>420450DKA6420DKA1090DKA3200</v>
          </cell>
          <cell r="G5022" t="str">
            <v>NC</v>
          </cell>
        </row>
        <row r="5023">
          <cell r="F5023" t="str">
            <v>420450DKA6420DKA1090DKA3210</v>
          </cell>
          <cell r="G5023" t="str">
            <v>NC</v>
          </cell>
        </row>
        <row r="5024">
          <cell r="F5024" t="str">
            <v>420450DKA6420DKA1090DKA3220</v>
          </cell>
          <cell r="G5024" t="str">
            <v>NC</v>
          </cell>
        </row>
        <row r="5025">
          <cell r="F5025" t="str">
            <v>420450DKA6420DKA1090DKA3230</v>
          </cell>
          <cell r="G5025" t="str">
            <v>NC</v>
          </cell>
        </row>
        <row r="5026">
          <cell r="F5026" t="str">
            <v>420450DKA6430DKA1040-1050DKA3200</v>
          </cell>
          <cell r="G5026" t="str">
            <v>NC</v>
          </cell>
        </row>
        <row r="5027">
          <cell r="F5027" t="str">
            <v>420450DKA6430DKA1040-1050DKA3210</v>
          </cell>
          <cell r="G5027" t="str">
            <v>NC</v>
          </cell>
        </row>
        <row r="5028">
          <cell r="F5028" t="str">
            <v>420450DKA6430DKA1040-1050DKA3220</v>
          </cell>
          <cell r="G5028" t="str">
            <v>NC</v>
          </cell>
        </row>
        <row r="5029">
          <cell r="F5029" t="str">
            <v>420450DKA6430DKA1040-1050DKA3230</v>
          </cell>
          <cell r="G5029" t="str">
            <v>NC</v>
          </cell>
        </row>
        <row r="5030">
          <cell r="F5030" t="str">
            <v>420450DKA6430DKA1060DKA3200</v>
          </cell>
          <cell r="G5030" t="str">
            <v>NC</v>
          </cell>
        </row>
        <row r="5031">
          <cell r="F5031" t="str">
            <v>420450DKA6430DKA1060DKA3210</v>
          </cell>
          <cell r="G5031" t="str">
            <v>NC</v>
          </cell>
        </row>
        <row r="5032">
          <cell r="F5032" t="str">
            <v>420450DKA6430DKA1060DKA3220</v>
          </cell>
          <cell r="G5032" t="str">
            <v>NC</v>
          </cell>
        </row>
        <row r="5033">
          <cell r="F5033" t="str">
            <v>420450DKA6430DKA1060DKA3230</v>
          </cell>
          <cell r="G5033" t="str">
            <v>NC</v>
          </cell>
        </row>
        <row r="5034">
          <cell r="F5034" t="str">
            <v>420450DKA6430DKA1070-1080DKA3200</v>
          </cell>
          <cell r="G5034" t="str">
            <v>NC</v>
          </cell>
        </row>
        <row r="5035">
          <cell r="F5035" t="str">
            <v>420450DKA6430DKA1070-1080DKA3210</v>
          </cell>
          <cell r="G5035" t="str">
            <v>NC</v>
          </cell>
        </row>
        <row r="5036">
          <cell r="F5036" t="str">
            <v>420450DKA6430DKA1070-1080DKA3220</v>
          </cell>
          <cell r="G5036" t="str">
            <v>NC</v>
          </cell>
        </row>
        <row r="5037">
          <cell r="F5037" t="str">
            <v>420450DKA6430DKA1070-1080DKA3230</v>
          </cell>
          <cell r="G5037" t="str">
            <v>NC</v>
          </cell>
        </row>
        <row r="5038">
          <cell r="F5038" t="str">
            <v>420450DKA6430DKA1090DKA3200</v>
          </cell>
          <cell r="G5038" t="str">
            <v>NC</v>
          </cell>
        </row>
        <row r="5039">
          <cell r="F5039" t="str">
            <v>420450DKA6430DKA1090DKA3210</v>
          </cell>
          <cell r="G5039" t="str">
            <v>NC</v>
          </cell>
        </row>
        <row r="5040">
          <cell r="F5040" t="str">
            <v>420450DKA6430DKA1090DKA3220</v>
          </cell>
          <cell r="G5040" t="str">
            <v>NC</v>
          </cell>
        </row>
        <row r="5041">
          <cell r="F5041" t="str">
            <v>420450DKA6430DKA1090DKA3230</v>
          </cell>
          <cell r="G5041" t="str">
            <v>NC</v>
          </cell>
        </row>
        <row r="5042">
          <cell r="F5042" t="str">
            <v>420460DKA6410DKA1040-1050DKA3200</v>
          </cell>
          <cell r="G5042" t="str">
            <v>No</v>
          </cell>
        </row>
        <row r="5043">
          <cell r="F5043" t="str">
            <v>420460DKA6410DKA1040-1050DKA3210</v>
          </cell>
          <cell r="G5043" t="str">
            <v>No</v>
          </cell>
        </row>
        <row r="5044">
          <cell r="F5044" t="str">
            <v>420460DKA6410DKA1040-1050DKA3220</v>
          </cell>
          <cell r="G5044" t="str">
            <v>No</v>
          </cell>
        </row>
        <row r="5045">
          <cell r="F5045" t="str">
            <v>420460DKA6410DKA1040-1050DKA3230</v>
          </cell>
          <cell r="G5045" t="str">
            <v>No</v>
          </cell>
        </row>
        <row r="5046">
          <cell r="F5046" t="str">
            <v>420460DKA6410DKA1060DKA3200</v>
          </cell>
          <cell r="G5046" t="str">
            <v>NC</v>
          </cell>
        </row>
        <row r="5047">
          <cell r="F5047" t="str">
            <v>420460DKA6410DKA1060DKA3210</v>
          </cell>
          <cell r="G5047" t="str">
            <v>NC</v>
          </cell>
        </row>
        <row r="5048">
          <cell r="F5048" t="str">
            <v>420460DKA6410DKA1060DKA3220</v>
          </cell>
          <cell r="G5048" t="str">
            <v>NC</v>
          </cell>
        </row>
        <row r="5049">
          <cell r="F5049" t="str">
            <v>420460DKA6410DKA1060DKA3230</v>
          </cell>
          <cell r="G5049" t="str">
            <v>NC</v>
          </cell>
        </row>
        <row r="5050">
          <cell r="F5050" t="str">
            <v>420460DKA6410DKA1070-1080DKA3200</v>
          </cell>
          <cell r="G5050" t="str">
            <v>No</v>
          </cell>
        </row>
        <row r="5051">
          <cell r="F5051" t="str">
            <v>420460DKA6410DKA1070-1080DKA3210</v>
          </cell>
          <cell r="G5051" t="str">
            <v>No</v>
          </cell>
        </row>
        <row r="5052">
          <cell r="F5052" t="str">
            <v>420460DKA6410DKA1070-1080DKA3220</v>
          </cell>
          <cell r="G5052" t="str">
            <v>No</v>
          </cell>
        </row>
        <row r="5053">
          <cell r="F5053" t="str">
            <v>420460DKA6410DKA1070-1080DKA3230</v>
          </cell>
          <cell r="G5053" t="str">
            <v>No</v>
          </cell>
        </row>
        <row r="5054">
          <cell r="F5054" t="str">
            <v>420460DKA6410DKA1090DKA3200</v>
          </cell>
          <cell r="G5054" t="str">
            <v>NC</v>
          </cell>
        </row>
        <row r="5055">
          <cell r="F5055" t="str">
            <v>420460DKA6410DKA1090DKA3210</v>
          </cell>
          <cell r="G5055" t="str">
            <v>NC</v>
          </cell>
        </row>
        <row r="5056">
          <cell r="F5056" t="str">
            <v>420460DKA6410DKA1090DKA3220</v>
          </cell>
          <cell r="G5056" t="str">
            <v>NC</v>
          </cell>
        </row>
        <row r="5057">
          <cell r="F5057" t="str">
            <v>420460DKA6410DKA1090DKA3230</v>
          </cell>
          <cell r="G5057" t="str">
            <v>NC</v>
          </cell>
        </row>
        <row r="5058">
          <cell r="F5058" t="str">
            <v>420460DKA6420DKA1040-1050DKA3200</v>
          </cell>
          <cell r="G5058" t="str">
            <v>No</v>
          </cell>
        </row>
        <row r="5059">
          <cell r="F5059" t="str">
            <v>420460DKA6420DKA1040-1050DKA3210</v>
          </cell>
          <cell r="G5059" t="str">
            <v>No</v>
          </cell>
        </row>
        <row r="5060">
          <cell r="F5060" t="str">
            <v>420460DKA6420DKA1040-1050DKA3220</v>
          </cell>
          <cell r="G5060" t="str">
            <v>No</v>
          </cell>
        </row>
        <row r="5061">
          <cell r="F5061" t="str">
            <v>420460DKA6420DKA1040-1050DKA3230</v>
          </cell>
          <cell r="G5061" t="str">
            <v>No</v>
          </cell>
        </row>
        <row r="5062">
          <cell r="F5062" t="str">
            <v>420460DKA6420DKA1060DKA3200</v>
          </cell>
          <cell r="G5062" t="str">
            <v>NC</v>
          </cell>
        </row>
        <row r="5063">
          <cell r="F5063" t="str">
            <v>420460DKA6420DKA1060DKA3210</v>
          </cell>
          <cell r="G5063" t="str">
            <v>NC</v>
          </cell>
        </row>
        <row r="5064">
          <cell r="F5064" t="str">
            <v>420460DKA6420DKA1060DKA3220</v>
          </cell>
          <cell r="G5064" t="str">
            <v>NC</v>
          </cell>
        </row>
        <row r="5065">
          <cell r="F5065" t="str">
            <v>420460DKA6420DKA1060DKA3230</v>
          </cell>
          <cell r="G5065" t="str">
            <v>NC</v>
          </cell>
        </row>
        <row r="5066">
          <cell r="F5066" t="str">
            <v>420460DKA6420DKA1070-1080DKA3200</v>
          </cell>
          <cell r="G5066" t="str">
            <v>No</v>
          </cell>
        </row>
        <row r="5067">
          <cell r="F5067" t="str">
            <v>420460DKA6420DKA1070-1080DKA3210</v>
          </cell>
          <cell r="G5067" t="str">
            <v>No</v>
          </cell>
        </row>
        <row r="5068">
          <cell r="F5068" t="str">
            <v>420460DKA6420DKA1070-1080DKA3220</v>
          </cell>
          <cell r="G5068" t="str">
            <v>No</v>
          </cell>
        </row>
        <row r="5069">
          <cell r="F5069" t="str">
            <v>420460DKA6420DKA1070-1080DKA3230</v>
          </cell>
          <cell r="G5069" t="str">
            <v>No</v>
          </cell>
        </row>
        <row r="5070">
          <cell r="F5070" t="str">
            <v>420460DKA6420DKA1090DKA3200</v>
          </cell>
          <cell r="G5070" t="str">
            <v>NC</v>
          </cell>
        </row>
        <row r="5071">
          <cell r="F5071" t="str">
            <v>420460DKA6420DKA1090DKA3210</v>
          </cell>
          <cell r="G5071" t="str">
            <v>NC</v>
          </cell>
        </row>
        <row r="5072">
          <cell r="F5072" t="str">
            <v>420460DKA6420DKA1090DKA3220</v>
          </cell>
          <cell r="G5072" t="str">
            <v>NC</v>
          </cell>
        </row>
        <row r="5073">
          <cell r="F5073" t="str">
            <v>420460DKA6420DKA1090DKA3230</v>
          </cell>
          <cell r="G5073" t="str">
            <v>NC</v>
          </cell>
        </row>
        <row r="5074">
          <cell r="F5074" t="str">
            <v>420460DKA6430DKA1040-1050DKA3200</v>
          </cell>
          <cell r="G5074" t="str">
            <v>NC</v>
          </cell>
        </row>
        <row r="5075">
          <cell r="F5075" t="str">
            <v>420460DKA6430DKA1040-1050DKA3210</v>
          </cell>
          <cell r="G5075" t="str">
            <v>NC</v>
          </cell>
        </row>
        <row r="5076">
          <cell r="F5076" t="str">
            <v>420460DKA6430DKA1040-1050DKA3220</v>
          </cell>
          <cell r="G5076" t="str">
            <v>NC</v>
          </cell>
        </row>
        <row r="5077">
          <cell r="F5077" t="str">
            <v>420460DKA6430DKA1040-1050DKA3230</v>
          </cell>
          <cell r="G5077" t="str">
            <v>NC</v>
          </cell>
        </row>
        <row r="5078">
          <cell r="F5078" t="str">
            <v>420460DKA6430DKA1060DKA3200</v>
          </cell>
          <cell r="G5078" t="str">
            <v>NC</v>
          </cell>
        </row>
        <row r="5079">
          <cell r="F5079" t="str">
            <v>420460DKA6430DKA1060DKA3210</v>
          </cell>
          <cell r="G5079" t="str">
            <v>NC</v>
          </cell>
        </row>
        <row r="5080">
          <cell r="F5080" t="str">
            <v>420460DKA6430DKA1060DKA3220</v>
          </cell>
          <cell r="G5080" t="str">
            <v>NC</v>
          </cell>
        </row>
        <row r="5081">
          <cell r="F5081" t="str">
            <v>420460DKA6430DKA1060DKA3230</v>
          </cell>
          <cell r="G5081" t="str">
            <v>NC</v>
          </cell>
        </row>
        <row r="5082">
          <cell r="F5082" t="str">
            <v>420460DKA6430DKA1070-1080DKA3200</v>
          </cell>
          <cell r="G5082" t="str">
            <v>NC</v>
          </cell>
        </row>
        <row r="5083">
          <cell r="F5083" t="str">
            <v>420460DKA6430DKA1070-1080DKA3210</v>
          </cell>
          <cell r="G5083" t="str">
            <v>NC</v>
          </cell>
        </row>
        <row r="5084">
          <cell r="F5084" t="str">
            <v>420460DKA6430DKA1070-1080DKA3220</v>
          </cell>
          <cell r="G5084" t="str">
            <v>NC</v>
          </cell>
        </row>
        <row r="5085">
          <cell r="F5085" t="str">
            <v>420460DKA6430DKA1070-1080DKA3230</v>
          </cell>
          <cell r="G5085" t="str">
            <v>NC</v>
          </cell>
        </row>
        <row r="5086">
          <cell r="F5086" t="str">
            <v>420460DKA6430DKA1090DKA3200</v>
          </cell>
          <cell r="G5086" t="str">
            <v>NC</v>
          </cell>
        </row>
        <row r="5087">
          <cell r="F5087" t="str">
            <v>420460DKA6430DKA1090DKA3210</v>
          </cell>
          <cell r="G5087" t="str">
            <v>NC</v>
          </cell>
        </row>
        <row r="5088">
          <cell r="F5088" t="str">
            <v>420460DKA6430DKA1090DKA3220</v>
          </cell>
          <cell r="G5088" t="str">
            <v>NC</v>
          </cell>
        </row>
        <row r="5089">
          <cell r="F5089" t="str">
            <v>420460DKA6430DKA1090DKA3230</v>
          </cell>
          <cell r="G5089" t="str">
            <v>NC</v>
          </cell>
        </row>
        <row r="5090">
          <cell r="F5090" t="str">
            <v>420470DKA6410DKA1040-1050DKA3200</v>
          </cell>
          <cell r="G5090" t="str">
            <v>No</v>
          </cell>
        </row>
        <row r="5091">
          <cell r="F5091" t="str">
            <v>420470DKA6410DKA1040-1050DKA3210</v>
          </cell>
          <cell r="G5091" t="str">
            <v>No</v>
          </cell>
        </row>
        <row r="5092">
          <cell r="F5092" t="str">
            <v>420470DKA6410DKA1040-1050DKA3220</v>
          </cell>
          <cell r="G5092" t="str">
            <v>No</v>
          </cell>
        </row>
        <row r="5093">
          <cell r="F5093" t="str">
            <v>420470DKA6410DKA1040-1050DKA3230</v>
          </cell>
          <cell r="G5093" t="str">
            <v>No</v>
          </cell>
        </row>
        <row r="5094">
          <cell r="F5094" t="str">
            <v>420470DKA6410DKA1060DKA3200</v>
          </cell>
          <cell r="G5094" t="str">
            <v>NC</v>
          </cell>
        </row>
        <row r="5095">
          <cell r="F5095" t="str">
            <v>420470DKA6410DKA1060DKA3210</v>
          </cell>
          <cell r="G5095" t="str">
            <v>NC</v>
          </cell>
        </row>
        <row r="5096">
          <cell r="F5096" t="str">
            <v>420470DKA6410DKA1060DKA3220</v>
          </cell>
          <cell r="G5096" t="str">
            <v>NC</v>
          </cell>
        </row>
        <row r="5097">
          <cell r="F5097" t="str">
            <v>420470DKA6410DKA1060DKA3230</v>
          </cell>
          <cell r="G5097" t="str">
            <v>NC</v>
          </cell>
        </row>
        <row r="5098">
          <cell r="F5098" t="str">
            <v>420470DKA6410DKA1070-1080DKA3200</v>
          </cell>
          <cell r="G5098" t="str">
            <v>No</v>
          </cell>
        </row>
        <row r="5099">
          <cell r="F5099" t="str">
            <v>420470DKA6410DKA1070-1080DKA3210</v>
          </cell>
          <cell r="G5099" t="str">
            <v>No</v>
          </cell>
        </row>
        <row r="5100">
          <cell r="F5100" t="str">
            <v>420470DKA6410DKA1070-1080DKA3220</v>
          </cell>
          <cell r="G5100" t="str">
            <v>No</v>
          </cell>
        </row>
        <row r="5101">
          <cell r="F5101" t="str">
            <v>420470DKA6410DKA1070-1080DKA3230</v>
          </cell>
          <cell r="G5101" t="str">
            <v>No</v>
          </cell>
        </row>
        <row r="5102">
          <cell r="F5102" t="str">
            <v>420470DKA6410DKA1090DKA3200</v>
          </cell>
          <cell r="G5102" t="str">
            <v>NC</v>
          </cell>
        </row>
        <row r="5103">
          <cell r="F5103" t="str">
            <v>420470DKA6410DKA1090DKA3210</v>
          </cell>
          <cell r="G5103" t="str">
            <v>NC</v>
          </cell>
        </row>
        <row r="5104">
          <cell r="F5104" t="str">
            <v>420470DKA6410DKA1090DKA3220</v>
          </cell>
          <cell r="G5104" t="str">
            <v>NC</v>
          </cell>
        </row>
        <row r="5105">
          <cell r="F5105" t="str">
            <v>420470DKA6410DKA1090DKA3230</v>
          </cell>
          <cell r="G5105" t="str">
            <v>NC</v>
          </cell>
        </row>
        <row r="5106">
          <cell r="F5106" t="str">
            <v>420470DKA6420DKA1040-1050DKA3200</v>
          </cell>
          <cell r="G5106" t="str">
            <v>No</v>
          </cell>
        </row>
        <row r="5107">
          <cell r="F5107" t="str">
            <v>420470DKA6420DKA1040-1050DKA3210</v>
          </cell>
          <cell r="G5107" t="str">
            <v>No</v>
          </cell>
        </row>
        <row r="5108">
          <cell r="F5108" t="str">
            <v>420470DKA6420DKA1040-1050DKA3220</v>
          </cell>
          <cell r="G5108" t="str">
            <v>No</v>
          </cell>
        </row>
        <row r="5109">
          <cell r="F5109" t="str">
            <v>420470DKA6420DKA1040-1050DKA3230</v>
          </cell>
          <cell r="G5109" t="str">
            <v>No</v>
          </cell>
        </row>
        <row r="5110">
          <cell r="F5110" t="str">
            <v>420470DKA6420DKA1060DKA3200</v>
          </cell>
          <cell r="G5110" t="str">
            <v>NC</v>
          </cell>
        </row>
        <row r="5111">
          <cell r="F5111" t="str">
            <v>420470DKA6420DKA1060DKA3210</v>
          </cell>
          <cell r="G5111" t="str">
            <v>NC</v>
          </cell>
        </row>
        <row r="5112">
          <cell r="F5112" t="str">
            <v>420470DKA6420DKA1060DKA3220</v>
          </cell>
          <cell r="G5112" t="str">
            <v>NC</v>
          </cell>
        </row>
        <row r="5113">
          <cell r="F5113" t="str">
            <v>420470DKA6420DKA1060DKA3230</v>
          </cell>
          <cell r="G5113" t="str">
            <v>NC</v>
          </cell>
        </row>
        <row r="5114">
          <cell r="F5114" t="str">
            <v>420470DKA6420DKA1070-1080DKA3200</v>
          </cell>
          <cell r="G5114" t="str">
            <v>No</v>
          </cell>
        </row>
        <row r="5115">
          <cell r="F5115" t="str">
            <v>420470DKA6420DKA1070-1080DKA3210</v>
          </cell>
          <cell r="G5115" t="str">
            <v>No</v>
          </cell>
        </row>
        <row r="5116">
          <cell r="F5116" t="str">
            <v>420470DKA6420DKA1070-1080DKA3220</v>
          </cell>
          <cell r="G5116" t="str">
            <v>No</v>
          </cell>
        </row>
        <row r="5117">
          <cell r="F5117" t="str">
            <v>420470DKA6420DKA1070-1080DKA3230</v>
          </cell>
          <cell r="G5117" t="str">
            <v>No</v>
          </cell>
        </row>
        <row r="5118">
          <cell r="F5118" t="str">
            <v>420470DKA6420DKA1090DKA3200</v>
          </cell>
          <cell r="G5118" t="str">
            <v>NC</v>
          </cell>
        </row>
        <row r="5119">
          <cell r="F5119" t="str">
            <v>420470DKA6420DKA1090DKA3210</v>
          </cell>
          <cell r="G5119" t="str">
            <v>NC</v>
          </cell>
        </row>
        <row r="5120">
          <cell r="F5120" t="str">
            <v>420470DKA6420DKA1090DKA3220</v>
          </cell>
          <cell r="G5120" t="str">
            <v>NC</v>
          </cell>
        </row>
        <row r="5121">
          <cell r="F5121" t="str">
            <v>420470DKA6420DKA1090DKA3230</v>
          </cell>
          <cell r="G5121" t="str">
            <v>NC</v>
          </cell>
        </row>
        <row r="5122">
          <cell r="F5122" t="str">
            <v>420470DKA6430DKA1040-1050DKA3200</v>
          </cell>
          <cell r="G5122" t="str">
            <v>No</v>
          </cell>
        </row>
        <row r="5123">
          <cell r="F5123" t="str">
            <v>420470DKA6430DKA1040-1050DKA3210</v>
          </cell>
          <cell r="G5123" t="str">
            <v>No</v>
          </cell>
        </row>
        <row r="5124">
          <cell r="F5124" t="str">
            <v>420470DKA6430DKA1040-1050DKA3220</v>
          </cell>
          <cell r="G5124" t="str">
            <v>No</v>
          </cell>
        </row>
        <row r="5125">
          <cell r="F5125" t="str">
            <v>420470DKA6430DKA1040-1050DKA3230</v>
          </cell>
          <cell r="G5125" t="str">
            <v>No</v>
          </cell>
        </row>
        <row r="5126">
          <cell r="F5126" t="str">
            <v>420470DKA6430DKA1060DKA3200</v>
          </cell>
          <cell r="G5126" t="str">
            <v>NC</v>
          </cell>
        </row>
        <row r="5127">
          <cell r="F5127" t="str">
            <v>420470DKA6430DKA1060DKA3210</v>
          </cell>
          <cell r="G5127" t="str">
            <v>NC</v>
          </cell>
        </row>
        <row r="5128">
          <cell r="F5128" t="str">
            <v>420470DKA6430DKA1060DKA3220</v>
          </cell>
          <cell r="G5128" t="str">
            <v>NC</v>
          </cell>
        </row>
        <row r="5129">
          <cell r="F5129" t="str">
            <v>420470DKA6430DKA1060DKA3230</v>
          </cell>
          <cell r="G5129" t="str">
            <v>NC</v>
          </cell>
        </row>
        <row r="5130">
          <cell r="F5130" t="str">
            <v>420470DKA6430DKA1070-1080DKA3200</v>
          </cell>
          <cell r="G5130" t="str">
            <v>No</v>
          </cell>
        </row>
        <row r="5131">
          <cell r="F5131" t="str">
            <v>420470DKA6430DKA1070-1080DKA3210</v>
          </cell>
          <cell r="G5131" t="str">
            <v>No</v>
          </cell>
        </row>
        <row r="5132">
          <cell r="F5132" t="str">
            <v>420470DKA6430DKA1070-1080DKA3220</v>
          </cell>
          <cell r="G5132" t="str">
            <v>No</v>
          </cell>
        </row>
        <row r="5133">
          <cell r="F5133" t="str">
            <v>420470DKA6430DKA1070-1080DKA3230</v>
          </cell>
          <cell r="G5133" t="str">
            <v>No</v>
          </cell>
        </row>
        <row r="5134">
          <cell r="F5134" t="str">
            <v>420470DKA6430DKA1090DKA3200</v>
          </cell>
          <cell r="G5134" t="str">
            <v>NC</v>
          </cell>
        </row>
        <row r="5135">
          <cell r="F5135" t="str">
            <v>420470DKA6430DKA1090DKA3210</v>
          </cell>
          <cell r="G5135" t="str">
            <v>NC</v>
          </cell>
        </row>
        <row r="5136">
          <cell r="F5136" t="str">
            <v>420470DKA6430DKA1090DKA3220</v>
          </cell>
          <cell r="G5136" t="str">
            <v>NC</v>
          </cell>
        </row>
        <row r="5137">
          <cell r="F5137" t="str">
            <v>420470DKA6430DKA1090DKA3230</v>
          </cell>
          <cell r="G5137" t="str">
            <v>NC</v>
          </cell>
        </row>
        <row r="5138">
          <cell r="F5138" t="str">
            <v>420480DKA6410DKA1040-1050DKA3200</v>
          </cell>
          <cell r="G5138" t="str">
            <v>No</v>
          </cell>
        </row>
        <row r="5139">
          <cell r="F5139" t="str">
            <v>420480DKA6410DKA1040-1050DKA3210</v>
          </cell>
          <cell r="G5139" t="str">
            <v>No</v>
          </cell>
        </row>
        <row r="5140">
          <cell r="F5140" t="str">
            <v>420480DKA6410DKA1040-1050DKA3220</v>
          </cell>
          <cell r="G5140" t="str">
            <v>No</v>
          </cell>
        </row>
        <row r="5141">
          <cell r="F5141" t="str">
            <v>420480DKA6410DKA1040-1050DKA3230</v>
          </cell>
          <cell r="G5141" t="str">
            <v>No</v>
          </cell>
        </row>
        <row r="5142">
          <cell r="F5142" t="str">
            <v>420480DKA6410DKA1060DKA3200</v>
          </cell>
          <cell r="G5142" t="str">
            <v>NC</v>
          </cell>
        </row>
        <row r="5143">
          <cell r="F5143" t="str">
            <v>420480DKA6410DKA1060DKA3210</v>
          </cell>
          <cell r="G5143" t="str">
            <v>NC</v>
          </cell>
        </row>
        <row r="5144">
          <cell r="F5144" t="str">
            <v>420480DKA6410DKA1060DKA3220</v>
          </cell>
          <cell r="G5144" t="str">
            <v>NC</v>
          </cell>
        </row>
        <row r="5145">
          <cell r="F5145" t="str">
            <v>420480DKA6410DKA1060DKA3230</v>
          </cell>
          <cell r="G5145" t="str">
            <v>NC</v>
          </cell>
        </row>
        <row r="5146">
          <cell r="F5146" t="str">
            <v>420480DKA6410DKA1070-1080DKA3200</v>
          </cell>
          <cell r="G5146" t="str">
            <v>No</v>
          </cell>
        </row>
        <row r="5147">
          <cell r="F5147" t="str">
            <v>420480DKA6410DKA1070-1080DKA3210</v>
          </cell>
          <cell r="G5147" t="str">
            <v>No</v>
          </cell>
        </row>
        <row r="5148">
          <cell r="F5148" t="str">
            <v>420480DKA6410DKA1070-1080DKA3220</v>
          </cell>
          <cell r="G5148" t="str">
            <v>No</v>
          </cell>
        </row>
        <row r="5149">
          <cell r="F5149" t="str">
            <v>420480DKA6410DKA1070-1080DKA3230</v>
          </cell>
          <cell r="G5149" t="str">
            <v>No</v>
          </cell>
        </row>
        <row r="5150">
          <cell r="F5150" t="str">
            <v>420480DKA6410DKA1090DKA3200</v>
          </cell>
          <cell r="G5150" t="str">
            <v>NC</v>
          </cell>
        </row>
        <row r="5151">
          <cell r="F5151" t="str">
            <v>420480DKA6410DKA1090DKA3210</v>
          </cell>
          <cell r="G5151" t="str">
            <v>NC</v>
          </cell>
        </row>
        <row r="5152">
          <cell r="F5152" t="str">
            <v>420480DKA6410DKA1090DKA3220</v>
          </cell>
          <cell r="G5152" t="str">
            <v>NC</v>
          </cell>
        </row>
        <row r="5153">
          <cell r="F5153" t="str">
            <v>420480DKA6410DKA1090DKA3230</v>
          </cell>
          <cell r="G5153" t="str">
            <v>NC</v>
          </cell>
        </row>
        <row r="5154">
          <cell r="F5154" t="str">
            <v>420480DKA6420DKA1040-1050DKA3200</v>
          </cell>
          <cell r="G5154" t="str">
            <v>No</v>
          </cell>
        </row>
        <row r="5155">
          <cell r="F5155" t="str">
            <v>420480DKA6420DKA1040-1050DKA3210</v>
          </cell>
          <cell r="G5155" t="str">
            <v>No</v>
          </cell>
        </row>
        <row r="5156">
          <cell r="F5156" t="str">
            <v>420480DKA6420DKA1040-1050DKA3220</v>
          </cell>
          <cell r="G5156" t="str">
            <v>No</v>
          </cell>
        </row>
        <row r="5157">
          <cell r="F5157" t="str">
            <v>420480DKA6420DKA1040-1050DKA3230</v>
          </cell>
          <cell r="G5157" t="str">
            <v>No</v>
          </cell>
        </row>
        <row r="5158">
          <cell r="F5158" t="str">
            <v>420480DKA6420DKA1060DKA3200</v>
          </cell>
          <cell r="G5158" t="str">
            <v>NC</v>
          </cell>
        </row>
        <row r="5159">
          <cell r="F5159" t="str">
            <v>420480DKA6420DKA1060DKA3210</v>
          </cell>
          <cell r="G5159" t="str">
            <v>NC</v>
          </cell>
        </row>
        <row r="5160">
          <cell r="F5160" t="str">
            <v>420480DKA6420DKA1060DKA3220</v>
          </cell>
          <cell r="G5160" t="str">
            <v>NC</v>
          </cell>
        </row>
        <row r="5161">
          <cell r="F5161" t="str">
            <v>420480DKA6420DKA1060DKA3230</v>
          </cell>
          <cell r="G5161" t="str">
            <v>NC</v>
          </cell>
        </row>
        <row r="5162">
          <cell r="F5162" t="str">
            <v>420480DKA6420DKA1070-1080DKA3200</v>
          </cell>
          <cell r="G5162" t="str">
            <v>No</v>
          </cell>
        </row>
        <row r="5163">
          <cell r="F5163" t="str">
            <v>420480DKA6420DKA1070-1080DKA3210</v>
          </cell>
          <cell r="G5163" t="str">
            <v>No</v>
          </cell>
        </row>
        <row r="5164">
          <cell r="F5164" t="str">
            <v>420480DKA6420DKA1070-1080DKA3220</v>
          </cell>
          <cell r="G5164" t="str">
            <v>No</v>
          </cell>
        </row>
        <row r="5165">
          <cell r="F5165" t="str">
            <v>420480DKA6420DKA1070-1080DKA3230</v>
          </cell>
          <cell r="G5165" t="str">
            <v>No</v>
          </cell>
        </row>
        <row r="5166">
          <cell r="F5166" t="str">
            <v>420480DKA6420DKA1090DKA3200</v>
          </cell>
          <cell r="G5166" t="str">
            <v>NC</v>
          </cell>
        </row>
        <row r="5167">
          <cell r="F5167" t="str">
            <v>420480DKA6420DKA1090DKA3210</v>
          </cell>
          <cell r="G5167" t="str">
            <v>NC</v>
          </cell>
        </row>
        <row r="5168">
          <cell r="F5168" t="str">
            <v>420480DKA6420DKA1090DKA3220</v>
          </cell>
          <cell r="G5168" t="str">
            <v>NC</v>
          </cell>
        </row>
        <row r="5169">
          <cell r="F5169" t="str">
            <v>420480DKA6420DKA1090DKA3230</v>
          </cell>
          <cell r="G5169" t="str">
            <v>NC</v>
          </cell>
        </row>
        <row r="5170">
          <cell r="F5170" t="str">
            <v>420480DKA6430DKA1040-1050DKA3200</v>
          </cell>
          <cell r="G5170" t="str">
            <v>No</v>
          </cell>
        </row>
        <row r="5171">
          <cell r="F5171" t="str">
            <v>420480DKA6430DKA1040-1050DKA3210</v>
          </cell>
          <cell r="G5171" t="str">
            <v>No</v>
          </cell>
        </row>
        <row r="5172">
          <cell r="F5172" t="str">
            <v>420480DKA6430DKA1040-1050DKA3220</v>
          </cell>
          <cell r="G5172" t="str">
            <v>No</v>
          </cell>
        </row>
        <row r="5173">
          <cell r="F5173" t="str">
            <v>420480DKA6430DKA1040-1050DKA3230</v>
          </cell>
          <cell r="G5173" t="str">
            <v>No</v>
          </cell>
        </row>
        <row r="5174">
          <cell r="F5174" t="str">
            <v>420480DKA6430DKA1060DKA3200</v>
          </cell>
          <cell r="G5174" t="str">
            <v>NC</v>
          </cell>
        </row>
        <row r="5175">
          <cell r="F5175" t="str">
            <v>420480DKA6430DKA1060DKA3210</v>
          </cell>
          <cell r="G5175" t="str">
            <v>NC</v>
          </cell>
        </row>
        <row r="5176">
          <cell r="F5176" t="str">
            <v>420480DKA6430DKA1060DKA3220</v>
          </cell>
          <cell r="G5176" t="str">
            <v>NC</v>
          </cell>
        </row>
        <row r="5177">
          <cell r="F5177" t="str">
            <v>420480DKA6430DKA1060DKA3230</v>
          </cell>
          <cell r="G5177" t="str">
            <v>NC</v>
          </cell>
        </row>
        <row r="5178">
          <cell r="F5178" t="str">
            <v>420480DKA6430DKA1070-1080DKA3200</v>
          </cell>
          <cell r="G5178" t="str">
            <v>No</v>
          </cell>
        </row>
        <row r="5179">
          <cell r="F5179" t="str">
            <v>420480DKA6430DKA1070-1080DKA3210</v>
          </cell>
          <cell r="G5179" t="str">
            <v>No</v>
          </cell>
        </row>
        <row r="5180">
          <cell r="F5180" t="str">
            <v>420480DKA6430DKA1070-1080DKA3220</v>
          </cell>
          <cell r="G5180" t="str">
            <v>No</v>
          </cell>
        </row>
        <row r="5181">
          <cell r="F5181" t="str">
            <v>420480DKA6430DKA1070-1080DKA3230</v>
          </cell>
          <cell r="G5181" t="str">
            <v>No</v>
          </cell>
        </row>
        <row r="5182">
          <cell r="F5182" t="str">
            <v>420480DKA6430DKA1090DKA3200</v>
          </cell>
          <cell r="G5182" t="str">
            <v>NC</v>
          </cell>
        </row>
        <row r="5183">
          <cell r="F5183" t="str">
            <v>420480DKA6430DKA1090DKA3210</v>
          </cell>
          <cell r="G5183" t="str">
            <v>NC</v>
          </cell>
        </row>
        <row r="5184">
          <cell r="F5184" t="str">
            <v>420480DKA6430DKA1090DKA3220</v>
          </cell>
          <cell r="G5184" t="str">
            <v>NC</v>
          </cell>
        </row>
        <row r="5185">
          <cell r="F5185" t="str">
            <v>420480DKA6430DKA1090DKA3230</v>
          </cell>
          <cell r="G5185" t="str">
            <v>NC</v>
          </cell>
        </row>
        <row r="5186">
          <cell r="F5186" t="str">
            <v>420490DKA6410DKA1040-1050DKA3200</v>
          </cell>
          <cell r="G5186" t="str">
            <v>No</v>
          </cell>
        </row>
        <row r="5187">
          <cell r="F5187" t="str">
            <v>420490DKA6410DKA1040-1050DKA3210</v>
          </cell>
          <cell r="G5187" t="str">
            <v>No</v>
          </cell>
        </row>
        <row r="5188">
          <cell r="F5188" t="str">
            <v>420490DKA6410DKA1040-1050DKA3220</v>
          </cell>
          <cell r="G5188" t="str">
            <v>No</v>
          </cell>
        </row>
        <row r="5189">
          <cell r="F5189" t="str">
            <v>420490DKA6410DKA1040-1050DKA3230</v>
          </cell>
          <cell r="G5189" t="str">
            <v>No</v>
          </cell>
        </row>
        <row r="5190">
          <cell r="F5190" t="str">
            <v>420490DKA6410DKA1060DKA3200</v>
          </cell>
          <cell r="G5190" t="str">
            <v>NC</v>
          </cell>
        </row>
        <row r="5191">
          <cell r="F5191" t="str">
            <v>420490DKA6410DKA1060DKA3210</v>
          </cell>
          <cell r="G5191" t="str">
            <v>NC</v>
          </cell>
        </row>
        <row r="5192">
          <cell r="F5192" t="str">
            <v>420490DKA6410DKA1060DKA3220</v>
          </cell>
          <cell r="G5192" t="str">
            <v>NC</v>
          </cell>
        </row>
        <row r="5193">
          <cell r="F5193" t="str">
            <v>420490DKA6410DKA1060DKA3230</v>
          </cell>
          <cell r="G5193" t="str">
            <v>NC</v>
          </cell>
        </row>
        <row r="5194">
          <cell r="F5194" t="str">
            <v>420490DKA6410DKA1070-1080DKA3200</v>
          </cell>
          <cell r="G5194" t="str">
            <v>No</v>
          </cell>
        </row>
        <row r="5195">
          <cell r="F5195" t="str">
            <v>420490DKA6410DKA1070-1080DKA3210</v>
          </cell>
          <cell r="G5195" t="str">
            <v>No</v>
          </cell>
        </row>
        <row r="5196">
          <cell r="F5196" t="str">
            <v>420490DKA6410DKA1070-1080DKA3220</v>
          </cell>
          <cell r="G5196" t="str">
            <v>No</v>
          </cell>
        </row>
        <row r="5197">
          <cell r="F5197" t="str">
            <v>420490DKA6410DKA1070-1080DKA3230</v>
          </cell>
          <cell r="G5197" t="str">
            <v>No</v>
          </cell>
        </row>
        <row r="5198">
          <cell r="F5198" t="str">
            <v>420490DKA6410DKA1090DKA3200</v>
          </cell>
          <cell r="G5198" t="str">
            <v>NC</v>
          </cell>
        </row>
        <row r="5199">
          <cell r="F5199" t="str">
            <v>420490DKA6410DKA1090DKA3210</v>
          </cell>
          <cell r="G5199" t="str">
            <v>NC</v>
          </cell>
        </row>
        <row r="5200">
          <cell r="F5200" t="str">
            <v>420490DKA6410DKA1090DKA3220</v>
          </cell>
          <cell r="G5200" t="str">
            <v>NC</v>
          </cell>
        </row>
        <row r="5201">
          <cell r="F5201" t="str">
            <v>420490DKA6410DKA1090DKA3230</v>
          </cell>
          <cell r="G5201" t="str">
            <v>NC</v>
          </cell>
        </row>
        <row r="5202">
          <cell r="F5202" t="str">
            <v>420490DKA6420DKA1040-1050DKA3200</v>
          </cell>
          <cell r="G5202" t="str">
            <v>No</v>
          </cell>
        </row>
        <row r="5203">
          <cell r="F5203" t="str">
            <v>420490DKA6420DKA1040-1050DKA3210</v>
          </cell>
          <cell r="G5203" t="str">
            <v>No</v>
          </cell>
        </row>
        <row r="5204">
          <cell r="F5204" t="str">
            <v>420490DKA6420DKA1040-1050DKA3220</v>
          </cell>
          <cell r="G5204" t="str">
            <v>No</v>
          </cell>
        </row>
        <row r="5205">
          <cell r="F5205" t="str">
            <v>420490DKA6420DKA1040-1050DKA3230</v>
          </cell>
          <cell r="G5205" t="str">
            <v>No</v>
          </cell>
        </row>
        <row r="5206">
          <cell r="F5206" t="str">
            <v>420490DKA6420DKA1060DKA3200</v>
          </cell>
          <cell r="G5206" t="str">
            <v>NC</v>
          </cell>
        </row>
        <row r="5207">
          <cell r="F5207" t="str">
            <v>420490DKA6420DKA1060DKA3210</v>
          </cell>
          <cell r="G5207" t="str">
            <v>NC</v>
          </cell>
        </row>
        <row r="5208">
          <cell r="F5208" t="str">
            <v>420490DKA6420DKA1060DKA3220</v>
          </cell>
          <cell r="G5208" t="str">
            <v>NC</v>
          </cell>
        </row>
        <row r="5209">
          <cell r="F5209" t="str">
            <v>420490DKA6420DKA1060DKA3230</v>
          </cell>
          <cell r="G5209" t="str">
            <v>NC</v>
          </cell>
        </row>
        <row r="5210">
          <cell r="F5210" t="str">
            <v>420490DKA6420DKA1070-1080DKA3200</v>
          </cell>
          <cell r="G5210" t="str">
            <v>No</v>
          </cell>
        </row>
        <row r="5211">
          <cell r="F5211" t="str">
            <v>420490DKA6420DKA1070-1080DKA3210</v>
          </cell>
          <cell r="G5211" t="str">
            <v>No</v>
          </cell>
        </row>
        <row r="5212">
          <cell r="F5212" t="str">
            <v>420490DKA6420DKA1070-1080DKA3220</v>
          </cell>
          <cell r="G5212" t="str">
            <v>No</v>
          </cell>
        </row>
        <row r="5213">
          <cell r="F5213" t="str">
            <v>420490DKA6420DKA1070-1080DKA3230</v>
          </cell>
          <cell r="G5213" t="str">
            <v>No</v>
          </cell>
        </row>
        <row r="5214">
          <cell r="F5214" t="str">
            <v>420490DKA6420DKA1090DKA3200</v>
          </cell>
          <cell r="G5214" t="str">
            <v>NC</v>
          </cell>
        </row>
        <row r="5215">
          <cell r="F5215" t="str">
            <v>420490DKA6420DKA1090DKA3210</v>
          </cell>
          <cell r="G5215" t="str">
            <v>NC</v>
          </cell>
        </row>
        <row r="5216">
          <cell r="F5216" t="str">
            <v>420490DKA6420DKA1090DKA3220</v>
          </cell>
          <cell r="G5216" t="str">
            <v>NC</v>
          </cell>
        </row>
        <row r="5217">
          <cell r="F5217" t="str">
            <v>420490DKA6420DKA1090DKA3230</v>
          </cell>
          <cell r="G5217" t="str">
            <v>NC</v>
          </cell>
        </row>
        <row r="5218">
          <cell r="F5218" t="str">
            <v>420490DKA6430DKA1040-1050DKA3200</v>
          </cell>
          <cell r="G5218" t="str">
            <v>No</v>
          </cell>
        </row>
        <row r="5219">
          <cell r="F5219" t="str">
            <v>420490DKA6430DKA1040-1050DKA3210</v>
          </cell>
          <cell r="G5219" t="str">
            <v>No</v>
          </cell>
        </row>
        <row r="5220">
          <cell r="F5220" t="str">
            <v>420490DKA6430DKA1040-1050DKA3220</v>
          </cell>
          <cell r="G5220" t="str">
            <v>No</v>
          </cell>
        </row>
        <row r="5221">
          <cell r="F5221" t="str">
            <v>420490DKA6430DKA1040-1050DKA3230</v>
          </cell>
          <cell r="G5221" t="str">
            <v>No</v>
          </cell>
        </row>
        <row r="5222">
          <cell r="F5222" t="str">
            <v>420490DKA6430DKA1060DKA3200</v>
          </cell>
          <cell r="G5222" t="str">
            <v>NC</v>
          </cell>
        </row>
        <row r="5223">
          <cell r="F5223" t="str">
            <v>420490DKA6430DKA1060DKA3210</v>
          </cell>
          <cell r="G5223" t="str">
            <v>NC</v>
          </cell>
        </row>
        <row r="5224">
          <cell r="F5224" t="str">
            <v>420490DKA6430DKA1060DKA3220</v>
          </cell>
          <cell r="G5224" t="str">
            <v>NC</v>
          </cell>
        </row>
        <row r="5225">
          <cell r="F5225" t="str">
            <v>420490DKA6430DKA1060DKA3230</v>
          </cell>
          <cell r="G5225" t="str">
            <v>NC</v>
          </cell>
        </row>
        <row r="5226">
          <cell r="F5226" t="str">
            <v>420490DKA6430DKA1070-1080DKA3200</v>
          </cell>
          <cell r="G5226" t="str">
            <v>No</v>
          </cell>
        </row>
        <row r="5227">
          <cell r="F5227" t="str">
            <v>420490DKA6430DKA1070-1080DKA3210</v>
          </cell>
          <cell r="G5227" t="str">
            <v>No</v>
          </cell>
        </row>
        <row r="5228">
          <cell r="F5228" t="str">
            <v>420490DKA6430DKA1070-1080DKA3220</v>
          </cell>
          <cell r="G5228" t="str">
            <v>No</v>
          </cell>
        </row>
        <row r="5229">
          <cell r="F5229" t="str">
            <v>420490DKA6430DKA1070-1080DKA3230</v>
          </cell>
          <cell r="G5229" t="str">
            <v>No</v>
          </cell>
        </row>
        <row r="5230">
          <cell r="F5230" t="str">
            <v>420490DKA6430DKA1090DKA3200</v>
          </cell>
          <cell r="G5230" t="str">
            <v>NC</v>
          </cell>
        </row>
        <row r="5231">
          <cell r="F5231" t="str">
            <v>420490DKA6430DKA1090DKA3210</v>
          </cell>
          <cell r="G5231" t="str">
            <v>NC</v>
          </cell>
        </row>
        <row r="5232">
          <cell r="F5232" t="str">
            <v>420490DKA6430DKA1090DKA3220</v>
          </cell>
          <cell r="G5232" t="str">
            <v>NC</v>
          </cell>
        </row>
        <row r="5233">
          <cell r="F5233" t="str">
            <v>420490DKA6430DKA1090DKA3230</v>
          </cell>
          <cell r="G5233" t="str">
            <v>NC</v>
          </cell>
        </row>
        <row r="5234">
          <cell r="F5234" t="str">
            <v>420500DKA6410DKA1040-1050DKA3200</v>
          </cell>
          <cell r="G5234" t="str">
            <v>NC</v>
          </cell>
        </row>
        <row r="5235">
          <cell r="F5235" t="str">
            <v>420500DKA6410DKA1040-1050DKA3210</v>
          </cell>
          <cell r="G5235" t="str">
            <v>NC</v>
          </cell>
        </row>
        <row r="5236">
          <cell r="F5236" t="str">
            <v>420500DKA6410DKA1040-1050DKA3220</v>
          </cell>
          <cell r="G5236" t="str">
            <v>No</v>
          </cell>
        </row>
        <row r="5237">
          <cell r="F5237" t="str">
            <v>420500DKA6410DKA1040-1050DKA3230</v>
          </cell>
          <cell r="G5237" t="str">
            <v>No</v>
          </cell>
        </row>
        <row r="5238">
          <cell r="F5238" t="str">
            <v>420500DKA6410DKA1060DKA3200</v>
          </cell>
          <cell r="G5238" t="str">
            <v>No</v>
          </cell>
        </row>
        <row r="5239">
          <cell r="F5239" t="str">
            <v>420500DKA6410DKA1060DKA3210</v>
          </cell>
          <cell r="G5239" t="str">
            <v>No</v>
          </cell>
        </row>
        <row r="5240">
          <cell r="F5240" t="str">
            <v>420500DKA6410DKA1060DKA3220</v>
          </cell>
          <cell r="G5240" t="str">
            <v>No</v>
          </cell>
        </row>
        <row r="5241">
          <cell r="F5241" t="str">
            <v>420500DKA6410DKA1060DKA3230</v>
          </cell>
          <cell r="G5241" t="str">
            <v>No</v>
          </cell>
        </row>
        <row r="5242">
          <cell r="F5242" t="str">
            <v>420500DKA6410DKA1070-1080DKA3200</v>
          </cell>
          <cell r="G5242" t="str">
            <v>No</v>
          </cell>
        </row>
        <row r="5243">
          <cell r="F5243" t="str">
            <v>420500DKA6410DKA1070-1080DKA3210</v>
          </cell>
          <cell r="G5243" t="str">
            <v>No</v>
          </cell>
        </row>
        <row r="5244">
          <cell r="F5244" t="str">
            <v>420500DKA6410DKA1070-1080DKA3220</v>
          </cell>
          <cell r="G5244" t="str">
            <v>No</v>
          </cell>
        </row>
        <row r="5245">
          <cell r="F5245" t="str">
            <v>420500DKA6410DKA1070-1080DKA3230</v>
          </cell>
          <cell r="G5245" t="str">
            <v>No</v>
          </cell>
        </row>
        <row r="5246">
          <cell r="F5246" t="str">
            <v>420500DKA6410DKA1090DKA3200</v>
          </cell>
          <cell r="G5246" t="str">
            <v>No</v>
          </cell>
        </row>
        <row r="5247">
          <cell r="F5247" t="str">
            <v>420500DKA6410DKA1090DKA3210</v>
          </cell>
          <cell r="G5247" t="str">
            <v>No</v>
          </cell>
        </row>
        <row r="5248">
          <cell r="F5248" t="str">
            <v>420500DKA6410DKA1090DKA3220</v>
          </cell>
          <cell r="G5248" t="str">
            <v>No</v>
          </cell>
        </row>
        <row r="5249">
          <cell r="F5249" t="str">
            <v>420500DKA6410DKA1090DKA3230</v>
          </cell>
          <cell r="G5249" t="str">
            <v>No</v>
          </cell>
        </row>
        <row r="5250">
          <cell r="F5250" t="str">
            <v>420500DKA6420DKA1040-1050DKA3200</v>
          </cell>
          <cell r="G5250" t="str">
            <v>No</v>
          </cell>
        </row>
        <row r="5251">
          <cell r="F5251" t="str">
            <v>420500DKA6420DKA1040-1050DKA3210</v>
          </cell>
          <cell r="G5251" t="str">
            <v>No</v>
          </cell>
        </row>
        <row r="5252">
          <cell r="F5252" t="str">
            <v>420500DKA6420DKA1040-1050DKA3220</v>
          </cell>
          <cell r="G5252" t="str">
            <v>No</v>
          </cell>
        </row>
        <row r="5253">
          <cell r="F5253" t="str">
            <v>420500DKA6420DKA1040-1050DKA3230</v>
          </cell>
          <cell r="G5253" t="str">
            <v>No</v>
          </cell>
        </row>
        <row r="5254">
          <cell r="F5254" t="str">
            <v>420500DKA6420DKA1060DKA3200</v>
          </cell>
          <cell r="G5254" t="str">
            <v>NC</v>
          </cell>
        </row>
        <row r="5255">
          <cell r="F5255" t="str">
            <v>420500DKA6420DKA1060DKA3210</v>
          </cell>
          <cell r="G5255" t="str">
            <v>NC</v>
          </cell>
        </row>
        <row r="5256">
          <cell r="F5256" t="str">
            <v>420500DKA6420DKA1060DKA3220</v>
          </cell>
          <cell r="G5256" t="str">
            <v>NC</v>
          </cell>
        </row>
        <row r="5257">
          <cell r="F5257" t="str">
            <v>420500DKA6420DKA1060DKA3230</v>
          </cell>
          <cell r="G5257" t="str">
            <v>NC</v>
          </cell>
        </row>
        <row r="5258">
          <cell r="F5258" t="str">
            <v>420500DKA6420DKA1070-1080DKA3200</v>
          </cell>
          <cell r="G5258" t="str">
            <v>No</v>
          </cell>
        </row>
        <row r="5259">
          <cell r="F5259" t="str">
            <v>420500DKA6420DKA1070-1080DKA3210</v>
          </cell>
          <cell r="G5259" t="str">
            <v>No</v>
          </cell>
        </row>
        <row r="5260">
          <cell r="F5260" t="str">
            <v>420500DKA6420DKA1070-1080DKA3220</v>
          </cell>
          <cell r="G5260" t="str">
            <v>No</v>
          </cell>
        </row>
        <row r="5261">
          <cell r="F5261" t="str">
            <v>420500DKA6420DKA1070-1080DKA3230</v>
          </cell>
          <cell r="G5261" t="str">
            <v>No</v>
          </cell>
        </row>
        <row r="5262">
          <cell r="F5262" t="str">
            <v>420500DKA6420DKA1090DKA3200</v>
          </cell>
          <cell r="G5262" t="str">
            <v>NC</v>
          </cell>
        </row>
        <row r="5263">
          <cell r="F5263" t="str">
            <v>420500DKA6420DKA1090DKA3210</v>
          </cell>
          <cell r="G5263" t="str">
            <v>NC</v>
          </cell>
        </row>
        <row r="5264">
          <cell r="F5264" t="str">
            <v>420500DKA6420DKA1090DKA3220</v>
          </cell>
          <cell r="G5264" t="str">
            <v>NC</v>
          </cell>
        </row>
        <row r="5265">
          <cell r="F5265" t="str">
            <v>420500DKA6420DKA1090DKA3230</v>
          </cell>
          <cell r="G5265" t="str">
            <v>NC</v>
          </cell>
        </row>
        <row r="5266">
          <cell r="F5266" t="str">
            <v>420500DKA6430DKA1040-1050DKA3200</v>
          </cell>
          <cell r="G5266" t="str">
            <v>No</v>
          </cell>
        </row>
        <row r="5267">
          <cell r="F5267" t="str">
            <v>420500DKA6430DKA1040-1050DKA3210</v>
          </cell>
          <cell r="G5267" t="str">
            <v>No</v>
          </cell>
        </row>
        <row r="5268">
          <cell r="F5268" t="str">
            <v>420500DKA6430DKA1040-1050DKA3220</v>
          </cell>
          <cell r="G5268" t="str">
            <v>No</v>
          </cell>
        </row>
        <row r="5269">
          <cell r="F5269" t="str">
            <v>420500DKA6430DKA1040-1050DKA3230</v>
          </cell>
          <cell r="G5269" t="str">
            <v>No</v>
          </cell>
        </row>
        <row r="5270">
          <cell r="F5270" t="str">
            <v>420500DKA6430DKA1060DKA3200</v>
          </cell>
          <cell r="G5270" t="str">
            <v>NC</v>
          </cell>
        </row>
        <row r="5271">
          <cell r="F5271" t="str">
            <v>420500DKA6430DKA1060DKA3210</v>
          </cell>
          <cell r="G5271" t="str">
            <v>NC</v>
          </cell>
        </row>
        <row r="5272">
          <cell r="F5272" t="str">
            <v>420500DKA6430DKA1060DKA3220</v>
          </cell>
          <cell r="G5272" t="str">
            <v>NC</v>
          </cell>
        </row>
        <row r="5273">
          <cell r="F5273" t="str">
            <v>420500DKA6430DKA1060DKA3230</v>
          </cell>
          <cell r="G5273" t="str">
            <v>NC</v>
          </cell>
        </row>
        <row r="5274">
          <cell r="F5274" t="str">
            <v>420500DKA6430DKA1070-1080DKA3200</v>
          </cell>
          <cell r="G5274" t="str">
            <v>No</v>
          </cell>
        </row>
        <row r="5275">
          <cell r="F5275" t="str">
            <v>420500DKA6430DKA1070-1080DKA3210</v>
          </cell>
          <cell r="G5275" t="str">
            <v>No</v>
          </cell>
        </row>
        <row r="5276">
          <cell r="F5276" t="str">
            <v>420500DKA6430DKA1070-1080DKA3220</v>
          </cell>
          <cell r="G5276" t="str">
            <v>No</v>
          </cell>
        </row>
        <row r="5277">
          <cell r="F5277" t="str">
            <v>420500DKA6430DKA1070-1080DKA3230</v>
          </cell>
          <cell r="G5277" t="str">
            <v>No</v>
          </cell>
        </row>
        <row r="5278">
          <cell r="F5278" t="str">
            <v>420500DKA6430DKA1090DKA3200</v>
          </cell>
          <cell r="G5278" t="str">
            <v>NC</v>
          </cell>
        </row>
        <row r="5279">
          <cell r="F5279" t="str">
            <v>420500DKA6430DKA1090DKA3210</v>
          </cell>
          <cell r="G5279" t="str">
            <v>NC</v>
          </cell>
        </row>
        <row r="5280">
          <cell r="F5280" t="str">
            <v>420500DKA6430DKA1090DKA3220</v>
          </cell>
          <cell r="G5280" t="str">
            <v>NC</v>
          </cell>
        </row>
        <row r="5281">
          <cell r="F5281" t="str">
            <v>420500DKA6430DKA1090DKA3230</v>
          </cell>
          <cell r="G5281" t="str">
            <v>NC</v>
          </cell>
        </row>
        <row r="5282">
          <cell r="F5282" t="str">
            <v>420510DKA6410DKA1040-1050DKA3200</v>
          </cell>
          <cell r="G5282" t="str">
            <v>NC</v>
          </cell>
        </row>
        <row r="5283">
          <cell r="F5283" t="str">
            <v>420510DKA6410DKA1040-1050DKA3210</v>
          </cell>
          <cell r="G5283" t="str">
            <v>NC</v>
          </cell>
        </row>
        <row r="5284">
          <cell r="F5284" t="str">
            <v>420510DKA6410DKA1040-1050DKA3220</v>
          </cell>
          <cell r="G5284" t="str">
            <v>NC</v>
          </cell>
        </row>
        <row r="5285">
          <cell r="F5285" t="str">
            <v>420510DKA6410DKA1040-1050DKA3230</v>
          </cell>
          <cell r="G5285" t="str">
            <v>NC</v>
          </cell>
        </row>
        <row r="5286">
          <cell r="F5286" t="str">
            <v>420510DKA6410DKA1060DKA3200</v>
          </cell>
          <cell r="G5286" t="str">
            <v>No</v>
          </cell>
        </row>
        <row r="5287">
          <cell r="F5287" t="str">
            <v>420510DKA6410DKA1060DKA3210</v>
          </cell>
          <cell r="G5287" t="str">
            <v>No</v>
          </cell>
        </row>
        <row r="5288">
          <cell r="F5288" t="str">
            <v>420510DKA6410DKA1060DKA3220</v>
          </cell>
          <cell r="G5288" t="str">
            <v>No</v>
          </cell>
        </row>
        <row r="5289">
          <cell r="F5289" t="str">
            <v>420510DKA6410DKA1060DKA3230</v>
          </cell>
          <cell r="G5289" t="str">
            <v>No</v>
          </cell>
        </row>
        <row r="5290">
          <cell r="F5290" t="str">
            <v>420510DKA6410DKA1070-1080DKA3200</v>
          </cell>
          <cell r="G5290" t="str">
            <v>NC</v>
          </cell>
        </row>
        <row r="5291">
          <cell r="F5291" t="str">
            <v>420510DKA6410DKA1070-1080DKA3210</v>
          </cell>
          <cell r="G5291" t="str">
            <v>NC</v>
          </cell>
        </row>
        <row r="5292">
          <cell r="F5292" t="str">
            <v>420510DKA6410DKA1070-1080DKA3220</v>
          </cell>
          <cell r="G5292" t="str">
            <v>NC</v>
          </cell>
        </row>
        <row r="5293">
          <cell r="F5293" t="str">
            <v>420510DKA6410DKA1070-1080DKA3230</v>
          </cell>
          <cell r="G5293" t="str">
            <v>NC</v>
          </cell>
        </row>
        <row r="5294">
          <cell r="F5294" t="str">
            <v>420510DKA6410DKA1090DKA3200</v>
          </cell>
          <cell r="G5294" t="str">
            <v>No</v>
          </cell>
        </row>
        <row r="5295">
          <cell r="F5295" t="str">
            <v>420510DKA6410DKA1090DKA3210</v>
          </cell>
          <cell r="G5295" t="str">
            <v>No</v>
          </cell>
        </row>
        <row r="5296">
          <cell r="F5296" t="str">
            <v>420510DKA6410DKA1090DKA3220</v>
          </cell>
          <cell r="G5296" t="str">
            <v>No</v>
          </cell>
        </row>
        <row r="5297">
          <cell r="F5297" t="str">
            <v>420510DKA6410DKA1090DKA3230</v>
          </cell>
          <cell r="G5297" t="str">
            <v>No</v>
          </cell>
        </row>
        <row r="5298">
          <cell r="F5298" t="str">
            <v>420510DKA6420DKA1040-1050DKA3200</v>
          </cell>
          <cell r="G5298" t="str">
            <v>No</v>
          </cell>
        </row>
        <row r="5299">
          <cell r="F5299" t="str">
            <v>420510DKA6420DKA1040-1050DKA3210</v>
          </cell>
          <cell r="G5299" t="str">
            <v>No</v>
          </cell>
        </row>
        <row r="5300">
          <cell r="F5300" t="str">
            <v>420510DKA6420DKA1040-1050DKA3220</v>
          </cell>
          <cell r="G5300" t="str">
            <v>No</v>
          </cell>
        </row>
        <row r="5301">
          <cell r="F5301" t="str">
            <v>420510DKA6420DKA1040-1050DKA3230</v>
          </cell>
          <cell r="G5301" t="str">
            <v>No</v>
          </cell>
        </row>
        <row r="5302">
          <cell r="F5302" t="str">
            <v>420510DKA6420DKA1060DKA3200</v>
          </cell>
          <cell r="G5302" t="str">
            <v>No</v>
          </cell>
        </row>
        <row r="5303">
          <cell r="F5303" t="str">
            <v>420510DKA6420DKA1060DKA3210</v>
          </cell>
          <cell r="G5303" t="str">
            <v>No</v>
          </cell>
        </row>
        <row r="5304">
          <cell r="F5304" t="str">
            <v>420510DKA6420DKA1060DKA3220</v>
          </cell>
          <cell r="G5304" t="str">
            <v>No</v>
          </cell>
        </row>
        <row r="5305">
          <cell r="F5305" t="str">
            <v>420510DKA6420DKA1060DKA3230</v>
          </cell>
          <cell r="G5305" t="str">
            <v>No</v>
          </cell>
        </row>
        <row r="5306">
          <cell r="F5306" t="str">
            <v>420510DKA6420DKA1070-1080DKA3200</v>
          </cell>
          <cell r="G5306" t="str">
            <v>No</v>
          </cell>
        </row>
        <row r="5307">
          <cell r="F5307" t="str">
            <v>420510DKA6420DKA1070-1080DKA3210</v>
          </cell>
          <cell r="G5307" t="str">
            <v>No</v>
          </cell>
        </row>
        <row r="5308">
          <cell r="F5308" t="str">
            <v>420510DKA6420DKA1070-1080DKA3220</v>
          </cell>
          <cell r="G5308" t="str">
            <v>No</v>
          </cell>
        </row>
        <row r="5309">
          <cell r="F5309" t="str">
            <v>420510DKA6420DKA1070-1080DKA3230</v>
          </cell>
          <cell r="G5309" t="str">
            <v>No</v>
          </cell>
        </row>
        <row r="5310">
          <cell r="F5310" t="str">
            <v>420510DKA6420DKA1090DKA3200</v>
          </cell>
          <cell r="G5310" t="str">
            <v>No</v>
          </cell>
        </row>
        <row r="5311">
          <cell r="F5311" t="str">
            <v>420510DKA6420DKA1090DKA3210</v>
          </cell>
          <cell r="G5311" t="str">
            <v>No</v>
          </cell>
        </row>
        <row r="5312">
          <cell r="F5312" t="str">
            <v>420510DKA6420DKA1090DKA3220</v>
          </cell>
          <cell r="G5312" t="str">
            <v>No</v>
          </cell>
        </row>
        <row r="5313">
          <cell r="F5313" t="str">
            <v>420510DKA6420DKA1090DKA3230</v>
          </cell>
          <cell r="G5313" t="str">
            <v>No</v>
          </cell>
        </row>
        <row r="5314">
          <cell r="F5314" t="str">
            <v>420510DKA6430DKA1040-1050DKA3200</v>
          </cell>
          <cell r="G5314" t="str">
            <v>No</v>
          </cell>
        </row>
        <row r="5315">
          <cell r="F5315" t="str">
            <v>420510DKA6430DKA1040-1050DKA3210</v>
          </cell>
          <cell r="G5315" t="str">
            <v>No</v>
          </cell>
        </row>
        <row r="5316">
          <cell r="F5316" t="str">
            <v>420510DKA6430DKA1040-1050DKA3220</v>
          </cell>
          <cell r="G5316" t="str">
            <v>No</v>
          </cell>
        </row>
        <row r="5317">
          <cell r="F5317" t="str">
            <v>420510DKA6430DKA1040-1050DKA3230</v>
          </cell>
          <cell r="G5317" t="str">
            <v>No</v>
          </cell>
        </row>
        <row r="5318">
          <cell r="F5318" t="str">
            <v>420510DKA6430DKA1060DKA3200</v>
          </cell>
          <cell r="G5318" t="str">
            <v>NC</v>
          </cell>
        </row>
        <row r="5319">
          <cell r="F5319" t="str">
            <v>420510DKA6430DKA1060DKA3210</v>
          </cell>
          <cell r="G5319" t="str">
            <v>NC</v>
          </cell>
        </row>
        <row r="5320">
          <cell r="F5320" t="str">
            <v>420510DKA6430DKA1060DKA3220</v>
          </cell>
          <cell r="G5320" t="str">
            <v>NC</v>
          </cell>
        </row>
        <row r="5321">
          <cell r="F5321" t="str">
            <v>420510DKA6430DKA1060DKA3230</v>
          </cell>
          <cell r="G5321" t="str">
            <v>NC</v>
          </cell>
        </row>
        <row r="5322">
          <cell r="F5322" t="str">
            <v>420510DKA6430DKA1070-1080DKA3200</v>
          </cell>
          <cell r="G5322" t="str">
            <v>No</v>
          </cell>
        </row>
        <row r="5323">
          <cell r="F5323" t="str">
            <v>420510DKA6430DKA1070-1080DKA3210</v>
          </cell>
          <cell r="G5323" t="str">
            <v>No</v>
          </cell>
        </row>
        <row r="5324">
          <cell r="F5324" t="str">
            <v>420510DKA6430DKA1070-1080DKA3220</v>
          </cell>
          <cell r="G5324" t="str">
            <v>No</v>
          </cell>
        </row>
        <row r="5325">
          <cell r="F5325" t="str">
            <v>420510DKA6430DKA1070-1080DKA3230</v>
          </cell>
          <cell r="G5325" t="str">
            <v>No</v>
          </cell>
        </row>
        <row r="5326">
          <cell r="F5326" t="str">
            <v>420510DKA6430DKA1090DKA3200</v>
          </cell>
          <cell r="G5326" t="str">
            <v>NC</v>
          </cell>
        </row>
        <row r="5327">
          <cell r="F5327" t="str">
            <v>420510DKA6430DKA1090DKA3210</v>
          </cell>
          <cell r="G5327" t="str">
            <v>NC</v>
          </cell>
        </row>
        <row r="5328">
          <cell r="F5328" t="str">
            <v>420510DKA6430DKA1090DKA3220</v>
          </cell>
          <cell r="G5328" t="str">
            <v>NC</v>
          </cell>
        </row>
        <row r="5329">
          <cell r="F5329" t="str">
            <v>420510DKA6430DKA1090DKA3230</v>
          </cell>
          <cell r="G5329" t="str">
            <v>NC</v>
          </cell>
        </row>
        <row r="5330">
          <cell r="F5330" t="str">
            <v>420520DKA6410DKA1040-1050DKA3200</v>
          </cell>
          <cell r="G5330" t="str">
            <v>NC</v>
          </cell>
        </row>
        <row r="5331">
          <cell r="F5331" t="str">
            <v>420520DKA6410DKA1040-1050DKA3210</v>
          </cell>
          <cell r="G5331" t="str">
            <v>NC</v>
          </cell>
        </row>
        <row r="5332">
          <cell r="F5332" t="str">
            <v>420520DKA6410DKA1040-1050DKA3220</v>
          </cell>
          <cell r="G5332" t="str">
            <v>NC</v>
          </cell>
        </row>
        <row r="5333">
          <cell r="F5333" t="str">
            <v>420520DKA6410DKA1040-1050DKA3230</v>
          </cell>
          <cell r="G5333" t="str">
            <v>NC</v>
          </cell>
        </row>
        <row r="5334">
          <cell r="F5334" t="str">
            <v>420520DKA6410DKA1060DKA3200</v>
          </cell>
          <cell r="G5334" t="str">
            <v>No</v>
          </cell>
        </row>
        <row r="5335">
          <cell r="F5335" t="str">
            <v>420520DKA6410DKA1060DKA3210</v>
          </cell>
          <cell r="G5335" t="str">
            <v>No</v>
          </cell>
        </row>
        <row r="5336">
          <cell r="F5336" t="str">
            <v>420520DKA6410DKA1060DKA3220</v>
          </cell>
          <cell r="G5336" t="str">
            <v>No</v>
          </cell>
        </row>
        <row r="5337">
          <cell r="F5337" t="str">
            <v>420520DKA6410DKA1060DKA3230</v>
          </cell>
          <cell r="G5337" t="str">
            <v>No</v>
          </cell>
        </row>
        <row r="5338">
          <cell r="F5338" t="str">
            <v>420520DKA6410DKA1070-1080DKA3200</v>
          </cell>
          <cell r="G5338" t="str">
            <v>NC</v>
          </cell>
        </row>
        <row r="5339">
          <cell r="F5339" t="str">
            <v>420520DKA6410DKA1070-1080DKA3210</v>
          </cell>
          <cell r="G5339" t="str">
            <v>NC</v>
          </cell>
        </row>
        <row r="5340">
          <cell r="F5340" t="str">
            <v>420520DKA6410DKA1070-1080DKA3220</v>
          </cell>
          <cell r="G5340" t="str">
            <v>NC</v>
          </cell>
        </row>
        <row r="5341">
          <cell r="F5341" t="str">
            <v>420520DKA6410DKA1070-1080DKA3230</v>
          </cell>
          <cell r="G5341" t="str">
            <v>NC</v>
          </cell>
        </row>
        <row r="5342">
          <cell r="F5342" t="str">
            <v>420520DKA6410DKA1090DKA3200</v>
          </cell>
          <cell r="G5342" t="str">
            <v>No</v>
          </cell>
        </row>
        <row r="5343">
          <cell r="F5343" t="str">
            <v>420520DKA6410DKA1090DKA3210</v>
          </cell>
          <cell r="G5343" t="str">
            <v>No</v>
          </cell>
        </row>
        <row r="5344">
          <cell r="F5344" t="str">
            <v>420520DKA6410DKA1090DKA3220</v>
          </cell>
          <cell r="G5344" t="str">
            <v>No</v>
          </cell>
        </row>
        <row r="5345">
          <cell r="F5345" t="str">
            <v>420520DKA6410DKA1090DKA3230</v>
          </cell>
          <cell r="G5345" t="str">
            <v>No</v>
          </cell>
        </row>
        <row r="5346">
          <cell r="F5346" t="str">
            <v>420520DKA6420DKA1040-1050DKA3200</v>
          </cell>
          <cell r="G5346" t="str">
            <v>NC</v>
          </cell>
        </row>
        <row r="5347">
          <cell r="F5347" t="str">
            <v>420520DKA6420DKA1040-1050DKA3210</v>
          </cell>
          <cell r="G5347" t="str">
            <v>NC</v>
          </cell>
        </row>
        <row r="5348">
          <cell r="F5348" t="str">
            <v>420520DKA6420DKA1040-1050DKA3220</v>
          </cell>
          <cell r="G5348" t="str">
            <v>NC</v>
          </cell>
        </row>
        <row r="5349">
          <cell r="F5349" t="str">
            <v>420520DKA6420DKA1040-1050DKA3230</v>
          </cell>
          <cell r="G5349" t="str">
            <v>NC</v>
          </cell>
        </row>
        <row r="5350">
          <cell r="F5350" t="str">
            <v>420520DKA6420DKA1060DKA3200</v>
          </cell>
          <cell r="G5350" t="str">
            <v>No</v>
          </cell>
        </row>
        <row r="5351">
          <cell r="F5351" t="str">
            <v>420520DKA6420DKA1060DKA3210</v>
          </cell>
          <cell r="G5351" t="str">
            <v>No</v>
          </cell>
        </row>
        <row r="5352">
          <cell r="F5352" t="str">
            <v>420520DKA6420DKA1060DKA3220</v>
          </cell>
          <cell r="G5352" t="str">
            <v>No</v>
          </cell>
        </row>
        <row r="5353">
          <cell r="F5353" t="str">
            <v>420520DKA6420DKA1060DKA3230</v>
          </cell>
          <cell r="G5353" t="str">
            <v>No</v>
          </cell>
        </row>
        <row r="5354">
          <cell r="F5354" t="str">
            <v>420520DKA6420DKA1070-1080DKA3200</v>
          </cell>
          <cell r="G5354" t="str">
            <v>NC</v>
          </cell>
        </row>
        <row r="5355">
          <cell r="F5355" t="str">
            <v>420520DKA6420DKA1070-1080DKA3210</v>
          </cell>
          <cell r="G5355" t="str">
            <v>NC</v>
          </cell>
        </row>
        <row r="5356">
          <cell r="F5356" t="str">
            <v>420520DKA6420DKA1070-1080DKA3220</v>
          </cell>
          <cell r="G5356" t="str">
            <v>NC</v>
          </cell>
        </row>
        <row r="5357">
          <cell r="F5357" t="str">
            <v>420520DKA6420DKA1070-1080DKA3230</v>
          </cell>
          <cell r="G5357" t="str">
            <v>NC</v>
          </cell>
        </row>
        <row r="5358">
          <cell r="F5358" t="str">
            <v>420520DKA6420DKA1090DKA3200</v>
          </cell>
          <cell r="G5358" t="str">
            <v>No</v>
          </cell>
        </row>
        <row r="5359">
          <cell r="F5359" t="str">
            <v>420520DKA6420DKA1090DKA3210</v>
          </cell>
          <cell r="G5359" t="str">
            <v>No</v>
          </cell>
        </row>
        <row r="5360">
          <cell r="F5360" t="str">
            <v>420520DKA6420DKA1090DKA3220</v>
          </cell>
          <cell r="G5360" t="str">
            <v>No</v>
          </cell>
        </row>
        <row r="5361">
          <cell r="F5361" t="str">
            <v>420520DKA6420DKA1090DKA3230</v>
          </cell>
          <cell r="G5361" t="str">
            <v>No</v>
          </cell>
        </row>
        <row r="5362">
          <cell r="F5362" t="str">
            <v>420520DKA6430DKA1040-1050DKA3200</v>
          </cell>
          <cell r="G5362" t="str">
            <v>No</v>
          </cell>
        </row>
        <row r="5363">
          <cell r="F5363" t="str">
            <v>420520DKA6430DKA1040-1050DKA3210</v>
          </cell>
          <cell r="G5363" t="str">
            <v>No</v>
          </cell>
        </row>
        <row r="5364">
          <cell r="F5364" t="str">
            <v>420520DKA6430DKA1040-1050DKA3220</v>
          </cell>
          <cell r="G5364" t="str">
            <v>No</v>
          </cell>
        </row>
        <row r="5365">
          <cell r="F5365" t="str">
            <v>420520DKA6430DKA1040-1050DKA3230</v>
          </cell>
          <cell r="G5365" t="str">
            <v>No</v>
          </cell>
        </row>
        <row r="5366">
          <cell r="F5366" t="str">
            <v>420520DKA6430DKA1060DKA3200</v>
          </cell>
          <cell r="G5366" t="str">
            <v>No</v>
          </cell>
        </row>
        <row r="5367">
          <cell r="F5367" t="str">
            <v>420520DKA6430DKA1060DKA3210</v>
          </cell>
          <cell r="G5367" t="str">
            <v>No</v>
          </cell>
        </row>
        <row r="5368">
          <cell r="F5368" t="str">
            <v>420520DKA6430DKA1060DKA3220</v>
          </cell>
          <cell r="G5368" t="str">
            <v>No</v>
          </cell>
        </row>
        <row r="5369">
          <cell r="F5369" t="str">
            <v>420520DKA6430DKA1060DKA3230</v>
          </cell>
          <cell r="G5369" t="str">
            <v>No</v>
          </cell>
        </row>
        <row r="5370">
          <cell r="F5370" t="str">
            <v>420520DKA6430DKA1070-1080DKA3200</v>
          </cell>
          <cell r="G5370" t="str">
            <v>No</v>
          </cell>
        </row>
        <row r="5371">
          <cell r="F5371" t="str">
            <v>420520DKA6430DKA1070-1080DKA3210</v>
          </cell>
          <cell r="G5371" t="str">
            <v>No</v>
          </cell>
        </row>
        <row r="5372">
          <cell r="F5372" t="str">
            <v>420520DKA6430DKA1070-1080DKA3220</v>
          </cell>
          <cell r="G5372" t="str">
            <v>No</v>
          </cell>
        </row>
        <row r="5373">
          <cell r="F5373" t="str">
            <v>420520DKA6430DKA1070-1080DKA3230</v>
          </cell>
          <cell r="G5373" t="str">
            <v>No</v>
          </cell>
        </row>
        <row r="5374">
          <cell r="F5374" t="str">
            <v>420520DKA6430DKA1090DKA3200</v>
          </cell>
          <cell r="G5374" t="str">
            <v>No</v>
          </cell>
        </row>
        <row r="5375">
          <cell r="F5375" t="str">
            <v>420520DKA6430DKA1090DKA3210</v>
          </cell>
          <cell r="G5375" t="str">
            <v>No</v>
          </cell>
        </row>
        <row r="5376">
          <cell r="F5376" t="str">
            <v>420520DKA6430DKA1090DKA3220</v>
          </cell>
          <cell r="G5376" t="str">
            <v>No</v>
          </cell>
        </row>
        <row r="5377">
          <cell r="F5377" t="str">
            <v>420520DKA6430DKA1090DKA3230</v>
          </cell>
          <cell r="G5377" t="str">
            <v>No</v>
          </cell>
        </row>
        <row r="5378">
          <cell r="F5378" t="str">
            <v>430450DKA6410DKA1040-1050DKA3200</v>
          </cell>
          <cell r="G5378" t="str">
            <v>NC</v>
          </cell>
        </row>
        <row r="5379">
          <cell r="F5379" t="str">
            <v>430450DKA6410DKA1040-1050DKA3210</v>
          </cell>
          <cell r="G5379" t="str">
            <v>NC</v>
          </cell>
        </row>
        <row r="5380">
          <cell r="F5380" t="str">
            <v>430450DKA6410DKA1040-1050DKA3220</v>
          </cell>
          <cell r="G5380" t="str">
            <v>NC</v>
          </cell>
        </row>
        <row r="5381">
          <cell r="F5381" t="str">
            <v>430450DKA6410DKA1040-1050DKA3230</v>
          </cell>
          <cell r="G5381" t="str">
            <v>NC</v>
          </cell>
        </row>
        <row r="5382">
          <cell r="F5382" t="str">
            <v>430450DKA6410DKA1060DKA3200</v>
          </cell>
          <cell r="G5382" t="str">
            <v>NC</v>
          </cell>
        </row>
        <row r="5383">
          <cell r="F5383" t="str">
            <v>430450DKA6410DKA1060DKA3210</v>
          </cell>
          <cell r="G5383" t="str">
            <v>NC</v>
          </cell>
        </row>
        <row r="5384">
          <cell r="F5384" t="str">
            <v>430450DKA6410DKA1060DKA3220</v>
          </cell>
          <cell r="G5384" t="str">
            <v>NC</v>
          </cell>
        </row>
        <row r="5385">
          <cell r="F5385" t="str">
            <v>430450DKA6410DKA1060DKA3230</v>
          </cell>
          <cell r="G5385" t="str">
            <v>NC</v>
          </cell>
        </row>
        <row r="5386">
          <cell r="F5386" t="str">
            <v>430450DKA6410DKA1070-1080DKA3200</v>
          </cell>
          <cell r="G5386" t="str">
            <v>NC</v>
          </cell>
        </row>
        <row r="5387">
          <cell r="F5387" t="str">
            <v>430450DKA6410DKA1070-1080DKA3210</v>
          </cell>
          <cell r="G5387" t="str">
            <v>NC</v>
          </cell>
        </row>
        <row r="5388">
          <cell r="F5388" t="str">
            <v>430450DKA6410DKA1070-1080DKA3220</v>
          </cell>
          <cell r="G5388" t="str">
            <v>NC</v>
          </cell>
        </row>
        <row r="5389">
          <cell r="F5389" t="str">
            <v>430450DKA6410DKA1070-1080DKA3230</v>
          </cell>
          <cell r="G5389" t="str">
            <v>NC</v>
          </cell>
        </row>
        <row r="5390">
          <cell r="F5390" t="str">
            <v>430450DKA6410DKA1090DKA3200</v>
          </cell>
          <cell r="G5390" t="str">
            <v>NC</v>
          </cell>
        </row>
        <row r="5391">
          <cell r="F5391" t="str">
            <v>430450DKA6410DKA1090DKA3210</v>
          </cell>
          <cell r="G5391" t="str">
            <v>NC</v>
          </cell>
        </row>
        <row r="5392">
          <cell r="F5392" t="str">
            <v>430450DKA6410DKA1090DKA3220</v>
          </cell>
          <cell r="G5392" t="str">
            <v>NC</v>
          </cell>
        </row>
        <row r="5393">
          <cell r="F5393" t="str">
            <v>430450DKA6410DKA1090DKA3230</v>
          </cell>
          <cell r="G5393" t="str">
            <v>NC</v>
          </cell>
        </row>
        <row r="5394">
          <cell r="F5394" t="str">
            <v>430450DKA6420DKA1040-1050DKA3200</v>
          </cell>
          <cell r="G5394" t="str">
            <v>NC</v>
          </cell>
        </row>
        <row r="5395">
          <cell r="F5395" t="str">
            <v>430450DKA6420DKA1040-1050DKA3210</v>
          </cell>
          <cell r="G5395" t="str">
            <v>NC</v>
          </cell>
        </row>
        <row r="5396">
          <cell r="F5396" t="str">
            <v>430450DKA6420DKA1040-1050DKA3220</v>
          </cell>
          <cell r="G5396" t="str">
            <v>NC</v>
          </cell>
        </row>
        <row r="5397">
          <cell r="F5397" t="str">
            <v>430450DKA6420DKA1040-1050DKA3230</v>
          </cell>
          <cell r="G5397" t="str">
            <v>NC</v>
          </cell>
        </row>
        <row r="5398">
          <cell r="F5398" t="str">
            <v>430450DKA6420DKA1060DKA3200</v>
          </cell>
          <cell r="G5398" t="str">
            <v>NC</v>
          </cell>
        </row>
        <row r="5399">
          <cell r="F5399" t="str">
            <v>430450DKA6420DKA1060DKA3210</v>
          </cell>
          <cell r="G5399" t="str">
            <v>NC</v>
          </cell>
        </row>
        <row r="5400">
          <cell r="F5400" t="str">
            <v>430450DKA6420DKA1060DKA3220</v>
          </cell>
          <cell r="G5400" t="str">
            <v>NC</v>
          </cell>
        </row>
        <row r="5401">
          <cell r="F5401" t="str">
            <v>430450DKA6420DKA1060DKA3230</v>
          </cell>
          <cell r="G5401" t="str">
            <v>NC</v>
          </cell>
        </row>
        <row r="5402">
          <cell r="F5402" t="str">
            <v>430450DKA6420DKA1070-1080DKA3200</v>
          </cell>
          <cell r="G5402" t="str">
            <v>NC</v>
          </cell>
        </row>
        <row r="5403">
          <cell r="F5403" t="str">
            <v>430450DKA6420DKA1070-1080DKA3210</v>
          </cell>
          <cell r="G5403" t="str">
            <v>NC</v>
          </cell>
        </row>
        <row r="5404">
          <cell r="F5404" t="str">
            <v>430450DKA6420DKA1070-1080DKA3220</v>
          </cell>
          <cell r="G5404" t="str">
            <v>NC</v>
          </cell>
        </row>
        <row r="5405">
          <cell r="F5405" t="str">
            <v>430450DKA6420DKA1070-1080DKA3230</v>
          </cell>
          <cell r="G5405" t="str">
            <v>NC</v>
          </cell>
        </row>
        <row r="5406">
          <cell r="F5406" t="str">
            <v>430450DKA6420DKA1090DKA3200</v>
          </cell>
          <cell r="G5406" t="str">
            <v>NC</v>
          </cell>
        </row>
        <row r="5407">
          <cell r="F5407" t="str">
            <v>430450DKA6420DKA1090DKA3210</v>
          </cell>
          <cell r="G5407" t="str">
            <v>NC</v>
          </cell>
        </row>
        <row r="5408">
          <cell r="F5408" t="str">
            <v>430450DKA6420DKA1090DKA3220</v>
          </cell>
          <cell r="G5408" t="str">
            <v>NC</v>
          </cell>
        </row>
        <row r="5409">
          <cell r="F5409" t="str">
            <v>430450DKA6420DKA1090DKA3230</v>
          </cell>
          <cell r="G5409" t="str">
            <v>NC</v>
          </cell>
        </row>
        <row r="5410">
          <cell r="F5410" t="str">
            <v>430450DKA6430DKA1040-1050DKA3200</v>
          </cell>
          <cell r="G5410" t="str">
            <v>NC</v>
          </cell>
        </row>
        <row r="5411">
          <cell r="F5411" t="str">
            <v>430450DKA6430DKA1040-1050DKA3210</v>
          </cell>
          <cell r="G5411" t="str">
            <v>NC</v>
          </cell>
        </row>
        <row r="5412">
          <cell r="F5412" t="str">
            <v>430450DKA6430DKA1040-1050DKA3220</v>
          </cell>
          <cell r="G5412" t="str">
            <v>NC</v>
          </cell>
        </row>
        <row r="5413">
          <cell r="F5413" t="str">
            <v>430450DKA6430DKA1040-1050DKA3230</v>
          </cell>
          <cell r="G5413" t="str">
            <v>NC</v>
          </cell>
        </row>
        <row r="5414">
          <cell r="F5414" t="str">
            <v>430450DKA6430DKA1060DKA3200</v>
          </cell>
          <cell r="G5414" t="str">
            <v>NC</v>
          </cell>
        </row>
        <row r="5415">
          <cell r="F5415" t="str">
            <v>430450DKA6430DKA1060DKA3210</v>
          </cell>
          <cell r="G5415" t="str">
            <v>NC</v>
          </cell>
        </row>
        <row r="5416">
          <cell r="F5416" t="str">
            <v>430450DKA6430DKA1060DKA3220</v>
          </cell>
          <cell r="G5416" t="str">
            <v>NC</v>
          </cell>
        </row>
        <row r="5417">
          <cell r="F5417" t="str">
            <v>430450DKA6430DKA1060DKA3230</v>
          </cell>
          <cell r="G5417" t="str">
            <v>NC</v>
          </cell>
        </row>
        <row r="5418">
          <cell r="F5418" t="str">
            <v>430450DKA6430DKA1070-1080DKA3200</v>
          </cell>
          <cell r="G5418" t="str">
            <v>NC</v>
          </cell>
        </row>
        <row r="5419">
          <cell r="F5419" t="str">
            <v>430450DKA6430DKA1070-1080DKA3210</v>
          </cell>
          <cell r="G5419" t="str">
            <v>NC</v>
          </cell>
        </row>
        <row r="5420">
          <cell r="F5420" t="str">
            <v>430450DKA6430DKA1070-1080DKA3220</v>
          </cell>
          <cell r="G5420" t="str">
            <v>NC</v>
          </cell>
        </row>
        <row r="5421">
          <cell r="F5421" t="str">
            <v>430450DKA6430DKA1070-1080DKA3230</v>
          </cell>
          <cell r="G5421" t="str">
            <v>NC</v>
          </cell>
        </row>
        <row r="5422">
          <cell r="F5422" t="str">
            <v>430450DKA6430DKA1090DKA3200</v>
          </cell>
          <cell r="G5422" t="str">
            <v>NC</v>
          </cell>
        </row>
        <row r="5423">
          <cell r="F5423" t="str">
            <v>430450DKA6430DKA1090DKA3210</v>
          </cell>
          <cell r="G5423" t="str">
            <v>NC</v>
          </cell>
        </row>
        <row r="5424">
          <cell r="F5424" t="str">
            <v>430450DKA6430DKA1090DKA3220</v>
          </cell>
          <cell r="G5424" t="str">
            <v>NC</v>
          </cell>
        </row>
        <row r="5425">
          <cell r="F5425" t="str">
            <v>430450DKA6430DKA1090DKA3230</v>
          </cell>
          <cell r="G5425" t="str">
            <v>NC</v>
          </cell>
        </row>
        <row r="5426">
          <cell r="F5426" t="str">
            <v>430460DKA6410DKA1040-1050DKA3200</v>
          </cell>
          <cell r="G5426" t="str">
            <v>No</v>
          </cell>
        </row>
        <row r="5427">
          <cell r="F5427" t="str">
            <v>430460DKA6410DKA1040-1050DKA3210</v>
          </cell>
          <cell r="G5427" t="str">
            <v>No</v>
          </cell>
        </row>
        <row r="5428">
          <cell r="F5428" t="str">
            <v>430460DKA6410DKA1040-1050DKA3220</v>
          </cell>
          <cell r="G5428" t="str">
            <v>No</v>
          </cell>
        </row>
        <row r="5429">
          <cell r="F5429" t="str">
            <v>430460DKA6410DKA1040-1050DKA3230</v>
          </cell>
          <cell r="G5429" t="str">
            <v>No</v>
          </cell>
        </row>
        <row r="5430">
          <cell r="F5430" t="str">
            <v>430460DKA6410DKA1060DKA3200</v>
          </cell>
          <cell r="G5430" t="str">
            <v>NC</v>
          </cell>
        </row>
        <row r="5431">
          <cell r="F5431" t="str">
            <v>430460DKA6410DKA1060DKA3210</v>
          </cell>
          <cell r="G5431" t="str">
            <v>NC</v>
          </cell>
        </row>
        <row r="5432">
          <cell r="F5432" t="str">
            <v>430460DKA6410DKA1060DKA3220</v>
          </cell>
          <cell r="G5432" t="str">
            <v>NC</v>
          </cell>
        </row>
        <row r="5433">
          <cell r="F5433" t="str">
            <v>430460DKA6410DKA1060DKA3230</v>
          </cell>
          <cell r="G5433" t="str">
            <v>NC</v>
          </cell>
        </row>
        <row r="5434">
          <cell r="F5434" t="str">
            <v>430460DKA6410DKA1070-1080DKA3200</v>
          </cell>
          <cell r="G5434" t="str">
            <v>NC</v>
          </cell>
        </row>
        <row r="5435">
          <cell r="F5435" t="str">
            <v>430460DKA6410DKA1070-1080DKA3210</v>
          </cell>
          <cell r="G5435" t="str">
            <v>NC</v>
          </cell>
        </row>
        <row r="5436">
          <cell r="F5436" t="str">
            <v>430460DKA6410DKA1070-1080DKA3220</v>
          </cell>
          <cell r="G5436" t="str">
            <v>NC</v>
          </cell>
        </row>
        <row r="5437">
          <cell r="F5437" t="str">
            <v>430460DKA6410DKA1070-1080DKA3230</v>
          </cell>
          <cell r="G5437" t="str">
            <v>NC</v>
          </cell>
        </row>
        <row r="5438">
          <cell r="F5438" t="str">
            <v>430460DKA6410DKA1090DKA3200</v>
          </cell>
          <cell r="G5438" t="str">
            <v>NC</v>
          </cell>
        </row>
        <row r="5439">
          <cell r="F5439" t="str">
            <v>430460DKA6410DKA1090DKA3210</v>
          </cell>
          <cell r="G5439" t="str">
            <v>NC</v>
          </cell>
        </row>
        <row r="5440">
          <cell r="F5440" t="str">
            <v>430460DKA6410DKA1090DKA3220</v>
          </cell>
          <cell r="G5440" t="str">
            <v>NC</v>
          </cell>
        </row>
        <row r="5441">
          <cell r="F5441" t="str">
            <v>430460DKA6410DKA1090DKA3230</v>
          </cell>
          <cell r="G5441" t="str">
            <v>NC</v>
          </cell>
        </row>
        <row r="5442">
          <cell r="F5442" t="str">
            <v>430460DKA6420DKA1040-1050DKA3200</v>
          </cell>
          <cell r="G5442" t="str">
            <v>No</v>
          </cell>
        </row>
        <row r="5443">
          <cell r="F5443" t="str">
            <v>430460DKA6420DKA1040-1050DKA3210</v>
          </cell>
          <cell r="G5443" t="str">
            <v>No</v>
          </cell>
        </row>
        <row r="5444">
          <cell r="F5444" t="str">
            <v>430460DKA6420DKA1040-1050DKA3220</v>
          </cell>
          <cell r="G5444" t="str">
            <v>No</v>
          </cell>
        </row>
        <row r="5445">
          <cell r="F5445" t="str">
            <v>430460DKA6420DKA1040-1050DKA3230</v>
          </cell>
          <cell r="G5445" t="str">
            <v>No</v>
          </cell>
        </row>
        <row r="5446">
          <cell r="F5446" t="str">
            <v>430460DKA6420DKA1060DKA3200</v>
          </cell>
          <cell r="G5446" t="str">
            <v>NC</v>
          </cell>
        </row>
        <row r="5447">
          <cell r="F5447" t="str">
            <v>430460DKA6420DKA1060DKA3210</v>
          </cell>
          <cell r="G5447" t="str">
            <v>NC</v>
          </cell>
        </row>
        <row r="5448">
          <cell r="F5448" t="str">
            <v>430460DKA6420DKA1060DKA3220</v>
          </cell>
          <cell r="G5448" t="str">
            <v>NC</v>
          </cell>
        </row>
        <row r="5449">
          <cell r="F5449" t="str">
            <v>430460DKA6420DKA1060DKA3230</v>
          </cell>
          <cell r="G5449" t="str">
            <v>NC</v>
          </cell>
        </row>
        <row r="5450">
          <cell r="F5450" t="str">
            <v>430460DKA6420DKA1070-1080DKA3200</v>
          </cell>
          <cell r="G5450" t="str">
            <v>NC</v>
          </cell>
        </row>
        <row r="5451">
          <cell r="F5451" t="str">
            <v>430460DKA6420DKA1070-1080DKA3210</v>
          </cell>
          <cell r="G5451" t="str">
            <v>NC</v>
          </cell>
        </row>
        <row r="5452">
          <cell r="F5452" t="str">
            <v>430460DKA6420DKA1070-1080DKA3220</v>
          </cell>
          <cell r="G5452" t="str">
            <v>NC</v>
          </cell>
        </row>
        <row r="5453">
          <cell r="F5453" t="str">
            <v>430460DKA6420DKA1070-1080DKA3230</v>
          </cell>
          <cell r="G5453" t="str">
            <v>NC</v>
          </cell>
        </row>
        <row r="5454">
          <cell r="F5454" t="str">
            <v>430460DKA6420DKA1090DKA3200</v>
          </cell>
          <cell r="G5454" t="str">
            <v>NC</v>
          </cell>
        </row>
        <row r="5455">
          <cell r="F5455" t="str">
            <v>430460DKA6420DKA1090DKA3210</v>
          </cell>
          <cell r="G5455" t="str">
            <v>NC</v>
          </cell>
        </row>
        <row r="5456">
          <cell r="F5456" t="str">
            <v>430460DKA6420DKA1090DKA3220</v>
          </cell>
          <cell r="G5456" t="str">
            <v>NC</v>
          </cell>
        </row>
        <row r="5457">
          <cell r="F5457" t="str">
            <v>430460DKA6420DKA1090DKA3230</v>
          </cell>
          <cell r="G5457" t="str">
            <v>NC</v>
          </cell>
        </row>
        <row r="5458">
          <cell r="F5458" t="str">
            <v>430460DKA6430DKA1040-1050DKA3200</v>
          </cell>
          <cell r="G5458" t="str">
            <v>NC</v>
          </cell>
        </row>
        <row r="5459">
          <cell r="F5459" t="str">
            <v>430460DKA6430DKA1040-1050DKA3210</v>
          </cell>
          <cell r="G5459" t="str">
            <v>NC</v>
          </cell>
        </row>
        <row r="5460">
          <cell r="F5460" t="str">
            <v>430460DKA6430DKA1040-1050DKA3220</v>
          </cell>
          <cell r="G5460" t="str">
            <v>NC</v>
          </cell>
        </row>
        <row r="5461">
          <cell r="F5461" t="str">
            <v>430460DKA6430DKA1040-1050DKA3230</v>
          </cell>
          <cell r="G5461" t="str">
            <v>NC</v>
          </cell>
        </row>
        <row r="5462">
          <cell r="F5462" t="str">
            <v>430460DKA6430DKA1060DKA3200</v>
          </cell>
          <cell r="G5462" t="str">
            <v>NC</v>
          </cell>
        </row>
        <row r="5463">
          <cell r="F5463" t="str">
            <v>430460DKA6430DKA1060DKA3210</v>
          </cell>
          <cell r="G5463" t="str">
            <v>NC</v>
          </cell>
        </row>
        <row r="5464">
          <cell r="F5464" t="str">
            <v>430460DKA6430DKA1060DKA3220</v>
          </cell>
          <cell r="G5464" t="str">
            <v>NC</v>
          </cell>
        </row>
        <row r="5465">
          <cell r="F5465" t="str">
            <v>430460DKA6430DKA1060DKA3230</v>
          </cell>
          <cell r="G5465" t="str">
            <v>NC</v>
          </cell>
        </row>
        <row r="5466">
          <cell r="F5466" t="str">
            <v>430460DKA6430DKA1070-1080DKA3200</v>
          </cell>
          <cell r="G5466" t="str">
            <v>NC</v>
          </cell>
        </row>
        <row r="5467">
          <cell r="F5467" t="str">
            <v>430460DKA6430DKA1070-1080DKA3210</v>
          </cell>
          <cell r="G5467" t="str">
            <v>NC</v>
          </cell>
        </row>
        <row r="5468">
          <cell r="F5468" t="str">
            <v>430460DKA6430DKA1070-1080DKA3220</v>
          </cell>
          <cell r="G5468" t="str">
            <v>NC</v>
          </cell>
        </row>
        <row r="5469">
          <cell r="F5469" t="str">
            <v>430460DKA6430DKA1070-1080DKA3230</v>
          </cell>
          <cell r="G5469" t="str">
            <v>NC</v>
          </cell>
        </row>
        <row r="5470">
          <cell r="F5470" t="str">
            <v>430460DKA6430DKA1090DKA3200</v>
          </cell>
          <cell r="G5470" t="str">
            <v>NC</v>
          </cell>
        </row>
        <row r="5471">
          <cell r="F5471" t="str">
            <v>430460DKA6430DKA1090DKA3210</v>
          </cell>
          <cell r="G5471" t="str">
            <v>NC</v>
          </cell>
        </row>
        <row r="5472">
          <cell r="F5472" t="str">
            <v>430460DKA6430DKA1090DKA3220</v>
          </cell>
          <cell r="G5472" t="str">
            <v>NC</v>
          </cell>
        </row>
        <row r="5473">
          <cell r="F5473" t="str">
            <v>430460DKA6430DKA1090DKA3230</v>
          </cell>
          <cell r="G5473" t="str">
            <v>NC</v>
          </cell>
        </row>
        <row r="5474">
          <cell r="F5474" t="str">
            <v>430470DKA6410DKA1040-1050DKA3200</v>
          </cell>
          <cell r="G5474" t="str">
            <v>No</v>
          </cell>
        </row>
        <row r="5475">
          <cell r="F5475" t="str">
            <v>430470DKA6410DKA1040-1050DKA3210</v>
          </cell>
          <cell r="G5475" t="str">
            <v>No</v>
          </cell>
        </row>
        <row r="5476">
          <cell r="F5476" t="str">
            <v>430470DKA6410DKA1040-1050DKA3220</v>
          </cell>
          <cell r="G5476" t="str">
            <v>No</v>
          </cell>
        </row>
        <row r="5477">
          <cell r="F5477" t="str">
            <v>430470DKA6410DKA1040-1050DKA3230</v>
          </cell>
          <cell r="G5477" t="str">
            <v>No</v>
          </cell>
        </row>
        <row r="5478">
          <cell r="F5478" t="str">
            <v>430470DKA6410DKA1060DKA3200</v>
          </cell>
          <cell r="G5478" t="str">
            <v>NC</v>
          </cell>
        </row>
        <row r="5479">
          <cell r="F5479" t="str">
            <v>430470DKA6410DKA1060DKA3210</v>
          </cell>
          <cell r="G5479" t="str">
            <v>NC</v>
          </cell>
        </row>
        <row r="5480">
          <cell r="F5480" t="str">
            <v>430470DKA6410DKA1060DKA3220</v>
          </cell>
          <cell r="G5480" t="str">
            <v>NC</v>
          </cell>
        </row>
        <row r="5481">
          <cell r="F5481" t="str">
            <v>430470DKA6410DKA1060DKA3230</v>
          </cell>
          <cell r="G5481" t="str">
            <v>NC</v>
          </cell>
        </row>
        <row r="5482">
          <cell r="F5482" t="str">
            <v>430470DKA6410DKA1070-1080DKA3200</v>
          </cell>
          <cell r="G5482" t="str">
            <v>NC</v>
          </cell>
        </row>
        <row r="5483">
          <cell r="F5483" t="str">
            <v>430470DKA6410DKA1070-1080DKA3210</v>
          </cell>
          <cell r="G5483" t="str">
            <v>NC</v>
          </cell>
        </row>
        <row r="5484">
          <cell r="F5484" t="str">
            <v>430470DKA6410DKA1070-1080DKA3220</v>
          </cell>
          <cell r="G5484" t="str">
            <v>No</v>
          </cell>
        </row>
        <row r="5485">
          <cell r="F5485" t="str">
            <v>430470DKA6410DKA1070-1080DKA3230</v>
          </cell>
          <cell r="G5485" t="str">
            <v>No</v>
          </cell>
        </row>
        <row r="5486">
          <cell r="F5486" t="str">
            <v>430470DKA6410DKA1090DKA3200</v>
          </cell>
          <cell r="G5486" t="str">
            <v>NC</v>
          </cell>
        </row>
        <row r="5487">
          <cell r="F5487" t="str">
            <v>430470DKA6410DKA1090DKA3210</v>
          </cell>
          <cell r="G5487" t="str">
            <v>NC</v>
          </cell>
        </row>
        <row r="5488">
          <cell r="F5488" t="str">
            <v>430470DKA6410DKA1090DKA3220</v>
          </cell>
          <cell r="G5488" t="str">
            <v>NC</v>
          </cell>
        </row>
        <row r="5489">
          <cell r="F5489" t="str">
            <v>430470DKA6410DKA1090DKA3230</v>
          </cell>
          <cell r="G5489" t="str">
            <v>NC</v>
          </cell>
        </row>
        <row r="5490">
          <cell r="F5490" t="str">
            <v>430470DKA6420DKA1040-1050DKA3200</v>
          </cell>
          <cell r="G5490" t="str">
            <v>No</v>
          </cell>
        </row>
        <row r="5491">
          <cell r="F5491" t="str">
            <v>430470DKA6420DKA1040-1050DKA3210</v>
          </cell>
          <cell r="G5491" t="str">
            <v>No</v>
          </cell>
        </row>
        <row r="5492">
          <cell r="F5492" t="str">
            <v>430470DKA6420DKA1040-1050DKA3220</v>
          </cell>
          <cell r="G5492" t="str">
            <v>No</v>
          </cell>
        </row>
        <row r="5493">
          <cell r="F5493" t="str">
            <v>430470DKA6420DKA1040-1050DKA3230</v>
          </cell>
          <cell r="G5493" t="str">
            <v>No</v>
          </cell>
        </row>
        <row r="5494">
          <cell r="F5494" t="str">
            <v>430470DKA6420DKA1060DKA3200</v>
          </cell>
          <cell r="G5494" t="str">
            <v>NC</v>
          </cell>
        </row>
        <row r="5495">
          <cell r="F5495" t="str">
            <v>430470DKA6420DKA1060DKA3210</v>
          </cell>
          <cell r="G5495" t="str">
            <v>NC</v>
          </cell>
        </row>
        <row r="5496">
          <cell r="F5496" t="str">
            <v>430470DKA6420DKA1060DKA3220</v>
          </cell>
          <cell r="G5496" t="str">
            <v>NC</v>
          </cell>
        </row>
        <row r="5497">
          <cell r="F5497" t="str">
            <v>430470DKA6420DKA1060DKA3230</v>
          </cell>
          <cell r="G5497" t="str">
            <v>NC</v>
          </cell>
        </row>
        <row r="5498">
          <cell r="F5498" t="str">
            <v>430470DKA6420DKA1070-1080DKA3200</v>
          </cell>
          <cell r="G5498" t="str">
            <v>No</v>
          </cell>
        </row>
        <row r="5499">
          <cell r="F5499" t="str">
            <v>430470DKA6420DKA1070-1080DKA3210</v>
          </cell>
          <cell r="G5499" t="str">
            <v>No</v>
          </cell>
        </row>
        <row r="5500">
          <cell r="F5500" t="str">
            <v>430470DKA6420DKA1070-1080DKA3220</v>
          </cell>
          <cell r="G5500" t="str">
            <v>No</v>
          </cell>
        </row>
        <row r="5501">
          <cell r="F5501" t="str">
            <v>430470DKA6420DKA1070-1080DKA3230</v>
          </cell>
          <cell r="G5501" t="str">
            <v>No</v>
          </cell>
        </row>
        <row r="5502">
          <cell r="F5502" t="str">
            <v>430470DKA6420DKA1090DKA3200</v>
          </cell>
          <cell r="G5502" t="str">
            <v>NC</v>
          </cell>
        </row>
        <row r="5503">
          <cell r="F5503" t="str">
            <v>430470DKA6420DKA1090DKA3210</v>
          </cell>
          <cell r="G5503" t="str">
            <v>NC</v>
          </cell>
        </row>
        <row r="5504">
          <cell r="F5504" t="str">
            <v>430470DKA6420DKA1090DKA3220</v>
          </cell>
          <cell r="G5504" t="str">
            <v>NC</v>
          </cell>
        </row>
        <row r="5505">
          <cell r="F5505" t="str">
            <v>430470DKA6420DKA1090DKA3230</v>
          </cell>
          <cell r="G5505" t="str">
            <v>NC</v>
          </cell>
        </row>
        <row r="5506">
          <cell r="F5506" t="str">
            <v>430470DKA6430DKA1040-1050DKA3200</v>
          </cell>
          <cell r="G5506" t="str">
            <v>No</v>
          </cell>
        </row>
        <row r="5507">
          <cell r="F5507" t="str">
            <v>430470DKA6430DKA1040-1050DKA3210</v>
          </cell>
          <cell r="G5507" t="str">
            <v>No</v>
          </cell>
        </row>
        <row r="5508">
          <cell r="F5508" t="str">
            <v>430470DKA6430DKA1040-1050DKA3220</v>
          </cell>
          <cell r="G5508" t="str">
            <v>No</v>
          </cell>
        </row>
        <row r="5509">
          <cell r="F5509" t="str">
            <v>430470DKA6430DKA1040-1050DKA3230</v>
          </cell>
          <cell r="G5509" t="str">
            <v>No</v>
          </cell>
        </row>
        <row r="5510">
          <cell r="F5510" t="str">
            <v>430470DKA6430DKA1060DKA3200</v>
          </cell>
          <cell r="G5510" t="str">
            <v>NC</v>
          </cell>
        </row>
        <row r="5511">
          <cell r="F5511" t="str">
            <v>430470DKA6430DKA1060DKA3210</v>
          </cell>
          <cell r="G5511" t="str">
            <v>NC</v>
          </cell>
        </row>
        <row r="5512">
          <cell r="F5512" t="str">
            <v>430470DKA6430DKA1060DKA3220</v>
          </cell>
          <cell r="G5512" t="str">
            <v>NC</v>
          </cell>
        </row>
        <row r="5513">
          <cell r="F5513" t="str">
            <v>430470DKA6430DKA1060DKA3230</v>
          </cell>
          <cell r="G5513" t="str">
            <v>NC</v>
          </cell>
        </row>
        <row r="5514">
          <cell r="F5514" t="str">
            <v>430470DKA6430DKA1070-1080DKA3200</v>
          </cell>
          <cell r="G5514" t="str">
            <v>No</v>
          </cell>
        </row>
        <row r="5515">
          <cell r="F5515" t="str">
            <v>430470DKA6430DKA1070-1080DKA3210</v>
          </cell>
          <cell r="G5515" t="str">
            <v>No</v>
          </cell>
        </row>
        <row r="5516">
          <cell r="F5516" t="str">
            <v>430470DKA6430DKA1070-1080DKA3220</v>
          </cell>
          <cell r="G5516" t="str">
            <v>No</v>
          </cell>
        </row>
        <row r="5517">
          <cell r="F5517" t="str">
            <v>430470DKA6430DKA1070-1080DKA3230</v>
          </cell>
          <cell r="G5517" t="str">
            <v>No</v>
          </cell>
        </row>
        <row r="5518">
          <cell r="F5518" t="str">
            <v>430470DKA6430DKA1090DKA3200</v>
          </cell>
          <cell r="G5518" t="str">
            <v>NC</v>
          </cell>
        </row>
        <row r="5519">
          <cell r="F5519" t="str">
            <v>430470DKA6430DKA1090DKA3210</v>
          </cell>
          <cell r="G5519" t="str">
            <v>NC</v>
          </cell>
        </row>
        <row r="5520">
          <cell r="F5520" t="str">
            <v>430470DKA6430DKA1090DKA3220</v>
          </cell>
          <cell r="G5520" t="str">
            <v>NC</v>
          </cell>
        </row>
        <row r="5521">
          <cell r="F5521" t="str">
            <v>430470DKA6430DKA1090DKA3230</v>
          </cell>
          <cell r="G5521" t="str">
            <v>NC</v>
          </cell>
        </row>
        <row r="5522">
          <cell r="F5522" t="str">
            <v>430480DKA6410DKA1040-1050DKA3200</v>
          </cell>
          <cell r="G5522" t="str">
            <v>No</v>
          </cell>
        </row>
        <row r="5523">
          <cell r="F5523" t="str">
            <v>430480DKA6410DKA1040-1050DKA3210</v>
          </cell>
          <cell r="G5523" t="str">
            <v>No</v>
          </cell>
        </row>
        <row r="5524">
          <cell r="F5524" t="str">
            <v>430480DKA6410DKA1040-1050DKA3220</v>
          </cell>
          <cell r="G5524" t="str">
            <v>No</v>
          </cell>
        </row>
        <row r="5525">
          <cell r="F5525" t="str">
            <v>430480DKA6410DKA1040-1050DKA3230</v>
          </cell>
          <cell r="G5525" t="str">
            <v>No</v>
          </cell>
        </row>
        <row r="5526">
          <cell r="F5526" t="str">
            <v>430480DKA6410DKA1060DKA3200</v>
          </cell>
          <cell r="G5526" t="str">
            <v>NC</v>
          </cell>
        </row>
        <row r="5527">
          <cell r="F5527" t="str">
            <v>430480DKA6410DKA1060DKA3210</v>
          </cell>
          <cell r="G5527" t="str">
            <v>NC</v>
          </cell>
        </row>
        <row r="5528">
          <cell r="F5528" t="str">
            <v>430480DKA6410DKA1060DKA3220</v>
          </cell>
          <cell r="G5528" t="str">
            <v>NC</v>
          </cell>
        </row>
        <row r="5529">
          <cell r="F5529" t="str">
            <v>430480DKA6410DKA1060DKA3230</v>
          </cell>
          <cell r="G5529" t="str">
            <v>NC</v>
          </cell>
        </row>
        <row r="5530">
          <cell r="F5530" t="str">
            <v>430480DKA6410DKA1070-1080DKA3200</v>
          </cell>
          <cell r="G5530" t="str">
            <v>No</v>
          </cell>
        </row>
        <row r="5531">
          <cell r="F5531" t="str">
            <v>430480DKA6410DKA1070-1080DKA3210</v>
          </cell>
          <cell r="G5531" t="str">
            <v>No</v>
          </cell>
        </row>
        <row r="5532">
          <cell r="F5532" t="str">
            <v>430480DKA6410DKA1070-1080DKA3220</v>
          </cell>
          <cell r="G5532" t="str">
            <v>No</v>
          </cell>
        </row>
        <row r="5533">
          <cell r="F5533" t="str">
            <v>430480DKA6410DKA1070-1080DKA3230</v>
          </cell>
          <cell r="G5533" t="str">
            <v>No</v>
          </cell>
        </row>
        <row r="5534">
          <cell r="F5534" t="str">
            <v>430480DKA6410DKA1090DKA3200</v>
          </cell>
          <cell r="G5534" t="str">
            <v>NC</v>
          </cell>
        </row>
        <row r="5535">
          <cell r="F5535" t="str">
            <v>430480DKA6410DKA1090DKA3210</v>
          </cell>
          <cell r="G5535" t="str">
            <v>NC</v>
          </cell>
        </row>
        <row r="5536">
          <cell r="F5536" t="str">
            <v>430480DKA6410DKA1090DKA3220</v>
          </cell>
          <cell r="G5536" t="str">
            <v>NC</v>
          </cell>
        </row>
        <row r="5537">
          <cell r="F5537" t="str">
            <v>430480DKA6410DKA1090DKA3230</v>
          </cell>
          <cell r="G5537" t="str">
            <v>NC</v>
          </cell>
        </row>
        <row r="5538">
          <cell r="F5538" t="str">
            <v>430480DKA6420DKA1040-1050DKA3200</v>
          </cell>
          <cell r="G5538" t="str">
            <v>No</v>
          </cell>
        </row>
        <row r="5539">
          <cell r="F5539" t="str">
            <v>430480DKA6420DKA1040-1050DKA3210</v>
          </cell>
          <cell r="G5539" t="str">
            <v>No</v>
          </cell>
        </row>
        <row r="5540">
          <cell r="F5540" t="str">
            <v>430480DKA6420DKA1040-1050DKA3220</v>
          </cell>
          <cell r="G5540" t="str">
            <v>No</v>
          </cell>
        </row>
        <row r="5541">
          <cell r="F5541" t="str">
            <v>430480DKA6420DKA1040-1050DKA3230</v>
          </cell>
          <cell r="G5541" t="str">
            <v>No</v>
          </cell>
        </row>
        <row r="5542">
          <cell r="F5542" t="str">
            <v>430480DKA6420DKA1060DKA3200</v>
          </cell>
          <cell r="G5542" t="str">
            <v>NC</v>
          </cell>
        </row>
        <row r="5543">
          <cell r="F5543" t="str">
            <v>430480DKA6420DKA1060DKA3210</v>
          </cell>
          <cell r="G5543" t="str">
            <v>NC</v>
          </cell>
        </row>
        <row r="5544">
          <cell r="F5544" t="str">
            <v>430480DKA6420DKA1060DKA3220</v>
          </cell>
          <cell r="G5544" t="str">
            <v>NC</v>
          </cell>
        </row>
        <row r="5545">
          <cell r="F5545" t="str">
            <v>430480DKA6420DKA1060DKA3230</v>
          </cell>
          <cell r="G5545" t="str">
            <v>NC</v>
          </cell>
        </row>
        <row r="5546">
          <cell r="F5546" t="str">
            <v>430480DKA6420DKA1070-1080DKA3200</v>
          </cell>
          <cell r="G5546" t="str">
            <v>No</v>
          </cell>
        </row>
        <row r="5547">
          <cell r="F5547" t="str">
            <v>430480DKA6420DKA1070-1080DKA3210</v>
          </cell>
          <cell r="G5547" t="str">
            <v>No</v>
          </cell>
        </row>
        <row r="5548">
          <cell r="F5548" t="str">
            <v>430480DKA6420DKA1070-1080DKA3220</v>
          </cell>
          <cell r="G5548" t="str">
            <v>No</v>
          </cell>
        </row>
        <row r="5549">
          <cell r="F5549" t="str">
            <v>430480DKA6420DKA1070-1080DKA3230</v>
          </cell>
          <cell r="G5549" t="str">
            <v>No</v>
          </cell>
        </row>
        <row r="5550">
          <cell r="F5550" t="str">
            <v>430480DKA6420DKA1090DKA3200</v>
          </cell>
          <cell r="G5550" t="str">
            <v>NC</v>
          </cell>
        </row>
        <row r="5551">
          <cell r="F5551" t="str">
            <v>430480DKA6420DKA1090DKA3210</v>
          </cell>
          <cell r="G5551" t="str">
            <v>NC</v>
          </cell>
        </row>
        <row r="5552">
          <cell r="F5552" t="str">
            <v>430480DKA6420DKA1090DKA3220</v>
          </cell>
          <cell r="G5552" t="str">
            <v>NC</v>
          </cell>
        </row>
        <row r="5553">
          <cell r="F5553" t="str">
            <v>430480DKA6420DKA1090DKA3230</v>
          </cell>
          <cell r="G5553" t="str">
            <v>NC</v>
          </cell>
        </row>
        <row r="5554">
          <cell r="F5554" t="str">
            <v>430480DKA6430DKA1040-1050DKA3200</v>
          </cell>
          <cell r="G5554" t="str">
            <v>No</v>
          </cell>
        </row>
        <row r="5555">
          <cell r="F5555" t="str">
            <v>430480DKA6430DKA1040-1050DKA3210</v>
          </cell>
          <cell r="G5555" t="str">
            <v>No</v>
          </cell>
        </row>
        <row r="5556">
          <cell r="F5556" t="str">
            <v>430480DKA6430DKA1040-1050DKA3220</v>
          </cell>
          <cell r="G5556" t="str">
            <v>No</v>
          </cell>
        </row>
        <row r="5557">
          <cell r="F5557" t="str">
            <v>430480DKA6430DKA1040-1050DKA3230</v>
          </cell>
          <cell r="G5557" t="str">
            <v>No</v>
          </cell>
        </row>
        <row r="5558">
          <cell r="F5558" t="str">
            <v>430480DKA6430DKA1060DKA3200</v>
          </cell>
          <cell r="G5558" t="str">
            <v>NC</v>
          </cell>
        </row>
        <row r="5559">
          <cell r="F5559" t="str">
            <v>430480DKA6430DKA1060DKA3210</v>
          </cell>
          <cell r="G5559" t="str">
            <v>NC</v>
          </cell>
        </row>
        <row r="5560">
          <cell r="F5560" t="str">
            <v>430480DKA6430DKA1060DKA3220</v>
          </cell>
          <cell r="G5560" t="str">
            <v>NC</v>
          </cell>
        </row>
        <row r="5561">
          <cell r="F5561" t="str">
            <v>430480DKA6430DKA1060DKA3230</v>
          </cell>
          <cell r="G5561" t="str">
            <v>NC</v>
          </cell>
        </row>
        <row r="5562">
          <cell r="F5562" t="str">
            <v>430480DKA6430DKA1070-1080DKA3200</v>
          </cell>
          <cell r="G5562" t="str">
            <v>No</v>
          </cell>
        </row>
        <row r="5563">
          <cell r="F5563" t="str">
            <v>430480DKA6430DKA1070-1080DKA3210</v>
          </cell>
          <cell r="G5563" t="str">
            <v>No</v>
          </cell>
        </row>
        <row r="5564">
          <cell r="F5564" t="str">
            <v>430480DKA6430DKA1070-1080DKA3220</v>
          </cell>
          <cell r="G5564" t="str">
            <v>No</v>
          </cell>
        </row>
        <row r="5565">
          <cell r="F5565" t="str">
            <v>430480DKA6430DKA1070-1080DKA3230</v>
          </cell>
          <cell r="G5565" t="str">
            <v>No</v>
          </cell>
        </row>
        <row r="5566">
          <cell r="F5566" t="str">
            <v>430480DKA6430DKA1090DKA3200</v>
          </cell>
          <cell r="G5566" t="str">
            <v>NC</v>
          </cell>
        </row>
        <row r="5567">
          <cell r="F5567" t="str">
            <v>430480DKA6430DKA1090DKA3210</v>
          </cell>
          <cell r="G5567" t="str">
            <v>NC</v>
          </cell>
        </row>
        <row r="5568">
          <cell r="F5568" t="str">
            <v>430480DKA6430DKA1090DKA3220</v>
          </cell>
          <cell r="G5568" t="str">
            <v>NC</v>
          </cell>
        </row>
        <row r="5569">
          <cell r="F5569" t="str">
            <v>430480DKA6430DKA1090DKA3230</v>
          </cell>
          <cell r="G5569" t="str">
            <v>NC</v>
          </cell>
        </row>
        <row r="5570">
          <cell r="F5570" t="str">
            <v>430490DKA6410DKA1040-1050DKA3200</v>
          </cell>
          <cell r="G5570" t="str">
            <v>No</v>
          </cell>
        </row>
        <row r="5571">
          <cell r="F5571" t="str">
            <v>430490DKA6410DKA1040-1050DKA3210</v>
          </cell>
          <cell r="G5571" t="str">
            <v>No</v>
          </cell>
        </row>
        <row r="5572">
          <cell r="F5572" t="str">
            <v>430490DKA6410DKA1040-1050DKA3220</v>
          </cell>
          <cell r="G5572" t="str">
            <v>No</v>
          </cell>
        </row>
        <row r="5573">
          <cell r="F5573" t="str">
            <v>430490DKA6410DKA1040-1050DKA3230</v>
          </cell>
          <cell r="G5573" t="str">
            <v>No</v>
          </cell>
        </row>
        <row r="5574">
          <cell r="F5574" t="str">
            <v>430490DKA6410DKA1060DKA3200</v>
          </cell>
          <cell r="G5574" t="str">
            <v>NC</v>
          </cell>
        </row>
        <row r="5575">
          <cell r="F5575" t="str">
            <v>430490DKA6410DKA1060DKA3210</v>
          </cell>
          <cell r="G5575" t="str">
            <v>NC</v>
          </cell>
        </row>
        <row r="5576">
          <cell r="F5576" t="str">
            <v>430490DKA6410DKA1060DKA3220</v>
          </cell>
          <cell r="G5576" t="str">
            <v>NC</v>
          </cell>
        </row>
        <row r="5577">
          <cell r="F5577" t="str">
            <v>430490DKA6410DKA1060DKA3230</v>
          </cell>
          <cell r="G5577" t="str">
            <v>NC</v>
          </cell>
        </row>
        <row r="5578">
          <cell r="F5578" t="str">
            <v>430490DKA6410DKA1070-1080DKA3200</v>
          </cell>
          <cell r="G5578" t="str">
            <v>No</v>
          </cell>
        </row>
        <row r="5579">
          <cell r="F5579" t="str">
            <v>430490DKA6410DKA1070-1080DKA3210</v>
          </cell>
          <cell r="G5579" t="str">
            <v>No</v>
          </cell>
        </row>
        <row r="5580">
          <cell r="F5580" t="str">
            <v>430490DKA6410DKA1070-1080DKA3220</v>
          </cell>
          <cell r="G5580" t="str">
            <v>No</v>
          </cell>
        </row>
        <row r="5581">
          <cell r="F5581" t="str">
            <v>430490DKA6410DKA1070-1080DKA3230</v>
          </cell>
          <cell r="G5581" t="str">
            <v>No</v>
          </cell>
        </row>
        <row r="5582">
          <cell r="F5582" t="str">
            <v>430490DKA6410DKA1090DKA3200</v>
          </cell>
          <cell r="G5582" t="str">
            <v>NC</v>
          </cell>
        </row>
        <row r="5583">
          <cell r="F5583" t="str">
            <v>430490DKA6410DKA1090DKA3210</v>
          </cell>
          <cell r="G5583" t="str">
            <v>NC</v>
          </cell>
        </row>
        <row r="5584">
          <cell r="F5584" t="str">
            <v>430490DKA6410DKA1090DKA3220</v>
          </cell>
          <cell r="G5584" t="str">
            <v>NC</v>
          </cell>
        </row>
        <row r="5585">
          <cell r="F5585" t="str">
            <v>430490DKA6410DKA1090DKA3230</v>
          </cell>
          <cell r="G5585" t="str">
            <v>NC</v>
          </cell>
        </row>
        <row r="5586">
          <cell r="F5586" t="str">
            <v>430490DKA6420DKA1040-1050DKA3200</v>
          </cell>
          <cell r="G5586" t="str">
            <v>No</v>
          </cell>
        </row>
        <row r="5587">
          <cell r="F5587" t="str">
            <v>430490DKA6420DKA1040-1050DKA3210</v>
          </cell>
          <cell r="G5587" t="str">
            <v>No</v>
          </cell>
        </row>
        <row r="5588">
          <cell r="F5588" t="str">
            <v>430490DKA6420DKA1040-1050DKA3220</v>
          </cell>
          <cell r="G5588" t="str">
            <v>No</v>
          </cell>
        </row>
        <row r="5589">
          <cell r="F5589" t="str">
            <v>430490DKA6420DKA1040-1050DKA3230</v>
          </cell>
          <cell r="G5589" t="str">
            <v>No</v>
          </cell>
        </row>
        <row r="5590">
          <cell r="F5590" t="str">
            <v>430490DKA6420DKA1060DKA3200</v>
          </cell>
          <cell r="G5590" t="str">
            <v>NC</v>
          </cell>
        </row>
        <row r="5591">
          <cell r="F5591" t="str">
            <v>430490DKA6420DKA1060DKA3210</v>
          </cell>
          <cell r="G5591" t="str">
            <v>NC</v>
          </cell>
        </row>
        <row r="5592">
          <cell r="F5592" t="str">
            <v>430490DKA6420DKA1060DKA3220</v>
          </cell>
          <cell r="G5592" t="str">
            <v>NC</v>
          </cell>
        </row>
        <row r="5593">
          <cell r="F5593" t="str">
            <v>430490DKA6420DKA1060DKA3230</v>
          </cell>
          <cell r="G5593" t="str">
            <v>NC</v>
          </cell>
        </row>
        <row r="5594">
          <cell r="F5594" t="str">
            <v>430490DKA6420DKA1070-1080DKA3200</v>
          </cell>
          <cell r="G5594" t="str">
            <v>No</v>
          </cell>
        </row>
        <row r="5595">
          <cell r="F5595" t="str">
            <v>430490DKA6420DKA1070-1080DKA3210</v>
          </cell>
          <cell r="G5595" t="str">
            <v>No</v>
          </cell>
        </row>
        <row r="5596">
          <cell r="F5596" t="str">
            <v>430490DKA6420DKA1070-1080DKA3220</v>
          </cell>
          <cell r="G5596" t="str">
            <v>No</v>
          </cell>
        </row>
        <row r="5597">
          <cell r="F5597" t="str">
            <v>430490DKA6420DKA1070-1080DKA3230</v>
          </cell>
          <cell r="G5597" t="str">
            <v>No</v>
          </cell>
        </row>
        <row r="5598">
          <cell r="F5598" t="str">
            <v>430490DKA6420DKA1090DKA3200</v>
          </cell>
          <cell r="G5598" t="str">
            <v>NC</v>
          </cell>
        </row>
        <row r="5599">
          <cell r="F5599" t="str">
            <v>430490DKA6420DKA1090DKA3210</v>
          </cell>
          <cell r="G5599" t="str">
            <v>NC</v>
          </cell>
        </row>
        <row r="5600">
          <cell r="F5600" t="str">
            <v>430490DKA6420DKA1090DKA3220</v>
          </cell>
          <cell r="G5600" t="str">
            <v>NC</v>
          </cell>
        </row>
        <row r="5601">
          <cell r="F5601" t="str">
            <v>430490DKA6420DKA1090DKA3230</v>
          </cell>
          <cell r="G5601" t="str">
            <v>NC</v>
          </cell>
        </row>
        <row r="5602">
          <cell r="F5602" t="str">
            <v>430490DKA6430DKA1040-1050DKA3200</v>
          </cell>
          <cell r="G5602" t="str">
            <v>No</v>
          </cell>
        </row>
        <row r="5603">
          <cell r="F5603" t="str">
            <v>430490DKA6430DKA1040-1050DKA3210</v>
          </cell>
          <cell r="G5603" t="str">
            <v>No</v>
          </cell>
        </row>
        <row r="5604">
          <cell r="F5604" t="str">
            <v>430490DKA6430DKA1040-1050DKA3220</v>
          </cell>
          <cell r="G5604" t="str">
            <v>No</v>
          </cell>
        </row>
        <row r="5605">
          <cell r="F5605" t="str">
            <v>430490DKA6430DKA1040-1050DKA3230</v>
          </cell>
          <cell r="G5605" t="str">
            <v>No</v>
          </cell>
        </row>
        <row r="5606">
          <cell r="F5606" t="str">
            <v>430490DKA6430DKA1060DKA3200</v>
          </cell>
          <cell r="G5606" t="str">
            <v>NC</v>
          </cell>
        </row>
        <row r="5607">
          <cell r="F5607" t="str">
            <v>430490DKA6430DKA1060DKA3210</v>
          </cell>
          <cell r="G5607" t="str">
            <v>NC</v>
          </cell>
        </row>
        <row r="5608">
          <cell r="F5608" t="str">
            <v>430490DKA6430DKA1060DKA3220</v>
          </cell>
          <cell r="G5608" t="str">
            <v>NC</v>
          </cell>
        </row>
        <row r="5609">
          <cell r="F5609" t="str">
            <v>430490DKA6430DKA1060DKA3230</v>
          </cell>
          <cell r="G5609" t="str">
            <v>NC</v>
          </cell>
        </row>
        <row r="5610">
          <cell r="F5610" t="str">
            <v>430490DKA6430DKA1070-1080DKA3200</v>
          </cell>
          <cell r="G5610" t="str">
            <v>No</v>
          </cell>
        </row>
        <row r="5611">
          <cell r="F5611" t="str">
            <v>430490DKA6430DKA1070-1080DKA3210</v>
          </cell>
          <cell r="G5611" t="str">
            <v>No</v>
          </cell>
        </row>
        <row r="5612">
          <cell r="F5612" t="str">
            <v>430490DKA6430DKA1070-1080DKA3220</v>
          </cell>
          <cell r="G5612" t="str">
            <v>No</v>
          </cell>
        </row>
        <row r="5613">
          <cell r="F5613" t="str">
            <v>430490DKA6430DKA1070-1080DKA3230</v>
          </cell>
          <cell r="G5613" t="str">
            <v>No</v>
          </cell>
        </row>
        <row r="5614">
          <cell r="F5614" t="str">
            <v>430490DKA6430DKA1090DKA3200</v>
          </cell>
          <cell r="G5614" t="str">
            <v>NC</v>
          </cell>
        </row>
        <row r="5615">
          <cell r="F5615" t="str">
            <v>430490DKA6430DKA1090DKA3210</v>
          </cell>
          <cell r="G5615" t="str">
            <v>NC</v>
          </cell>
        </row>
        <row r="5616">
          <cell r="F5616" t="str">
            <v>430490DKA6430DKA1090DKA3220</v>
          </cell>
          <cell r="G5616" t="str">
            <v>NC</v>
          </cell>
        </row>
        <row r="5617">
          <cell r="F5617" t="str">
            <v>430490DKA6430DKA1090DKA3230</v>
          </cell>
          <cell r="G5617" t="str">
            <v>NC</v>
          </cell>
        </row>
        <row r="5618">
          <cell r="F5618" t="str">
            <v>430500DKA6410DKA1040-1050DKA3200</v>
          </cell>
          <cell r="G5618" t="str">
            <v>NC</v>
          </cell>
        </row>
        <row r="5619">
          <cell r="F5619" t="str">
            <v>430500DKA6410DKA1040-1050DKA3210</v>
          </cell>
          <cell r="G5619" t="str">
            <v>NC</v>
          </cell>
        </row>
        <row r="5620">
          <cell r="F5620" t="str">
            <v>430500DKA6410DKA1040-1050DKA3220</v>
          </cell>
          <cell r="G5620" t="str">
            <v>No</v>
          </cell>
        </row>
        <row r="5621">
          <cell r="F5621" t="str">
            <v>430500DKA6410DKA1040-1050DKA3230</v>
          </cell>
          <cell r="G5621" t="str">
            <v>No</v>
          </cell>
        </row>
        <row r="5622">
          <cell r="F5622" t="str">
            <v>430500DKA6410DKA1060DKA3200</v>
          </cell>
          <cell r="G5622" t="str">
            <v>No</v>
          </cell>
        </row>
        <row r="5623">
          <cell r="F5623" t="str">
            <v>430500DKA6410DKA1060DKA3210</v>
          </cell>
          <cell r="G5623" t="str">
            <v>No</v>
          </cell>
        </row>
        <row r="5624">
          <cell r="F5624" t="str">
            <v>430500DKA6410DKA1060DKA3220</v>
          </cell>
          <cell r="G5624" t="str">
            <v>No</v>
          </cell>
        </row>
        <row r="5625">
          <cell r="F5625" t="str">
            <v>430500DKA6410DKA1060DKA3230</v>
          </cell>
          <cell r="G5625" t="str">
            <v>No</v>
          </cell>
        </row>
        <row r="5626">
          <cell r="F5626" t="str">
            <v>430500DKA6410DKA1070-1080DKA3200</v>
          </cell>
          <cell r="G5626" t="str">
            <v>No</v>
          </cell>
        </row>
        <row r="5627">
          <cell r="F5627" t="str">
            <v>430500DKA6410DKA1070-1080DKA3210</v>
          </cell>
          <cell r="G5627" t="str">
            <v>No</v>
          </cell>
        </row>
        <row r="5628">
          <cell r="F5628" t="str">
            <v>430500DKA6410DKA1070-1080DKA3220</v>
          </cell>
          <cell r="G5628" t="str">
            <v>No</v>
          </cell>
        </row>
        <row r="5629">
          <cell r="F5629" t="str">
            <v>430500DKA6410DKA1070-1080DKA3230</v>
          </cell>
          <cell r="G5629" t="str">
            <v>No</v>
          </cell>
        </row>
        <row r="5630">
          <cell r="F5630" t="str">
            <v>430500DKA6410DKA1090DKA3200</v>
          </cell>
          <cell r="G5630" t="str">
            <v>No</v>
          </cell>
        </row>
        <row r="5631">
          <cell r="F5631" t="str">
            <v>430500DKA6410DKA1090DKA3210</v>
          </cell>
          <cell r="G5631" t="str">
            <v>No</v>
          </cell>
        </row>
        <row r="5632">
          <cell r="F5632" t="str">
            <v>430500DKA6410DKA1090DKA3220</v>
          </cell>
          <cell r="G5632" t="str">
            <v>No</v>
          </cell>
        </row>
        <row r="5633">
          <cell r="F5633" t="str">
            <v>430500DKA6410DKA1090DKA3230</v>
          </cell>
          <cell r="G5633" t="str">
            <v>No</v>
          </cell>
        </row>
        <row r="5634">
          <cell r="F5634" t="str">
            <v>430500DKA6420DKA1040-1050DKA3200</v>
          </cell>
          <cell r="G5634" t="str">
            <v>No</v>
          </cell>
        </row>
        <row r="5635">
          <cell r="F5635" t="str">
            <v>430500DKA6420DKA1040-1050DKA3210</v>
          </cell>
          <cell r="G5635" t="str">
            <v>No</v>
          </cell>
        </row>
        <row r="5636">
          <cell r="F5636" t="str">
            <v>430500DKA6420DKA1040-1050DKA3220</v>
          </cell>
          <cell r="G5636" t="str">
            <v>No</v>
          </cell>
        </row>
        <row r="5637">
          <cell r="F5637" t="str">
            <v>430500DKA6420DKA1040-1050DKA3230</v>
          </cell>
          <cell r="G5637" t="str">
            <v>No</v>
          </cell>
        </row>
        <row r="5638">
          <cell r="F5638" t="str">
            <v>430500DKA6420DKA1060DKA3200</v>
          </cell>
          <cell r="G5638" t="str">
            <v>NC</v>
          </cell>
        </row>
        <row r="5639">
          <cell r="F5639" t="str">
            <v>430500DKA6420DKA1060DKA3210</v>
          </cell>
          <cell r="G5639" t="str">
            <v>NC</v>
          </cell>
        </row>
        <row r="5640">
          <cell r="F5640" t="str">
            <v>430500DKA6420DKA1060DKA3220</v>
          </cell>
          <cell r="G5640" t="str">
            <v>NC</v>
          </cell>
        </row>
        <row r="5641">
          <cell r="F5641" t="str">
            <v>430500DKA6420DKA1060DKA3230</v>
          </cell>
          <cell r="G5641" t="str">
            <v>NC</v>
          </cell>
        </row>
        <row r="5642">
          <cell r="F5642" t="str">
            <v>430500DKA6420DKA1070-1080DKA3200</v>
          </cell>
          <cell r="G5642" t="str">
            <v>No</v>
          </cell>
        </row>
        <row r="5643">
          <cell r="F5643" t="str">
            <v>430500DKA6420DKA1070-1080DKA3210</v>
          </cell>
          <cell r="G5643" t="str">
            <v>No</v>
          </cell>
        </row>
        <row r="5644">
          <cell r="F5644" t="str">
            <v>430500DKA6420DKA1070-1080DKA3220</v>
          </cell>
          <cell r="G5644" t="str">
            <v>No</v>
          </cell>
        </row>
        <row r="5645">
          <cell r="F5645" t="str">
            <v>430500DKA6420DKA1070-1080DKA3230</v>
          </cell>
          <cell r="G5645" t="str">
            <v>No</v>
          </cell>
        </row>
        <row r="5646">
          <cell r="F5646" t="str">
            <v>430500DKA6420DKA1090DKA3200</v>
          </cell>
          <cell r="G5646" t="str">
            <v>NC</v>
          </cell>
        </row>
        <row r="5647">
          <cell r="F5647" t="str">
            <v>430500DKA6420DKA1090DKA3210</v>
          </cell>
          <cell r="G5647" t="str">
            <v>NC</v>
          </cell>
        </row>
        <row r="5648">
          <cell r="F5648" t="str">
            <v>430500DKA6420DKA1090DKA3220</v>
          </cell>
          <cell r="G5648" t="str">
            <v>NC</v>
          </cell>
        </row>
        <row r="5649">
          <cell r="F5649" t="str">
            <v>430500DKA6420DKA1090DKA3230</v>
          </cell>
          <cell r="G5649" t="str">
            <v>NC</v>
          </cell>
        </row>
        <row r="5650">
          <cell r="F5650" t="str">
            <v>430500DKA6430DKA1040-1050DKA3200</v>
          </cell>
          <cell r="G5650" t="str">
            <v>No</v>
          </cell>
        </row>
        <row r="5651">
          <cell r="F5651" t="str">
            <v>430500DKA6430DKA1040-1050DKA3210</v>
          </cell>
          <cell r="G5651" t="str">
            <v>No</v>
          </cell>
        </row>
        <row r="5652">
          <cell r="F5652" t="str">
            <v>430500DKA6430DKA1040-1050DKA3220</v>
          </cell>
          <cell r="G5652" t="str">
            <v>No</v>
          </cell>
        </row>
        <row r="5653">
          <cell r="F5653" t="str">
            <v>430500DKA6430DKA1040-1050DKA3230</v>
          </cell>
          <cell r="G5653" t="str">
            <v>No</v>
          </cell>
        </row>
        <row r="5654">
          <cell r="F5654" t="str">
            <v>430500DKA6430DKA1060DKA3200</v>
          </cell>
          <cell r="G5654" t="str">
            <v>NC</v>
          </cell>
        </row>
        <row r="5655">
          <cell r="F5655" t="str">
            <v>430500DKA6430DKA1060DKA3210</v>
          </cell>
          <cell r="G5655" t="str">
            <v>NC</v>
          </cell>
        </row>
        <row r="5656">
          <cell r="F5656" t="str">
            <v>430500DKA6430DKA1060DKA3220</v>
          </cell>
          <cell r="G5656" t="str">
            <v>NC</v>
          </cell>
        </row>
        <row r="5657">
          <cell r="F5657" t="str">
            <v>430500DKA6430DKA1060DKA3230</v>
          </cell>
          <cell r="G5657" t="str">
            <v>NC</v>
          </cell>
        </row>
        <row r="5658">
          <cell r="F5658" t="str">
            <v>430500DKA6430DKA1070-1080DKA3200</v>
          </cell>
          <cell r="G5658" t="str">
            <v>No</v>
          </cell>
        </row>
        <row r="5659">
          <cell r="F5659" t="str">
            <v>430500DKA6430DKA1070-1080DKA3210</v>
          </cell>
          <cell r="G5659" t="str">
            <v>No</v>
          </cell>
        </row>
        <row r="5660">
          <cell r="F5660" t="str">
            <v>430500DKA6430DKA1070-1080DKA3220</v>
          </cell>
          <cell r="G5660" t="str">
            <v>No</v>
          </cell>
        </row>
        <row r="5661">
          <cell r="F5661" t="str">
            <v>430500DKA6430DKA1070-1080DKA3230</v>
          </cell>
          <cell r="G5661" t="str">
            <v>No</v>
          </cell>
        </row>
        <row r="5662">
          <cell r="F5662" t="str">
            <v>430500DKA6430DKA1090DKA3200</v>
          </cell>
          <cell r="G5662" t="str">
            <v>NC</v>
          </cell>
        </row>
        <row r="5663">
          <cell r="F5663" t="str">
            <v>430500DKA6430DKA1090DKA3210</v>
          </cell>
          <cell r="G5663" t="str">
            <v>NC</v>
          </cell>
        </row>
        <row r="5664">
          <cell r="F5664" t="str">
            <v>430500DKA6430DKA1090DKA3220</v>
          </cell>
          <cell r="G5664" t="str">
            <v>NC</v>
          </cell>
        </row>
        <row r="5665">
          <cell r="F5665" t="str">
            <v>430500DKA6430DKA1090DKA3230</v>
          </cell>
          <cell r="G5665" t="str">
            <v>NC</v>
          </cell>
        </row>
        <row r="5666">
          <cell r="F5666" t="str">
            <v>430510DKA6410DKA1040-1050DKA3200</v>
          </cell>
          <cell r="G5666" t="str">
            <v>NC</v>
          </cell>
        </row>
        <row r="5667">
          <cell r="F5667" t="str">
            <v>430510DKA6410DKA1040-1050DKA3210</v>
          </cell>
          <cell r="G5667" t="str">
            <v>NC</v>
          </cell>
        </row>
        <row r="5668">
          <cell r="F5668" t="str">
            <v>430510DKA6410DKA1040-1050DKA3220</v>
          </cell>
          <cell r="G5668" t="str">
            <v>NC</v>
          </cell>
        </row>
        <row r="5669">
          <cell r="F5669" t="str">
            <v>430510DKA6410DKA1040-1050DKA3230</v>
          </cell>
          <cell r="G5669" t="str">
            <v>NC</v>
          </cell>
        </row>
        <row r="5670">
          <cell r="F5670" t="str">
            <v>430510DKA6410DKA1060DKA3200</v>
          </cell>
          <cell r="G5670" t="str">
            <v>No</v>
          </cell>
        </row>
        <row r="5671">
          <cell r="F5671" t="str">
            <v>430510DKA6410DKA1060DKA3210</v>
          </cell>
          <cell r="G5671" t="str">
            <v>No</v>
          </cell>
        </row>
        <row r="5672">
          <cell r="F5672" t="str">
            <v>430510DKA6410DKA1060DKA3220</v>
          </cell>
          <cell r="G5672" t="str">
            <v>No</v>
          </cell>
        </row>
        <row r="5673">
          <cell r="F5673" t="str">
            <v>430510DKA6410DKA1060DKA3230</v>
          </cell>
          <cell r="G5673" t="str">
            <v>No</v>
          </cell>
        </row>
        <row r="5674">
          <cell r="F5674" t="str">
            <v>430510DKA6410DKA1070-1080DKA3200</v>
          </cell>
          <cell r="G5674" t="str">
            <v>NC</v>
          </cell>
        </row>
        <row r="5675">
          <cell r="F5675" t="str">
            <v>430510DKA6410DKA1070-1080DKA3210</v>
          </cell>
          <cell r="G5675" t="str">
            <v>NC</v>
          </cell>
        </row>
        <row r="5676">
          <cell r="F5676" t="str">
            <v>430510DKA6410DKA1070-1080DKA3220</v>
          </cell>
          <cell r="G5676" t="str">
            <v>NC</v>
          </cell>
        </row>
        <row r="5677">
          <cell r="F5677" t="str">
            <v>430510DKA6410DKA1070-1080DKA3230</v>
          </cell>
          <cell r="G5677" t="str">
            <v>NC</v>
          </cell>
        </row>
        <row r="5678">
          <cell r="F5678" t="str">
            <v>430510DKA6410DKA1090DKA3200</v>
          </cell>
          <cell r="G5678" t="str">
            <v>No</v>
          </cell>
        </row>
        <row r="5679">
          <cell r="F5679" t="str">
            <v>430510DKA6410DKA1090DKA3210</v>
          </cell>
          <cell r="G5679" t="str">
            <v>No</v>
          </cell>
        </row>
        <row r="5680">
          <cell r="F5680" t="str">
            <v>430510DKA6410DKA1090DKA3220</v>
          </cell>
          <cell r="G5680" t="str">
            <v>No</v>
          </cell>
        </row>
        <row r="5681">
          <cell r="F5681" t="str">
            <v>430510DKA6410DKA1090DKA3230</v>
          </cell>
          <cell r="G5681" t="str">
            <v>No</v>
          </cell>
        </row>
        <row r="5682">
          <cell r="F5682" t="str">
            <v>430510DKA6420DKA1040-1050DKA3200</v>
          </cell>
          <cell r="G5682" t="str">
            <v>No</v>
          </cell>
        </row>
        <row r="5683">
          <cell r="F5683" t="str">
            <v>430510DKA6420DKA1040-1050DKA3210</v>
          </cell>
          <cell r="G5683" t="str">
            <v>No</v>
          </cell>
        </row>
        <row r="5684">
          <cell r="F5684" t="str">
            <v>430510DKA6420DKA1040-1050DKA3220</v>
          </cell>
          <cell r="G5684" t="str">
            <v>No</v>
          </cell>
        </row>
        <row r="5685">
          <cell r="F5685" t="str">
            <v>430510DKA6420DKA1040-1050DKA3230</v>
          </cell>
          <cell r="G5685" t="str">
            <v>No</v>
          </cell>
        </row>
        <row r="5686">
          <cell r="F5686" t="str">
            <v>430510DKA6420DKA1060DKA3200</v>
          </cell>
          <cell r="G5686" t="str">
            <v>No</v>
          </cell>
        </row>
        <row r="5687">
          <cell r="F5687" t="str">
            <v>430510DKA6420DKA1060DKA3210</v>
          </cell>
          <cell r="G5687" t="str">
            <v>No</v>
          </cell>
        </row>
        <row r="5688">
          <cell r="F5688" t="str">
            <v>430510DKA6420DKA1060DKA3220</v>
          </cell>
          <cell r="G5688" t="str">
            <v>No</v>
          </cell>
        </row>
        <row r="5689">
          <cell r="F5689" t="str">
            <v>430510DKA6420DKA1060DKA3230</v>
          </cell>
          <cell r="G5689" t="str">
            <v>No</v>
          </cell>
        </row>
        <row r="5690">
          <cell r="F5690" t="str">
            <v>430510DKA6420DKA1070-1080DKA3200</v>
          </cell>
          <cell r="G5690" t="str">
            <v>No</v>
          </cell>
        </row>
        <row r="5691">
          <cell r="F5691" t="str">
            <v>430510DKA6420DKA1070-1080DKA3210</v>
          </cell>
          <cell r="G5691" t="str">
            <v>No</v>
          </cell>
        </row>
        <row r="5692">
          <cell r="F5692" t="str">
            <v>430510DKA6420DKA1070-1080DKA3220</v>
          </cell>
          <cell r="G5692" t="str">
            <v>No</v>
          </cell>
        </row>
        <row r="5693">
          <cell r="F5693" t="str">
            <v>430510DKA6420DKA1070-1080DKA3230</v>
          </cell>
          <cell r="G5693" t="str">
            <v>No</v>
          </cell>
        </row>
        <row r="5694">
          <cell r="F5694" t="str">
            <v>430510DKA6420DKA1090DKA3200</v>
          </cell>
          <cell r="G5694" t="str">
            <v>No</v>
          </cell>
        </row>
        <row r="5695">
          <cell r="F5695" t="str">
            <v>430510DKA6420DKA1090DKA3210</v>
          </cell>
          <cell r="G5695" t="str">
            <v>No</v>
          </cell>
        </row>
        <row r="5696">
          <cell r="F5696" t="str">
            <v>430510DKA6420DKA1090DKA3220</v>
          </cell>
          <cell r="G5696" t="str">
            <v>No</v>
          </cell>
        </row>
        <row r="5697">
          <cell r="F5697" t="str">
            <v>430510DKA6420DKA1090DKA3230</v>
          </cell>
          <cell r="G5697" t="str">
            <v>No</v>
          </cell>
        </row>
        <row r="5698">
          <cell r="F5698" t="str">
            <v>430510DKA6430DKA1040-1050DKA3200</v>
          </cell>
          <cell r="G5698" t="str">
            <v>No</v>
          </cell>
        </row>
        <row r="5699">
          <cell r="F5699" t="str">
            <v>430510DKA6430DKA1040-1050DKA3210</v>
          </cell>
          <cell r="G5699" t="str">
            <v>No</v>
          </cell>
        </row>
        <row r="5700">
          <cell r="F5700" t="str">
            <v>430510DKA6430DKA1040-1050DKA3220</v>
          </cell>
          <cell r="G5700" t="str">
            <v>No</v>
          </cell>
        </row>
        <row r="5701">
          <cell r="F5701" t="str">
            <v>430510DKA6430DKA1040-1050DKA3230</v>
          </cell>
          <cell r="G5701" t="str">
            <v>No</v>
          </cell>
        </row>
        <row r="5702">
          <cell r="F5702" t="str">
            <v>430510DKA6430DKA1060DKA3200</v>
          </cell>
          <cell r="G5702" t="str">
            <v>NC</v>
          </cell>
        </row>
        <row r="5703">
          <cell r="F5703" t="str">
            <v>430510DKA6430DKA1060DKA3210</v>
          </cell>
          <cell r="G5703" t="str">
            <v>NC</v>
          </cell>
        </row>
        <row r="5704">
          <cell r="F5704" t="str">
            <v>430510DKA6430DKA1060DKA3220</v>
          </cell>
          <cell r="G5704" t="str">
            <v>NC</v>
          </cell>
        </row>
        <row r="5705">
          <cell r="F5705" t="str">
            <v>430510DKA6430DKA1060DKA3230</v>
          </cell>
          <cell r="G5705" t="str">
            <v>NC</v>
          </cell>
        </row>
        <row r="5706">
          <cell r="F5706" t="str">
            <v>430510DKA6430DKA1070-1080DKA3200</v>
          </cell>
          <cell r="G5706" t="str">
            <v>No</v>
          </cell>
        </row>
        <row r="5707">
          <cell r="F5707" t="str">
            <v>430510DKA6430DKA1070-1080DKA3210</v>
          </cell>
          <cell r="G5707" t="str">
            <v>No</v>
          </cell>
        </row>
        <row r="5708">
          <cell r="F5708" t="str">
            <v>430510DKA6430DKA1070-1080DKA3220</v>
          </cell>
          <cell r="G5708" t="str">
            <v>No</v>
          </cell>
        </row>
        <row r="5709">
          <cell r="F5709" t="str">
            <v>430510DKA6430DKA1070-1080DKA3230</v>
          </cell>
          <cell r="G5709" t="str">
            <v>No</v>
          </cell>
        </row>
        <row r="5710">
          <cell r="F5710" t="str">
            <v>430510DKA6430DKA1090DKA3200</v>
          </cell>
          <cell r="G5710" t="str">
            <v>NC</v>
          </cell>
        </row>
        <row r="5711">
          <cell r="F5711" t="str">
            <v>430510DKA6430DKA1090DKA3210</v>
          </cell>
          <cell r="G5711" t="str">
            <v>NC</v>
          </cell>
        </row>
        <row r="5712">
          <cell r="F5712" t="str">
            <v>430510DKA6430DKA1090DKA3220</v>
          </cell>
          <cell r="G5712" t="str">
            <v>NC</v>
          </cell>
        </row>
        <row r="5713">
          <cell r="F5713" t="str">
            <v>430510DKA6430DKA1090DKA3230</v>
          </cell>
          <cell r="G5713" t="str">
            <v>NC</v>
          </cell>
        </row>
        <row r="5714">
          <cell r="F5714" t="str">
            <v>430520DKA6410DKA1040-1050DKA3200</v>
          </cell>
          <cell r="G5714" t="str">
            <v>NC</v>
          </cell>
        </row>
        <row r="5715">
          <cell r="F5715" t="str">
            <v>430520DKA6410DKA1040-1050DKA3210</v>
          </cell>
          <cell r="G5715" t="str">
            <v>NC</v>
          </cell>
        </row>
        <row r="5716">
          <cell r="F5716" t="str">
            <v>430520DKA6410DKA1040-1050DKA3220</v>
          </cell>
          <cell r="G5716" t="str">
            <v>NC</v>
          </cell>
        </row>
        <row r="5717">
          <cell r="F5717" t="str">
            <v>430520DKA6410DKA1040-1050DKA3230</v>
          </cell>
          <cell r="G5717" t="str">
            <v>NC</v>
          </cell>
        </row>
        <row r="5718">
          <cell r="F5718" t="str">
            <v>430520DKA6410DKA1060DKA3200</v>
          </cell>
          <cell r="G5718" t="str">
            <v>No</v>
          </cell>
        </row>
        <row r="5719">
          <cell r="F5719" t="str">
            <v>430520DKA6410DKA1060DKA3210</v>
          </cell>
          <cell r="G5719" t="str">
            <v>No</v>
          </cell>
        </row>
        <row r="5720">
          <cell r="F5720" t="str">
            <v>430520DKA6410DKA1060DKA3220</v>
          </cell>
          <cell r="G5720" t="str">
            <v>No</v>
          </cell>
        </row>
        <row r="5721">
          <cell r="F5721" t="str">
            <v>430520DKA6410DKA1060DKA3230</v>
          </cell>
          <cell r="G5721" t="str">
            <v>No</v>
          </cell>
        </row>
        <row r="5722">
          <cell r="F5722" t="str">
            <v>430520DKA6410DKA1070-1080DKA3200</v>
          </cell>
          <cell r="G5722" t="str">
            <v>NC</v>
          </cell>
        </row>
        <row r="5723">
          <cell r="F5723" t="str">
            <v>430520DKA6410DKA1070-1080DKA3210</v>
          </cell>
          <cell r="G5723" t="str">
            <v>NC</v>
          </cell>
        </row>
        <row r="5724">
          <cell r="F5724" t="str">
            <v>430520DKA6410DKA1070-1080DKA3220</v>
          </cell>
          <cell r="G5724" t="str">
            <v>NC</v>
          </cell>
        </row>
        <row r="5725">
          <cell r="F5725" t="str">
            <v>430520DKA6410DKA1070-1080DKA3230</v>
          </cell>
          <cell r="G5725" t="str">
            <v>NC</v>
          </cell>
        </row>
        <row r="5726">
          <cell r="F5726" t="str">
            <v>430520DKA6410DKA1090DKA3200</v>
          </cell>
          <cell r="G5726" t="str">
            <v>No</v>
          </cell>
        </row>
        <row r="5727">
          <cell r="F5727" t="str">
            <v>430520DKA6410DKA1090DKA3210</v>
          </cell>
          <cell r="G5727" t="str">
            <v>No</v>
          </cell>
        </row>
        <row r="5728">
          <cell r="F5728" t="str">
            <v>430520DKA6410DKA1090DKA3220</v>
          </cell>
          <cell r="G5728" t="str">
            <v>No</v>
          </cell>
        </row>
        <row r="5729">
          <cell r="F5729" t="str">
            <v>430520DKA6410DKA1090DKA3230</v>
          </cell>
          <cell r="G5729" t="str">
            <v>No</v>
          </cell>
        </row>
        <row r="5730">
          <cell r="F5730" t="str">
            <v>430520DKA6420DKA1040-1050DKA3200</v>
          </cell>
          <cell r="G5730" t="str">
            <v>NC</v>
          </cell>
        </row>
        <row r="5731">
          <cell r="F5731" t="str">
            <v>430520DKA6420DKA1040-1050DKA3210</v>
          </cell>
          <cell r="G5731" t="str">
            <v>NC</v>
          </cell>
        </row>
        <row r="5732">
          <cell r="F5732" t="str">
            <v>430520DKA6420DKA1040-1050DKA3220</v>
          </cell>
          <cell r="G5732" t="str">
            <v>NC</v>
          </cell>
        </row>
        <row r="5733">
          <cell r="F5733" t="str">
            <v>430520DKA6420DKA1040-1050DKA3230</v>
          </cell>
          <cell r="G5733" t="str">
            <v>NC</v>
          </cell>
        </row>
        <row r="5734">
          <cell r="F5734" t="str">
            <v>430520DKA6420DKA1060DKA3200</v>
          </cell>
          <cell r="G5734" t="str">
            <v>No</v>
          </cell>
        </row>
        <row r="5735">
          <cell r="F5735" t="str">
            <v>430520DKA6420DKA1060DKA3210</v>
          </cell>
          <cell r="G5735" t="str">
            <v>No</v>
          </cell>
        </row>
        <row r="5736">
          <cell r="F5736" t="str">
            <v>430520DKA6420DKA1060DKA3220</v>
          </cell>
          <cell r="G5736" t="str">
            <v>No</v>
          </cell>
        </row>
        <row r="5737">
          <cell r="F5737" t="str">
            <v>430520DKA6420DKA1060DKA3230</v>
          </cell>
          <cell r="G5737" t="str">
            <v>No</v>
          </cell>
        </row>
        <row r="5738">
          <cell r="F5738" t="str">
            <v>430520DKA6420DKA1070-1080DKA3200</v>
          </cell>
          <cell r="G5738" t="str">
            <v>NC</v>
          </cell>
        </row>
        <row r="5739">
          <cell r="F5739" t="str">
            <v>430520DKA6420DKA1070-1080DKA3210</v>
          </cell>
          <cell r="G5739" t="str">
            <v>NC</v>
          </cell>
        </row>
        <row r="5740">
          <cell r="F5740" t="str">
            <v>430520DKA6420DKA1070-1080DKA3220</v>
          </cell>
          <cell r="G5740" t="str">
            <v>NC</v>
          </cell>
        </row>
        <row r="5741">
          <cell r="F5741" t="str">
            <v>430520DKA6420DKA1070-1080DKA3230</v>
          </cell>
          <cell r="G5741" t="str">
            <v>NC</v>
          </cell>
        </row>
        <row r="5742">
          <cell r="F5742" t="str">
            <v>430520DKA6420DKA1090DKA3200</v>
          </cell>
          <cell r="G5742" t="str">
            <v>No</v>
          </cell>
        </row>
        <row r="5743">
          <cell r="F5743" t="str">
            <v>430520DKA6420DKA1090DKA3210</v>
          </cell>
          <cell r="G5743" t="str">
            <v>No</v>
          </cell>
        </row>
        <row r="5744">
          <cell r="F5744" t="str">
            <v>430520DKA6420DKA1090DKA3220</v>
          </cell>
          <cell r="G5744" t="str">
            <v>No</v>
          </cell>
        </row>
        <row r="5745">
          <cell r="F5745" t="str">
            <v>430520DKA6420DKA1090DKA3230</v>
          </cell>
          <cell r="G5745" t="str">
            <v>No</v>
          </cell>
        </row>
        <row r="5746">
          <cell r="F5746" t="str">
            <v>430520DKA6430DKA1040-1050DKA3200</v>
          </cell>
          <cell r="G5746" t="str">
            <v>No</v>
          </cell>
        </row>
        <row r="5747">
          <cell r="F5747" t="str">
            <v>430520DKA6430DKA1040-1050DKA3210</v>
          </cell>
          <cell r="G5747" t="str">
            <v>No</v>
          </cell>
        </row>
        <row r="5748">
          <cell r="F5748" t="str">
            <v>430520DKA6430DKA1040-1050DKA3220</v>
          </cell>
          <cell r="G5748" t="str">
            <v>No</v>
          </cell>
        </row>
        <row r="5749">
          <cell r="F5749" t="str">
            <v>430520DKA6430DKA1040-1050DKA3230</v>
          </cell>
          <cell r="G5749" t="str">
            <v>No</v>
          </cell>
        </row>
        <row r="5750">
          <cell r="F5750" t="str">
            <v>430520DKA6430DKA1060DKA3200</v>
          </cell>
          <cell r="G5750" t="str">
            <v>No</v>
          </cell>
        </row>
        <row r="5751">
          <cell r="F5751" t="str">
            <v>430520DKA6430DKA1060DKA3210</v>
          </cell>
          <cell r="G5751" t="str">
            <v>No</v>
          </cell>
        </row>
        <row r="5752">
          <cell r="F5752" t="str">
            <v>430520DKA6430DKA1060DKA3220</v>
          </cell>
          <cell r="G5752" t="str">
            <v>No</v>
          </cell>
        </row>
        <row r="5753">
          <cell r="F5753" t="str">
            <v>430520DKA6430DKA1060DKA3230</v>
          </cell>
          <cell r="G5753" t="str">
            <v>No</v>
          </cell>
        </row>
        <row r="5754">
          <cell r="F5754" t="str">
            <v>430520DKA6430DKA1070-1080DKA3200</v>
          </cell>
          <cell r="G5754" t="str">
            <v>No</v>
          </cell>
        </row>
        <row r="5755">
          <cell r="F5755" t="str">
            <v>430520DKA6430DKA1070-1080DKA3210</v>
          </cell>
          <cell r="G5755" t="str">
            <v>No</v>
          </cell>
        </row>
        <row r="5756">
          <cell r="F5756" t="str">
            <v>430520DKA6430DKA1070-1080DKA3220</v>
          </cell>
          <cell r="G5756" t="str">
            <v>No</v>
          </cell>
        </row>
        <row r="5757">
          <cell r="F5757" t="str">
            <v>430520DKA6430DKA1070-1080DKA3230</v>
          </cell>
          <cell r="G5757" t="str">
            <v>No</v>
          </cell>
        </row>
        <row r="5758">
          <cell r="F5758" t="str">
            <v>430520DKA6430DKA1090DKA3200</v>
          </cell>
          <cell r="G5758" t="str">
            <v>No</v>
          </cell>
        </row>
        <row r="5759">
          <cell r="F5759" t="str">
            <v>430520DKA6430DKA1090DKA3210</v>
          </cell>
          <cell r="G5759" t="str">
            <v>No</v>
          </cell>
        </row>
        <row r="5760">
          <cell r="F5760" t="str">
            <v>430520DKA6430DKA1090DKA3220</v>
          </cell>
          <cell r="G5760" t="str">
            <v>No</v>
          </cell>
        </row>
        <row r="5761">
          <cell r="F5761" t="str">
            <v>430520DKA6430DKA1090DKA3230</v>
          </cell>
          <cell r="G5761" t="str">
            <v>No</v>
          </cell>
        </row>
        <row r="5762">
          <cell r="F5762" t="str">
            <v>440450DKA6410DKA1040-1050DKA3200</v>
          </cell>
          <cell r="G5762" t="str">
            <v>NC</v>
          </cell>
        </row>
        <row r="5763">
          <cell r="F5763" t="str">
            <v>440450DKA6410DKA1040-1050DKA3210</v>
          </cell>
          <cell r="G5763" t="str">
            <v>NC</v>
          </cell>
        </row>
        <row r="5764">
          <cell r="F5764" t="str">
            <v>440450DKA6410DKA1040-1050DKA3220</v>
          </cell>
          <cell r="G5764" t="str">
            <v>NC</v>
          </cell>
        </row>
        <row r="5765">
          <cell r="F5765" t="str">
            <v>440450DKA6410DKA1040-1050DKA3230</v>
          </cell>
          <cell r="G5765" t="str">
            <v>NC</v>
          </cell>
        </row>
        <row r="5766">
          <cell r="F5766" t="str">
            <v>440450DKA6410DKA1060DKA3200</v>
          </cell>
          <cell r="G5766" t="str">
            <v>NC</v>
          </cell>
        </row>
        <row r="5767">
          <cell r="F5767" t="str">
            <v>440450DKA6410DKA1060DKA3210</v>
          </cell>
          <cell r="G5767" t="str">
            <v>NC</v>
          </cell>
        </row>
        <row r="5768">
          <cell r="F5768" t="str">
            <v>440450DKA6410DKA1060DKA3220</v>
          </cell>
          <cell r="G5768" t="str">
            <v>NC</v>
          </cell>
        </row>
        <row r="5769">
          <cell r="F5769" t="str">
            <v>440450DKA6410DKA1060DKA3230</v>
          </cell>
          <cell r="G5769" t="str">
            <v>NC</v>
          </cell>
        </row>
        <row r="5770">
          <cell r="F5770" t="str">
            <v>440450DKA6410DKA1070-1080DKA3200</v>
          </cell>
          <cell r="G5770" t="str">
            <v>NC</v>
          </cell>
        </row>
        <row r="5771">
          <cell r="F5771" t="str">
            <v>440450DKA6410DKA1070-1080DKA3210</v>
          </cell>
          <cell r="G5771" t="str">
            <v>NC</v>
          </cell>
        </row>
        <row r="5772">
          <cell r="F5772" t="str">
            <v>440450DKA6410DKA1070-1080DKA3220</v>
          </cell>
          <cell r="G5772" t="str">
            <v>NC</v>
          </cell>
        </row>
        <row r="5773">
          <cell r="F5773" t="str">
            <v>440450DKA6410DKA1070-1080DKA3230</v>
          </cell>
          <cell r="G5773" t="str">
            <v>NC</v>
          </cell>
        </row>
        <row r="5774">
          <cell r="F5774" t="str">
            <v>440450DKA6410DKA1090DKA3200</v>
          </cell>
          <cell r="G5774" t="str">
            <v>NC</v>
          </cell>
        </row>
        <row r="5775">
          <cell r="F5775" t="str">
            <v>440450DKA6410DKA1090DKA3210</v>
          </cell>
          <cell r="G5775" t="str">
            <v>NC</v>
          </cell>
        </row>
        <row r="5776">
          <cell r="F5776" t="str">
            <v>440450DKA6410DKA1090DKA3220</v>
          </cell>
          <cell r="G5776" t="str">
            <v>NC</v>
          </cell>
        </row>
        <row r="5777">
          <cell r="F5777" t="str">
            <v>440450DKA6410DKA1090DKA3230</v>
          </cell>
          <cell r="G5777" t="str">
            <v>NC</v>
          </cell>
        </row>
        <row r="5778">
          <cell r="F5778" t="str">
            <v>440450DKA6420DKA1040-1050DKA3200</v>
          </cell>
          <cell r="G5778" t="str">
            <v>NC</v>
          </cell>
        </row>
        <row r="5779">
          <cell r="F5779" t="str">
            <v>440450DKA6420DKA1040-1050DKA3210</v>
          </cell>
          <cell r="G5779" t="str">
            <v>NC</v>
          </cell>
        </row>
        <row r="5780">
          <cell r="F5780" t="str">
            <v>440450DKA6420DKA1040-1050DKA3220</v>
          </cell>
          <cell r="G5780" t="str">
            <v>NC</v>
          </cell>
        </row>
        <row r="5781">
          <cell r="F5781" t="str">
            <v>440450DKA6420DKA1040-1050DKA3230</v>
          </cell>
          <cell r="G5781" t="str">
            <v>NC</v>
          </cell>
        </row>
        <row r="5782">
          <cell r="F5782" t="str">
            <v>440450DKA6420DKA1060DKA3200</v>
          </cell>
          <cell r="G5782" t="str">
            <v>NC</v>
          </cell>
        </row>
        <row r="5783">
          <cell r="F5783" t="str">
            <v>440450DKA6420DKA1060DKA3210</v>
          </cell>
          <cell r="G5783" t="str">
            <v>NC</v>
          </cell>
        </row>
        <row r="5784">
          <cell r="F5784" t="str">
            <v>440450DKA6420DKA1060DKA3220</v>
          </cell>
          <cell r="G5784" t="str">
            <v>NC</v>
          </cell>
        </row>
        <row r="5785">
          <cell r="F5785" t="str">
            <v>440450DKA6420DKA1060DKA3230</v>
          </cell>
          <cell r="G5785" t="str">
            <v>NC</v>
          </cell>
        </row>
        <row r="5786">
          <cell r="F5786" t="str">
            <v>440450DKA6420DKA1070-1080DKA3200</v>
          </cell>
          <cell r="G5786" t="str">
            <v>NC</v>
          </cell>
        </row>
        <row r="5787">
          <cell r="F5787" t="str">
            <v>440450DKA6420DKA1070-1080DKA3210</v>
          </cell>
          <cell r="G5787" t="str">
            <v>NC</v>
          </cell>
        </row>
        <row r="5788">
          <cell r="F5788" t="str">
            <v>440450DKA6420DKA1070-1080DKA3220</v>
          </cell>
          <cell r="G5788" t="str">
            <v>NC</v>
          </cell>
        </row>
        <row r="5789">
          <cell r="F5789" t="str">
            <v>440450DKA6420DKA1070-1080DKA3230</v>
          </cell>
          <cell r="G5789" t="str">
            <v>NC</v>
          </cell>
        </row>
        <row r="5790">
          <cell r="F5790" t="str">
            <v>440450DKA6420DKA1090DKA3200</v>
          </cell>
          <cell r="G5790" t="str">
            <v>NC</v>
          </cell>
        </row>
        <row r="5791">
          <cell r="F5791" t="str">
            <v>440450DKA6420DKA1090DKA3210</v>
          </cell>
          <cell r="G5791" t="str">
            <v>NC</v>
          </cell>
        </row>
        <row r="5792">
          <cell r="F5792" t="str">
            <v>440450DKA6420DKA1090DKA3220</v>
          </cell>
          <cell r="G5792" t="str">
            <v>NC</v>
          </cell>
        </row>
        <row r="5793">
          <cell r="F5793" t="str">
            <v>440450DKA6420DKA1090DKA3230</v>
          </cell>
          <cell r="G5793" t="str">
            <v>NC</v>
          </cell>
        </row>
        <row r="5794">
          <cell r="F5794" t="str">
            <v>440450DKA6430DKA1040-1050DKA3200</v>
          </cell>
          <cell r="G5794" t="str">
            <v>NC</v>
          </cell>
        </row>
        <row r="5795">
          <cell r="F5795" t="str">
            <v>440450DKA6430DKA1040-1050DKA3210</v>
          </cell>
          <cell r="G5795" t="str">
            <v>NC</v>
          </cell>
        </row>
        <row r="5796">
          <cell r="F5796" t="str">
            <v>440450DKA6430DKA1040-1050DKA3220</v>
          </cell>
          <cell r="G5796" t="str">
            <v>NC</v>
          </cell>
        </row>
        <row r="5797">
          <cell r="F5797" t="str">
            <v>440450DKA6430DKA1040-1050DKA3230</v>
          </cell>
          <cell r="G5797" t="str">
            <v>NC</v>
          </cell>
        </row>
        <row r="5798">
          <cell r="F5798" t="str">
            <v>440450DKA6430DKA1060DKA3200</v>
          </cell>
          <cell r="G5798" t="str">
            <v>NC</v>
          </cell>
        </row>
        <row r="5799">
          <cell r="F5799" t="str">
            <v>440450DKA6430DKA1060DKA3210</v>
          </cell>
          <cell r="G5799" t="str">
            <v>NC</v>
          </cell>
        </row>
        <row r="5800">
          <cell r="F5800" t="str">
            <v>440450DKA6430DKA1060DKA3220</v>
          </cell>
          <cell r="G5800" t="str">
            <v>NC</v>
          </cell>
        </row>
        <row r="5801">
          <cell r="F5801" t="str">
            <v>440450DKA6430DKA1060DKA3230</v>
          </cell>
          <cell r="G5801" t="str">
            <v>NC</v>
          </cell>
        </row>
        <row r="5802">
          <cell r="F5802" t="str">
            <v>440450DKA6430DKA1070-1080DKA3200</v>
          </cell>
          <cell r="G5802" t="str">
            <v>NC</v>
          </cell>
        </row>
        <row r="5803">
          <cell r="F5803" t="str">
            <v>440450DKA6430DKA1070-1080DKA3210</v>
          </cell>
          <cell r="G5803" t="str">
            <v>NC</v>
          </cell>
        </row>
        <row r="5804">
          <cell r="F5804" t="str">
            <v>440450DKA6430DKA1070-1080DKA3220</v>
          </cell>
          <cell r="G5804" t="str">
            <v>NC</v>
          </cell>
        </row>
        <row r="5805">
          <cell r="F5805" t="str">
            <v>440450DKA6430DKA1070-1080DKA3230</v>
          </cell>
          <cell r="G5805" t="str">
            <v>NC</v>
          </cell>
        </row>
        <row r="5806">
          <cell r="F5806" t="str">
            <v>440450DKA6430DKA1090DKA3200</v>
          </cell>
          <cell r="G5806" t="str">
            <v>NC</v>
          </cell>
        </row>
        <row r="5807">
          <cell r="F5807" t="str">
            <v>440450DKA6430DKA1090DKA3210</v>
          </cell>
          <cell r="G5807" t="str">
            <v>NC</v>
          </cell>
        </row>
        <row r="5808">
          <cell r="F5808" t="str">
            <v>440450DKA6430DKA1090DKA3220</v>
          </cell>
          <cell r="G5808" t="str">
            <v>NC</v>
          </cell>
        </row>
        <row r="5809">
          <cell r="F5809" t="str">
            <v>440450DKA6430DKA1090DKA3230</v>
          </cell>
          <cell r="G5809" t="str">
            <v>NC</v>
          </cell>
        </row>
        <row r="5810">
          <cell r="F5810" t="str">
            <v>440460DKA6410DKA1040-1050DKA3200</v>
          </cell>
          <cell r="G5810" t="str">
            <v>NC</v>
          </cell>
        </row>
        <row r="5811">
          <cell r="F5811" t="str">
            <v>440460DKA6410DKA1040-1050DKA3210</v>
          </cell>
          <cell r="G5811" t="str">
            <v>NC</v>
          </cell>
        </row>
        <row r="5812">
          <cell r="F5812" t="str">
            <v>440460DKA6410DKA1040-1050DKA3220</v>
          </cell>
          <cell r="G5812" t="str">
            <v>NC</v>
          </cell>
        </row>
        <row r="5813">
          <cell r="F5813" t="str">
            <v>440460DKA6410DKA1040-1050DKA3230</v>
          </cell>
          <cell r="G5813" t="str">
            <v>NC</v>
          </cell>
        </row>
        <row r="5814">
          <cell r="F5814" t="str">
            <v>440460DKA6410DKA1060DKA3200</v>
          </cell>
          <cell r="G5814" t="str">
            <v>NC</v>
          </cell>
        </row>
        <row r="5815">
          <cell r="F5815" t="str">
            <v>440460DKA6410DKA1060DKA3210</v>
          </cell>
          <cell r="G5815" t="str">
            <v>NC</v>
          </cell>
        </row>
        <row r="5816">
          <cell r="F5816" t="str">
            <v>440460DKA6410DKA1060DKA3220</v>
          </cell>
          <cell r="G5816" t="str">
            <v>NC</v>
          </cell>
        </row>
        <row r="5817">
          <cell r="F5817" t="str">
            <v>440460DKA6410DKA1060DKA3230</v>
          </cell>
          <cell r="G5817" t="str">
            <v>NC</v>
          </cell>
        </row>
        <row r="5818">
          <cell r="F5818" t="str">
            <v>440460DKA6410DKA1070-1080DKA3200</v>
          </cell>
          <cell r="G5818" t="str">
            <v>NC</v>
          </cell>
        </row>
        <row r="5819">
          <cell r="F5819" t="str">
            <v>440460DKA6410DKA1070-1080DKA3210</v>
          </cell>
          <cell r="G5819" t="str">
            <v>NC</v>
          </cell>
        </row>
        <row r="5820">
          <cell r="F5820" t="str">
            <v>440460DKA6410DKA1070-1080DKA3220</v>
          </cell>
          <cell r="G5820" t="str">
            <v>NC</v>
          </cell>
        </row>
        <row r="5821">
          <cell r="F5821" t="str">
            <v>440460DKA6410DKA1070-1080DKA3230</v>
          </cell>
          <cell r="G5821" t="str">
            <v>NC</v>
          </cell>
        </row>
        <row r="5822">
          <cell r="F5822" t="str">
            <v>440460DKA6410DKA1090DKA3200</v>
          </cell>
          <cell r="G5822" t="str">
            <v>NC</v>
          </cell>
        </row>
        <row r="5823">
          <cell r="F5823" t="str">
            <v>440460DKA6410DKA1090DKA3210</v>
          </cell>
          <cell r="G5823" t="str">
            <v>NC</v>
          </cell>
        </row>
        <row r="5824">
          <cell r="F5824" t="str">
            <v>440460DKA6410DKA1090DKA3220</v>
          </cell>
          <cell r="G5824" t="str">
            <v>NC</v>
          </cell>
        </row>
        <row r="5825">
          <cell r="F5825" t="str">
            <v>440460DKA6410DKA1090DKA3230</v>
          </cell>
          <cell r="G5825" t="str">
            <v>NC</v>
          </cell>
        </row>
        <row r="5826">
          <cell r="F5826" t="str">
            <v>440460DKA6420DKA1040-1050DKA3200</v>
          </cell>
          <cell r="G5826" t="str">
            <v>NC</v>
          </cell>
        </row>
        <row r="5827">
          <cell r="F5827" t="str">
            <v>440460DKA6420DKA1040-1050DKA3210</v>
          </cell>
          <cell r="G5827" t="str">
            <v>NC</v>
          </cell>
        </row>
        <row r="5828">
          <cell r="F5828" t="str">
            <v>440460DKA6420DKA1040-1050DKA3220</v>
          </cell>
          <cell r="G5828" t="str">
            <v>NC</v>
          </cell>
        </row>
        <row r="5829">
          <cell r="F5829" t="str">
            <v>440460DKA6420DKA1040-1050DKA3230</v>
          </cell>
          <cell r="G5829" t="str">
            <v>NC</v>
          </cell>
        </row>
        <row r="5830">
          <cell r="F5830" t="str">
            <v>440460DKA6420DKA1060DKA3200</v>
          </cell>
          <cell r="G5830" t="str">
            <v>NC</v>
          </cell>
        </row>
        <row r="5831">
          <cell r="F5831" t="str">
            <v>440460DKA6420DKA1060DKA3210</v>
          </cell>
          <cell r="G5831" t="str">
            <v>NC</v>
          </cell>
        </row>
        <row r="5832">
          <cell r="F5832" t="str">
            <v>440460DKA6420DKA1060DKA3220</v>
          </cell>
          <cell r="G5832" t="str">
            <v>NC</v>
          </cell>
        </row>
        <row r="5833">
          <cell r="F5833" t="str">
            <v>440460DKA6420DKA1060DKA3230</v>
          </cell>
          <cell r="G5833" t="str">
            <v>NC</v>
          </cell>
        </row>
        <row r="5834">
          <cell r="F5834" t="str">
            <v>440460DKA6420DKA1070-1080DKA3200</v>
          </cell>
          <cell r="G5834" t="str">
            <v>NC</v>
          </cell>
        </row>
        <row r="5835">
          <cell r="F5835" t="str">
            <v>440460DKA6420DKA1070-1080DKA3210</v>
          </cell>
          <cell r="G5835" t="str">
            <v>NC</v>
          </cell>
        </row>
        <row r="5836">
          <cell r="F5836" t="str">
            <v>440460DKA6420DKA1070-1080DKA3220</v>
          </cell>
          <cell r="G5836" t="str">
            <v>NC</v>
          </cell>
        </row>
        <row r="5837">
          <cell r="F5837" t="str">
            <v>440460DKA6420DKA1070-1080DKA3230</v>
          </cell>
          <cell r="G5837" t="str">
            <v>NC</v>
          </cell>
        </row>
        <row r="5838">
          <cell r="F5838" t="str">
            <v>440460DKA6420DKA1090DKA3200</v>
          </cell>
          <cell r="G5838" t="str">
            <v>NC</v>
          </cell>
        </row>
        <row r="5839">
          <cell r="F5839" t="str">
            <v>440460DKA6420DKA1090DKA3210</v>
          </cell>
          <cell r="G5839" t="str">
            <v>NC</v>
          </cell>
        </row>
        <row r="5840">
          <cell r="F5840" t="str">
            <v>440460DKA6420DKA1090DKA3220</v>
          </cell>
          <cell r="G5840" t="str">
            <v>NC</v>
          </cell>
        </row>
        <row r="5841">
          <cell r="F5841" t="str">
            <v>440460DKA6420DKA1090DKA3230</v>
          </cell>
          <cell r="G5841" t="str">
            <v>NC</v>
          </cell>
        </row>
        <row r="5842">
          <cell r="F5842" t="str">
            <v>440460DKA6430DKA1040-1050DKA3200</v>
          </cell>
          <cell r="G5842" t="str">
            <v>NC</v>
          </cell>
        </row>
        <row r="5843">
          <cell r="F5843" t="str">
            <v>440460DKA6430DKA1040-1050DKA3210</v>
          </cell>
          <cell r="G5843" t="str">
            <v>NC</v>
          </cell>
        </row>
        <row r="5844">
          <cell r="F5844" t="str">
            <v>440460DKA6430DKA1040-1050DKA3220</v>
          </cell>
          <cell r="G5844" t="str">
            <v>NC</v>
          </cell>
        </row>
        <row r="5845">
          <cell r="F5845" t="str">
            <v>440460DKA6430DKA1040-1050DKA3230</v>
          </cell>
          <cell r="G5845" t="str">
            <v>NC</v>
          </cell>
        </row>
        <row r="5846">
          <cell r="F5846" t="str">
            <v>440460DKA6430DKA1060DKA3200</v>
          </cell>
          <cell r="G5846" t="str">
            <v>NC</v>
          </cell>
        </row>
        <row r="5847">
          <cell r="F5847" t="str">
            <v>440460DKA6430DKA1060DKA3210</v>
          </cell>
          <cell r="G5847" t="str">
            <v>NC</v>
          </cell>
        </row>
        <row r="5848">
          <cell r="F5848" t="str">
            <v>440460DKA6430DKA1060DKA3220</v>
          </cell>
          <cell r="G5848" t="str">
            <v>NC</v>
          </cell>
        </row>
        <row r="5849">
          <cell r="F5849" t="str">
            <v>440460DKA6430DKA1060DKA3230</v>
          </cell>
          <cell r="G5849" t="str">
            <v>NC</v>
          </cell>
        </row>
        <row r="5850">
          <cell r="F5850" t="str">
            <v>440460DKA6430DKA1070-1080DKA3200</v>
          </cell>
          <cell r="G5850" t="str">
            <v>NC</v>
          </cell>
        </row>
        <row r="5851">
          <cell r="F5851" t="str">
            <v>440460DKA6430DKA1070-1080DKA3210</v>
          </cell>
          <cell r="G5851" t="str">
            <v>NC</v>
          </cell>
        </row>
        <row r="5852">
          <cell r="F5852" t="str">
            <v>440460DKA6430DKA1070-1080DKA3220</v>
          </cell>
          <cell r="G5852" t="str">
            <v>NC</v>
          </cell>
        </row>
        <row r="5853">
          <cell r="F5853" t="str">
            <v>440460DKA6430DKA1070-1080DKA3230</v>
          </cell>
          <cell r="G5853" t="str">
            <v>NC</v>
          </cell>
        </row>
        <row r="5854">
          <cell r="F5854" t="str">
            <v>440460DKA6430DKA1090DKA3200</v>
          </cell>
          <cell r="G5854" t="str">
            <v>NC</v>
          </cell>
        </row>
        <row r="5855">
          <cell r="F5855" t="str">
            <v>440460DKA6430DKA1090DKA3210</v>
          </cell>
          <cell r="G5855" t="str">
            <v>NC</v>
          </cell>
        </row>
        <row r="5856">
          <cell r="F5856" t="str">
            <v>440460DKA6430DKA1090DKA3220</v>
          </cell>
          <cell r="G5856" t="str">
            <v>NC</v>
          </cell>
        </row>
        <row r="5857">
          <cell r="F5857" t="str">
            <v>440460DKA6430DKA1090DKA3230</v>
          </cell>
          <cell r="G5857" t="str">
            <v>NC</v>
          </cell>
        </row>
        <row r="5858">
          <cell r="F5858" t="str">
            <v>440470DKA6410DKA1040-1050DKA3200</v>
          </cell>
          <cell r="G5858" t="str">
            <v>No</v>
          </cell>
        </row>
        <row r="5859">
          <cell r="F5859" t="str">
            <v>440470DKA6410DKA1040-1050DKA3210</v>
          </cell>
          <cell r="G5859" t="str">
            <v>No</v>
          </cell>
        </row>
        <row r="5860">
          <cell r="F5860" t="str">
            <v>440470DKA6410DKA1040-1050DKA3220</v>
          </cell>
          <cell r="G5860" t="str">
            <v>No</v>
          </cell>
        </row>
        <row r="5861">
          <cell r="F5861" t="str">
            <v>440470DKA6410DKA1040-1050DKA3230</v>
          </cell>
          <cell r="G5861" t="str">
            <v>No</v>
          </cell>
        </row>
        <row r="5862">
          <cell r="F5862" t="str">
            <v>440470DKA6410DKA1060DKA3200</v>
          </cell>
          <cell r="G5862" t="str">
            <v>NC</v>
          </cell>
        </row>
        <row r="5863">
          <cell r="F5863" t="str">
            <v>440470DKA6410DKA1060DKA3210</v>
          </cell>
          <cell r="G5863" t="str">
            <v>NC</v>
          </cell>
        </row>
        <row r="5864">
          <cell r="F5864" t="str">
            <v>440470DKA6410DKA1060DKA3220</v>
          </cell>
          <cell r="G5864" t="str">
            <v>NC</v>
          </cell>
        </row>
        <row r="5865">
          <cell r="F5865" t="str">
            <v>440470DKA6410DKA1060DKA3230</v>
          </cell>
          <cell r="G5865" t="str">
            <v>NC</v>
          </cell>
        </row>
        <row r="5866">
          <cell r="F5866" t="str">
            <v>440470DKA6410DKA1070-1080DKA3200</v>
          </cell>
          <cell r="G5866" t="str">
            <v>NC</v>
          </cell>
        </row>
        <row r="5867">
          <cell r="F5867" t="str">
            <v>440470DKA6410DKA1070-1080DKA3210</v>
          </cell>
          <cell r="G5867" t="str">
            <v>NC</v>
          </cell>
        </row>
        <row r="5868">
          <cell r="F5868" t="str">
            <v>440470DKA6410DKA1070-1080DKA3220</v>
          </cell>
          <cell r="G5868" t="str">
            <v>NC</v>
          </cell>
        </row>
        <row r="5869">
          <cell r="F5869" t="str">
            <v>440470DKA6410DKA1070-1080DKA3230</v>
          </cell>
          <cell r="G5869" t="str">
            <v>NC</v>
          </cell>
        </row>
        <row r="5870">
          <cell r="F5870" t="str">
            <v>440470DKA6410DKA1090DKA3200</v>
          </cell>
          <cell r="G5870" t="str">
            <v>NC</v>
          </cell>
        </row>
        <row r="5871">
          <cell r="F5871" t="str">
            <v>440470DKA6410DKA1090DKA3210</v>
          </cell>
          <cell r="G5871" t="str">
            <v>NC</v>
          </cell>
        </row>
        <row r="5872">
          <cell r="F5872" t="str">
            <v>440470DKA6410DKA1090DKA3220</v>
          </cell>
          <cell r="G5872" t="str">
            <v>NC</v>
          </cell>
        </row>
        <row r="5873">
          <cell r="F5873" t="str">
            <v>440470DKA6410DKA1090DKA3230</v>
          </cell>
          <cell r="G5873" t="str">
            <v>NC</v>
          </cell>
        </row>
        <row r="5874">
          <cell r="F5874" t="str">
            <v>440470DKA6420DKA1040-1050DKA3200</v>
          </cell>
          <cell r="G5874" t="str">
            <v>No</v>
          </cell>
        </row>
        <row r="5875">
          <cell r="F5875" t="str">
            <v>440470DKA6420DKA1040-1050DKA3210</v>
          </cell>
          <cell r="G5875" t="str">
            <v>No</v>
          </cell>
        </row>
        <row r="5876">
          <cell r="F5876" t="str">
            <v>440470DKA6420DKA1040-1050DKA3220</v>
          </cell>
          <cell r="G5876" t="str">
            <v>No</v>
          </cell>
        </row>
        <row r="5877">
          <cell r="F5877" t="str">
            <v>440470DKA6420DKA1040-1050DKA3230</v>
          </cell>
          <cell r="G5877" t="str">
            <v>No</v>
          </cell>
        </row>
        <row r="5878">
          <cell r="F5878" t="str">
            <v>440470DKA6420DKA1060DKA3200</v>
          </cell>
          <cell r="G5878" t="str">
            <v>NC</v>
          </cell>
        </row>
        <row r="5879">
          <cell r="F5879" t="str">
            <v>440470DKA6420DKA1060DKA3210</v>
          </cell>
          <cell r="G5879" t="str">
            <v>NC</v>
          </cell>
        </row>
        <row r="5880">
          <cell r="F5880" t="str">
            <v>440470DKA6420DKA1060DKA3220</v>
          </cell>
          <cell r="G5880" t="str">
            <v>NC</v>
          </cell>
        </row>
        <row r="5881">
          <cell r="F5881" t="str">
            <v>440470DKA6420DKA1060DKA3230</v>
          </cell>
          <cell r="G5881" t="str">
            <v>NC</v>
          </cell>
        </row>
        <row r="5882">
          <cell r="F5882" t="str">
            <v>440470DKA6420DKA1070-1080DKA3200</v>
          </cell>
          <cell r="G5882" t="str">
            <v>NC</v>
          </cell>
        </row>
        <row r="5883">
          <cell r="F5883" t="str">
            <v>440470DKA6420DKA1070-1080DKA3210</v>
          </cell>
          <cell r="G5883" t="str">
            <v>NC</v>
          </cell>
        </row>
        <row r="5884">
          <cell r="F5884" t="str">
            <v>440470DKA6420DKA1070-1080DKA3220</v>
          </cell>
          <cell r="G5884" t="str">
            <v>NC</v>
          </cell>
        </row>
        <row r="5885">
          <cell r="F5885" t="str">
            <v>440470DKA6420DKA1070-1080DKA3230</v>
          </cell>
          <cell r="G5885" t="str">
            <v>NC</v>
          </cell>
        </row>
        <row r="5886">
          <cell r="F5886" t="str">
            <v>440470DKA6420DKA1090DKA3200</v>
          </cell>
          <cell r="G5886" t="str">
            <v>NC</v>
          </cell>
        </row>
        <row r="5887">
          <cell r="F5887" t="str">
            <v>440470DKA6420DKA1090DKA3210</v>
          </cell>
          <cell r="G5887" t="str">
            <v>NC</v>
          </cell>
        </row>
        <row r="5888">
          <cell r="F5888" t="str">
            <v>440470DKA6420DKA1090DKA3220</v>
          </cell>
          <cell r="G5888" t="str">
            <v>NC</v>
          </cell>
        </row>
        <row r="5889">
          <cell r="F5889" t="str">
            <v>440470DKA6420DKA1090DKA3230</v>
          </cell>
          <cell r="G5889" t="str">
            <v>NC</v>
          </cell>
        </row>
        <row r="5890">
          <cell r="F5890" t="str">
            <v>440470DKA6430DKA1040-1050DKA3200</v>
          </cell>
          <cell r="G5890" t="str">
            <v>No</v>
          </cell>
        </row>
        <row r="5891">
          <cell r="F5891" t="str">
            <v>440470DKA6430DKA1040-1050DKA3210</v>
          </cell>
          <cell r="G5891" t="str">
            <v>No</v>
          </cell>
        </row>
        <row r="5892">
          <cell r="F5892" t="str">
            <v>440470DKA6430DKA1040-1050DKA3220</v>
          </cell>
          <cell r="G5892" t="str">
            <v>No</v>
          </cell>
        </row>
        <row r="5893">
          <cell r="F5893" t="str">
            <v>440470DKA6430DKA1040-1050DKA3230</v>
          </cell>
          <cell r="G5893" t="str">
            <v>No</v>
          </cell>
        </row>
        <row r="5894">
          <cell r="F5894" t="str">
            <v>440470DKA6430DKA1060DKA3200</v>
          </cell>
          <cell r="G5894" t="str">
            <v>NC</v>
          </cell>
        </row>
        <row r="5895">
          <cell r="F5895" t="str">
            <v>440470DKA6430DKA1060DKA3210</v>
          </cell>
          <cell r="G5895" t="str">
            <v>NC</v>
          </cell>
        </row>
        <row r="5896">
          <cell r="F5896" t="str">
            <v>440470DKA6430DKA1060DKA3220</v>
          </cell>
          <cell r="G5896" t="str">
            <v>NC</v>
          </cell>
        </row>
        <row r="5897">
          <cell r="F5897" t="str">
            <v>440470DKA6430DKA1060DKA3230</v>
          </cell>
          <cell r="G5897" t="str">
            <v>NC</v>
          </cell>
        </row>
        <row r="5898">
          <cell r="F5898" t="str">
            <v>440470DKA6430DKA1070-1080DKA3200</v>
          </cell>
          <cell r="G5898" t="str">
            <v>No</v>
          </cell>
        </row>
        <row r="5899">
          <cell r="F5899" t="str">
            <v>440470DKA6430DKA1070-1080DKA3210</v>
          </cell>
          <cell r="G5899" t="str">
            <v>No</v>
          </cell>
        </row>
        <row r="5900">
          <cell r="F5900" t="str">
            <v>440470DKA6430DKA1070-1080DKA3220</v>
          </cell>
          <cell r="G5900" t="str">
            <v>NC</v>
          </cell>
        </row>
        <row r="5901">
          <cell r="F5901" t="str">
            <v>440470DKA6430DKA1070-1080DKA3230</v>
          </cell>
          <cell r="G5901" t="str">
            <v>NC</v>
          </cell>
        </row>
        <row r="5902">
          <cell r="F5902" t="str">
            <v>440470DKA6430DKA1090DKA3200</v>
          </cell>
          <cell r="G5902" t="str">
            <v>NC</v>
          </cell>
        </row>
        <row r="5903">
          <cell r="F5903" t="str">
            <v>440470DKA6430DKA1090DKA3210</v>
          </cell>
          <cell r="G5903" t="str">
            <v>NC</v>
          </cell>
        </row>
        <row r="5904">
          <cell r="F5904" t="str">
            <v>440470DKA6430DKA1090DKA3220</v>
          </cell>
          <cell r="G5904" t="str">
            <v>NC</v>
          </cell>
        </row>
        <row r="5905">
          <cell r="F5905" t="str">
            <v>440470DKA6430DKA1090DKA3230</v>
          </cell>
          <cell r="G5905" t="str">
            <v>NC</v>
          </cell>
        </row>
        <row r="5906">
          <cell r="F5906" t="str">
            <v>440480DKA6410DKA1040-1050DKA3200</v>
          </cell>
          <cell r="G5906" t="str">
            <v>No</v>
          </cell>
        </row>
        <row r="5907">
          <cell r="F5907" t="str">
            <v>440480DKA6410DKA1040-1050DKA3210</v>
          </cell>
          <cell r="G5907" t="str">
            <v>No</v>
          </cell>
        </row>
        <row r="5908">
          <cell r="F5908" t="str">
            <v>440480DKA6410DKA1040-1050DKA3220</v>
          </cell>
          <cell r="G5908" t="str">
            <v>No</v>
          </cell>
        </row>
        <row r="5909">
          <cell r="F5909" t="str">
            <v>440480DKA6410DKA1040-1050DKA3230</v>
          </cell>
          <cell r="G5909" t="str">
            <v>No</v>
          </cell>
        </row>
        <row r="5910">
          <cell r="F5910" t="str">
            <v>440480DKA6410DKA1060DKA3200</v>
          </cell>
          <cell r="G5910" t="str">
            <v>NC</v>
          </cell>
        </row>
        <row r="5911">
          <cell r="F5911" t="str">
            <v>440480DKA6410DKA1060DKA3210</v>
          </cell>
          <cell r="G5911" t="str">
            <v>NC</v>
          </cell>
        </row>
        <row r="5912">
          <cell r="F5912" t="str">
            <v>440480DKA6410DKA1060DKA3220</v>
          </cell>
          <cell r="G5912" t="str">
            <v>NC</v>
          </cell>
        </row>
        <row r="5913">
          <cell r="F5913" t="str">
            <v>440480DKA6410DKA1060DKA3230</v>
          </cell>
          <cell r="G5913" t="str">
            <v>NC</v>
          </cell>
        </row>
        <row r="5914">
          <cell r="F5914" t="str">
            <v>440480DKA6410DKA1070-1080DKA3200</v>
          </cell>
          <cell r="G5914" t="str">
            <v>No</v>
          </cell>
        </row>
        <row r="5915">
          <cell r="F5915" t="str">
            <v>440480DKA6410DKA1070-1080DKA3210</v>
          </cell>
          <cell r="G5915" t="str">
            <v>No</v>
          </cell>
        </row>
        <row r="5916">
          <cell r="F5916" t="str">
            <v>440480DKA6410DKA1070-1080DKA3220</v>
          </cell>
          <cell r="G5916" t="str">
            <v>No</v>
          </cell>
        </row>
        <row r="5917">
          <cell r="F5917" t="str">
            <v>440480DKA6410DKA1070-1080DKA3230</v>
          </cell>
          <cell r="G5917" t="str">
            <v>No</v>
          </cell>
        </row>
        <row r="5918">
          <cell r="F5918" t="str">
            <v>440480DKA6410DKA1090DKA3200</v>
          </cell>
          <cell r="G5918" t="str">
            <v>NC</v>
          </cell>
        </row>
        <row r="5919">
          <cell r="F5919" t="str">
            <v>440480DKA6410DKA1090DKA3210</v>
          </cell>
          <cell r="G5919" t="str">
            <v>NC</v>
          </cell>
        </row>
        <row r="5920">
          <cell r="F5920" t="str">
            <v>440480DKA6410DKA1090DKA3220</v>
          </cell>
          <cell r="G5920" t="str">
            <v>NC</v>
          </cell>
        </row>
        <row r="5921">
          <cell r="F5921" t="str">
            <v>440480DKA6410DKA1090DKA3230</v>
          </cell>
          <cell r="G5921" t="str">
            <v>NC</v>
          </cell>
        </row>
        <row r="5922">
          <cell r="F5922" t="str">
            <v>440480DKA6420DKA1040-1050DKA3200</v>
          </cell>
          <cell r="G5922" t="str">
            <v>No</v>
          </cell>
        </row>
        <row r="5923">
          <cell r="F5923" t="str">
            <v>440480DKA6420DKA1040-1050DKA3210</v>
          </cell>
          <cell r="G5923" t="str">
            <v>No</v>
          </cell>
        </row>
        <row r="5924">
          <cell r="F5924" t="str">
            <v>440480DKA6420DKA1040-1050DKA3220</v>
          </cell>
          <cell r="G5924" t="str">
            <v>No</v>
          </cell>
        </row>
        <row r="5925">
          <cell r="F5925" t="str">
            <v>440480DKA6420DKA1040-1050DKA3230</v>
          </cell>
          <cell r="G5925" t="str">
            <v>No</v>
          </cell>
        </row>
        <row r="5926">
          <cell r="F5926" t="str">
            <v>440480DKA6420DKA1060DKA3200</v>
          </cell>
          <cell r="G5926" t="str">
            <v>NC</v>
          </cell>
        </row>
        <row r="5927">
          <cell r="F5927" t="str">
            <v>440480DKA6420DKA1060DKA3210</v>
          </cell>
          <cell r="G5927" t="str">
            <v>NC</v>
          </cell>
        </row>
        <row r="5928">
          <cell r="F5928" t="str">
            <v>440480DKA6420DKA1060DKA3220</v>
          </cell>
          <cell r="G5928" t="str">
            <v>NC</v>
          </cell>
        </row>
        <row r="5929">
          <cell r="F5929" t="str">
            <v>440480DKA6420DKA1060DKA3230</v>
          </cell>
          <cell r="G5929" t="str">
            <v>NC</v>
          </cell>
        </row>
        <row r="5930">
          <cell r="F5930" t="str">
            <v>440480DKA6420DKA1070-1080DKA3200</v>
          </cell>
          <cell r="G5930" t="str">
            <v>No</v>
          </cell>
        </row>
        <row r="5931">
          <cell r="F5931" t="str">
            <v>440480DKA6420DKA1070-1080DKA3210</v>
          </cell>
          <cell r="G5931" t="str">
            <v>No</v>
          </cell>
        </row>
        <row r="5932">
          <cell r="F5932" t="str">
            <v>440480DKA6420DKA1070-1080DKA3220</v>
          </cell>
          <cell r="G5932" t="str">
            <v>No</v>
          </cell>
        </row>
        <row r="5933">
          <cell r="F5933" t="str">
            <v>440480DKA6420DKA1070-1080DKA3230</v>
          </cell>
          <cell r="G5933" t="str">
            <v>No</v>
          </cell>
        </row>
        <row r="5934">
          <cell r="F5934" t="str">
            <v>440480DKA6420DKA1090DKA3200</v>
          </cell>
          <cell r="G5934" t="str">
            <v>NC</v>
          </cell>
        </row>
        <row r="5935">
          <cell r="F5935" t="str">
            <v>440480DKA6420DKA1090DKA3210</v>
          </cell>
          <cell r="G5935" t="str">
            <v>NC</v>
          </cell>
        </row>
        <row r="5936">
          <cell r="F5936" t="str">
            <v>440480DKA6420DKA1090DKA3220</v>
          </cell>
          <cell r="G5936" t="str">
            <v>NC</v>
          </cell>
        </row>
        <row r="5937">
          <cell r="F5937" t="str">
            <v>440480DKA6420DKA1090DKA3230</v>
          </cell>
          <cell r="G5937" t="str">
            <v>NC</v>
          </cell>
        </row>
        <row r="5938">
          <cell r="F5938" t="str">
            <v>440480DKA6430DKA1040-1050DKA3200</v>
          </cell>
          <cell r="G5938" t="str">
            <v>No</v>
          </cell>
        </row>
        <row r="5939">
          <cell r="F5939" t="str">
            <v>440480DKA6430DKA1040-1050DKA3210</v>
          </cell>
          <cell r="G5939" t="str">
            <v>No</v>
          </cell>
        </row>
        <row r="5940">
          <cell r="F5940" t="str">
            <v>440480DKA6430DKA1040-1050DKA3220</v>
          </cell>
          <cell r="G5940" t="str">
            <v>No</v>
          </cell>
        </row>
        <row r="5941">
          <cell r="F5941" t="str">
            <v>440480DKA6430DKA1040-1050DKA3230</v>
          </cell>
          <cell r="G5941" t="str">
            <v>No</v>
          </cell>
        </row>
        <row r="5942">
          <cell r="F5942" t="str">
            <v>440480DKA6430DKA1060DKA3200</v>
          </cell>
          <cell r="G5942" t="str">
            <v>NC</v>
          </cell>
        </row>
        <row r="5943">
          <cell r="F5943" t="str">
            <v>440480DKA6430DKA1060DKA3210</v>
          </cell>
          <cell r="G5943" t="str">
            <v>NC</v>
          </cell>
        </row>
        <row r="5944">
          <cell r="F5944" t="str">
            <v>440480DKA6430DKA1060DKA3220</v>
          </cell>
          <cell r="G5944" t="str">
            <v>NC</v>
          </cell>
        </row>
        <row r="5945">
          <cell r="F5945" t="str">
            <v>440480DKA6430DKA1060DKA3230</v>
          </cell>
          <cell r="G5945" t="str">
            <v>NC</v>
          </cell>
        </row>
        <row r="5946">
          <cell r="F5946" t="str">
            <v>440480DKA6430DKA1070-1080DKA3200</v>
          </cell>
          <cell r="G5946" t="str">
            <v>No</v>
          </cell>
        </row>
        <row r="5947">
          <cell r="F5947" t="str">
            <v>440480DKA6430DKA1070-1080DKA3210</v>
          </cell>
          <cell r="G5947" t="str">
            <v>No</v>
          </cell>
        </row>
        <row r="5948">
          <cell r="F5948" t="str">
            <v>440480DKA6430DKA1070-1080DKA3220</v>
          </cell>
          <cell r="G5948" t="str">
            <v>No</v>
          </cell>
        </row>
        <row r="5949">
          <cell r="F5949" t="str">
            <v>440480DKA6430DKA1070-1080DKA3230</v>
          </cell>
          <cell r="G5949" t="str">
            <v>No</v>
          </cell>
        </row>
        <row r="5950">
          <cell r="F5950" t="str">
            <v>440480DKA6430DKA1090DKA3200</v>
          </cell>
          <cell r="G5950" t="str">
            <v>NC</v>
          </cell>
        </row>
        <row r="5951">
          <cell r="F5951" t="str">
            <v>440480DKA6430DKA1090DKA3210</v>
          </cell>
          <cell r="G5951" t="str">
            <v>NC</v>
          </cell>
        </row>
        <row r="5952">
          <cell r="F5952" t="str">
            <v>440480DKA6430DKA1090DKA3220</v>
          </cell>
          <cell r="G5952" t="str">
            <v>NC</v>
          </cell>
        </row>
        <row r="5953">
          <cell r="F5953" t="str">
            <v>440480DKA6430DKA1090DKA3230</v>
          </cell>
          <cell r="G5953" t="str">
            <v>NC</v>
          </cell>
        </row>
        <row r="5954">
          <cell r="F5954" t="str">
            <v>440490DKA6410DKA1040-1050DKA3200</v>
          </cell>
          <cell r="G5954" t="str">
            <v>No</v>
          </cell>
        </row>
        <row r="5955">
          <cell r="F5955" t="str">
            <v>440490DKA6410DKA1040-1050DKA3210</v>
          </cell>
          <cell r="G5955" t="str">
            <v>No</v>
          </cell>
        </row>
        <row r="5956">
          <cell r="F5956" t="str">
            <v>440490DKA6410DKA1040-1050DKA3220</v>
          </cell>
          <cell r="G5956" t="str">
            <v>No</v>
          </cell>
        </row>
        <row r="5957">
          <cell r="F5957" t="str">
            <v>440490DKA6410DKA1040-1050DKA3230</v>
          </cell>
          <cell r="G5957" t="str">
            <v>No</v>
          </cell>
        </row>
        <row r="5958">
          <cell r="F5958" t="str">
            <v>440490DKA6410DKA1060DKA3200</v>
          </cell>
          <cell r="G5958" t="str">
            <v>NC</v>
          </cell>
        </row>
        <row r="5959">
          <cell r="F5959" t="str">
            <v>440490DKA6410DKA1060DKA3210</v>
          </cell>
          <cell r="G5959" t="str">
            <v>NC</v>
          </cell>
        </row>
        <row r="5960">
          <cell r="F5960" t="str">
            <v>440490DKA6410DKA1060DKA3220</v>
          </cell>
          <cell r="G5960" t="str">
            <v>NC</v>
          </cell>
        </row>
        <row r="5961">
          <cell r="F5961" t="str">
            <v>440490DKA6410DKA1060DKA3230</v>
          </cell>
          <cell r="G5961" t="str">
            <v>NC</v>
          </cell>
        </row>
        <row r="5962">
          <cell r="F5962" t="str">
            <v>440490DKA6410DKA1070-1080DKA3200</v>
          </cell>
          <cell r="G5962" t="str">
            <v>No</v>
          </cell>
        </row>
        <row r="5963">
          <cell r="F5963" t="str">
            <v>440490DKA6410DKA1070-1080DKA3210</v>
          </cell>
          <cell r="G5963" t="str">
            <v>No</v>
          </cell>
        </row>
        <row r="5964">
          <cell r="F5964" t="str">
            <v>440490DKA6410DKA1070-1080DKA3220</v>
          </cell>
          <cell r="G5964" t="str">
            <v>No</v>
          </cell>
        </row>
        <row r="5965">
          <cell r="F5965" t="str">
            <v>440490DKA6410DKA1070-1080DKA3230</v>
          </cell>
          <cell r="G5965" t="str">
            <v>No</v>
          </cell>
        </row>
        <row r="5966">
          <cell r="F5966" t="str">
            <v>440490DKA6410DKA1090DKA3200</v>
          </cell>
          <cell r="G5966" t="str">
            <v>NC</v>
          </cell>
        </row>
        <row r="5967">
          <cell r="F5967" t="str">
            <v>440490DKA6410DKA1090DKA3210</v>
          </cell>
          <cell r="G5967" t="str">
            <v>NC</v>
          </cell>
        </row>
        <row r="5968">
          <cell r="F5968" t="str">
            <v>440490DKA6410DKA1090DKA3220</v>
          </cell>
          <cell r="G5968" t="str">
            <v>NC</v>
          </cell>
        </row>
        <row r="5969">
          <cell r="F5969" t="str">
            <v>440490DKA6410DKA1090DKA3230</v>
          </cell>
          <cell r="G5969" t="str">
            <v>NC</v>
          </cell>
        </row>
        <row r="5970">
          <cell r="F5970" t="str">
            <v>440490DKA6420DKA1040-1050DKA3200</v>
          </cell>
          <cell r="G5970" t="str">
            <v>No</v>
          </cell>
        </row>
        <row r="5971">
          <cell r="F5971" t="str">
            <v>440490DKA6420DKA1040-1050DKA3210</v>
          </cell>
          <cell r="G5971" t="str">
            <v>No</v>
          </cell>
        </row>
        <row r="5972">
          <cell r="F5972" t="str">
            <v>440490DKA6420DKA1040-1050DKA3220</v>
          </cell>
          <cell r="G5972" t="str">
            <v>No</v>
          </cell>
        </row>
        <row r="5973">
          <cell r="F5973" t="str">
            <v>440490DKA6420DKA1040-1050DKA3230</v>
          </cell>
          <cell r="G5973" t="str">
            <v>No</v>
          </cell>
        </row>
        <row r="5974">
          <cell r="F5974" t="str">
            <v>440490DKA6420DKA1060DKA3200</v>
          </cell>
          <cell r="G5974" t="str">
            <v>NC</v>
          </cell>
        </row>
        <row r="5975">
          <cell r="F5975" t="str">
            <v>440490DKA6420DKA1060DKA3210</v>
          </cell>
          <cell r="G5975" t="str">
            <v>NC</v>
          </cell>
        </row>
        <row r="5976">
          <cell r="F5976" t="str">
            <v>440490DKA6420DKA1060DKA3220</v>
          </cell>
          <cell r="G5976" t="str">
            <v>NC</v>
          </cell>
        </row>
        <row r="5977">
          <cell r="F5977" t="str">
            <v>440490DKA6420DKA1060DKA3230</v>
          </cell>
          <cell r="G5977" t="str">
            <v>NC</v>
          </cell>
        </row>
        <row r="5978">
          <cell r="F5978" t="str">
            <v>440490DKA6420DKA1070-1080DKA3200</v>
          </cell>
          <cell r="G5978" t="str">
            <v>No</v>
          </cell>
        </row>
        <row r="5979">
          <cell r="F5979" t="str">
            <v>440490DKA6420DKA1070-1080DKA3210</v>
          </cell>
          <cell r="G5979" t="str">
            <v>No</v>
          </cell>
        </row>
        <row r="5980">
          <cell r="F5980" t="str">
            <v>440490DKA6420DKA1070-1080DKA3220</v>
          </cell>
          <cell r="G5980" t="str">
            <v>No</v>
          </cell>
        </row>
        <row r="5981">
          <cell r="F5981" t="str">
            <v>440490DKA6420DKA1070-1080DKA3230</v>
          </cell>
          <cell r="G5981" t="str">
            <v>No</v>
          </cell>
        </row>
        <row r="5982">
          <cell r="F5982" t="str">
            <v>440490DKA6420DKA1090DKA3200</v>
          </cell>
          <cell r="G5982" t="str">
            <v>NC</v>
          </cell>
        </row>
        <row r="5983">
          <cell r="F5983" t="str">
            <v>440490DKA6420DKA1090DKA3210</v>
          </cell>
          <cell r="G5983" t="str">
            <v>NC</v>
          </cell>
        </row>
        <row r="5984">
          <cell r="F5984" t="str">
            <v>440490DKA6420DKA1090DKA3220</v>
          </cell>
          <cell r="G5984" t="str">
            <v>NC</v>
          </cell>
        </row>
        <row r="5985">
          <cell r="F5985" t="str">
            <v>440490DKA6420DKA1090DKA3230</v>
          </cell>
          <cell r="G5985" t="str">
            <v>NC</v>
          </cell>
        </row>
        <row r="5986">
          <cell r="F5986" t="str">
            <v>440490DKA6430DKA1040-1050DKA3200</v>
          </cell>
          <cell r="G5986" t="str">
            <v>No</v>
          </cell>
        </row>
        <row r="5987">
          <cell r="F5987" t="str">
            <v>440490DKA6430DKA1040-1050DKA3210</v>
          </cell>
          <cell r="G5987" t="str">
            <v>No</v>
          </cell>
        </row>
        <row r="5988">
          <cell r="F5988" t="str">
            <v>440490DKA6430DKA1040-1050DKA3220</v>
          </cell>
          <cell r="G5988" t="str">
            <v>No</v>
          </cell>
        </row>
        <row r="5989">
          <cell r="F5989" t="str">
            <v>440490DKA6430DKA1040-1050DKA3230</v>
          </cell>
          <cell r="G5989" t="str">
            <v>No</v>
          </cell>
        </row>
        <row r="5990">
          <cell r="F5990" t="str">
            <v>440490DKA6430DKA1060DKA3200</v>
          </cell>
          <cell r="G5990" t="str">
            <v>NC</v>
          </cell>
        </row>
        <row r="5991">
          <cell r="F5991" t="str">
            <v>440490DKA6430DKA1060DKA3210</v>
          </cell>
          <cell r="G5991" t="str">
            <v>NC</v>
          </cell>
        </row>
        <row r="5992">
          <cell r="F5992" t="str">
            <v>440490DKA6430DKA1060DKA3220</v>
          </cell>
          <cell r="G5992" t="str">
            <v>NC</v>
          </cell>
        </row>
        <row r="5993">
          <cell r="F5993" t="str">
            <v>440490DKA6430DKA1060DKA3230</v>
          </cell>
          <cell r="G5993" t="str">
            <v>NC</v>
          </cell>
        </row>
        <row r="5994">
          <cell r="F5994" t="str">
            <v>440490DKA6430DKA1070-1080DKA3200</v>
          </cell>
          <cell r="G5994" t="str">
            <v>No</v>
          </cell>
        </row>
        <row r="5995">
          <cell r="F5995" t="str">
            <v>440490DKA6430DKA1070-1080DKA3210</v>
          </cell>
          <cell r="G5995" t="str">
            <v>No</v>
          </cell>
        </row>
        <row r="5996">
          <cell r="F5996" t="str">
            <v>440490DKA6430DKA1070-1080DKA3220</v>
          </cell>
          <cell r="G5996" t="str">
            <v>No</v>
          </cell>
        </row>
        <row r="5997">
          <cell r="F5997" t="str">
            <v>440490DKA6430DKA1070-1080DKA3230</v>
          </cell>
          <cell r="G5997" t="str">
            <v>No</v>
          </cell>
        </row>
        <row r="5998">
          <cell r="F5998" t="str">
            <v>440490DKA6430DKA1090DKA3200</v>
          </cell>
          <cell r="G5998" t="str">
            <v>NC</v>
          </cell>
        </row>
        <row r="5999">
          <cell r="F5999" t="str">
            <v>440490DKA6430DKA1090DKA3210</v>
          </cell>
          <cell r="G5999" t="str">
            <v>NC</v>
          </cell>
        </row>
        <row r="6000">
          <cell r="F6000" t="str">
            <v>440490DKA6430DKA1090DKA3220</v>
          </cell>
          <cell r="G6000" t="str">
            <v>NC</v>
          </cell>
        </row>
        <row r="6001">
          <cell r="F6001" t="str">
            <v>440490DKA6430DKA1090DKA3230</v>
          </cell>
          <cell r="G6001" t="str">
            <v>NC</v>
          </cell>
        </row>
        <row r="6002">
          <cell r="F6002" t="str">
            <v>440500DKA6410DKA1040-1050DKA3200</v>
          </cell>
          <cell r="G6002" t="str">
            <v>NC</v>
          </cell>
        </row>
        <row r="6003">
          <cell r="F6003" t="str">
            <v>440500DKA6410DKA1040-1050DKA3210</v>
          </cell>
          <cell r="G6003" t="str">
            <v>NC</v>
          </cell>
        </row>
        <row r="6004">
          <cell r="F6004" t="str">
            <v>440500DKA6410DKA1040-1050DKA3220</v>
          </cell>
          <cell r="G6004" t="str">
            <v>No</v>
          </cell>
        </row>
        <row r="6005">
          <cell r="F6005" t="str">
            <v>440500DKA6410DKA1040-1050DKA3230</v>
          </cell>
          <cell r="G6005" t="str">
            <v>No</v>
          </cell>
        </row>
        <row r="6006">
          <cell r="F6006" t="str">
            <v>440500DKA6410DKA1060DKA3200</v>
          </cell>
          <cell r="G6006" t="str">
            <v>No</v>
          </cell>
        </row>
        <row r="6007">
          <cell r="F6007" t="str">
            <v>440500DKA6410DKA1060DKA3210</v>
          </cell>
          <cell r="G6007" t="str">
            <v>No</v>
          </cell>
        </row>
        <row r="6008">
          <cell r="F6008" t="str">
            <v>440500DKA6410DKA1060DKA3220</v>
          </cell>
          <cell r="G6008" t="str">
            <v>No</v>
          </cell>
        </row>
        <row r="6009">
          <cell r="F6009" t="str">
            <v>440500DKA6410DKA1060DKA3230</v>
          </cell>
          <cell r="G6009" t="str">
            <v>No</v>
          </cell>
        </row>
        <row r="6010">
          <cell r="F6010" t="str">
            <v>440500DKA6410DKA1070-1080DKA3200</v>
          </cell>
          <cell r="G6010" t="str">
            <v>No</v>
          </cell>
        </row>
        <row r="6011">
          <cell r="F6011" t="str">
            <v>440500DKA6410DKA1070-1080DKA3210</v>
          </cell>
          <cell r="G6011" t="str">
            <v>No</v>
          </cell>
        </row>
        <row r="6012">
          <cell r="F6012" t="str">
            <v>440500DKA6410DKA1070-1080DKA3220</v>
          </cell>
          <cell r="G6012" t="str">
            <v>No</v>
          </cell>
        </row>
        <row r="6013">
          <cell r="F6013" t="str">
            <v>440500DKA6410DKA1070-1080DKA3230</v>
          </cell>
          <cell r="G6013" t="str">
            <v>No</v>
          </cell>
        </row>
        <row r="6014">
          <cell r="F6014" t="str">
            <v>440500DKA6410DKA1090DKA3200</v>
          </cell>
          <cell r="G6014" t="str">
            <v>No</v>
          </cell>
        </row>
        <row r="6015">
          <cell r="F6015" t="str">
            <v>440500DKA6410DKA1090DKA3210</v>
          </cell>
          <cell r="G6015" t="str">
            <v>No</v>
          </cell>
        </row>
        <row r="6016">
          <cell r="F6016" t="str">
            <v>440500DKA6410DKA1090DKA3220</v>
          </cell>
          <cell r="G6016" t="str">
            <v>No</v>
          </cell>
        </row>
        <row r="6017">
          <cell r="F6017" t="str">
            <v>440500DKA6410DKA1090DKA3230</v>
          </cell>
          <cell r="G6017" t="str">
            <v>No</v>
          </cell>
        </row>
        <row r="6018">
          <cell r="F6018" t="str">
            <v>440500DKA6420DKA1040-1050DKA3200</v>
          </cell>
          <cell r="G6018" t="str">
            <v>No</v>
          </cell>
        </row>
        <row r="6019">
          <cell r="F6019" t="str">
            <v>440500DKA6420DKA1040-1050DKA3210</v>
          </cell>
          <cell r="G6019" t="str">
            <v>No</v>
          </cell>
        </row>
        <row r="6020">
          <cell r="F6020" t="str">
            <v>440500DKA6420DKA1040-1050DKA3220</v>
          </cell>
          <cell r="G6020" t="str">
            <v>No</v>
          </cell>
        </row>
        <row r="6021">
          <cell r="F6021" t="str">
            <v>440500DKA6420DKA1040-1050DKA3230</v>
          </cell>
          <cell r="G6021" t="str">
            <v>No</v>
          </cell>
        </row>
        <row r="6022">
          <cell r="F6022" t="str">
            <v>440500DKA6420DKA1060DKA3200</v>
          </cell>
          <cell r="G6022" t="str">
            <v>NC</v>
          </cell>
        </row>
        <row r="6023">
          <cell r="F6023" t="str">
            <v>440500DKA6420DKA1060DKA3210</v>
          </cell>
          <cell r="G6023" t="str">
            <v>NC</v>
          </cell>
        </row>
        <row r="6024">
          <cell r="F6024" t="str">
            <v>440500DKA6420DKA1060DKA3220</v>
          </cell>
          <cell r="G6024" t="str">
            <v>NC</v>
          </cell>
        </row>
        <row r="6025">
          <cell r="F6025" t="str">
            <v>440500DKA6420DKA1060DKA3230</v>
          </cell>
          <cell r="G6025" t="str">
            <v>NC</v>
          </cell>
        </row>
        <row r="6026">
          <cell r="F6026" t="str">
            <v>440500DKA6420DKA1070-1080DKA3200</v>
          </cell>
          <cell r="G6026" t="str">
            <v>No</v>
          </cell>
        </row>
        <row r="6027">
          <cell r="F6027" t="str">
            <v>440500DKA6420DKA1070-1080DKA3210</v>
          </cell>
          <cell r="G6027" t="str">
            <v>No</v>
          </cell>
        </row>
        <row r="6028">
          <cell r="F6028" t="str">
            <v>440500DKA6420DKA1070-1080DKA3220</v>
          </cell>
          <cell r="G6028" t="str">
            <v>No</v>
          </cell>
        </row>
        <row r="6029">
          <cell r="F6029" t="str">
            <v>440500DKA6420DKA1070-1080DKA3230</v>
          </cell>
          <cell r="G6029" t="str">
            <v>No</v>
          </cell>
        </row>
        <row r="6030">
          <cell r="F6030" t="str">
            <v>440500DKA6420DKA1090DKA3200</v>
          </cell>
          <cell r="G6030" t="str">
            <v>NC</v>
          </cell>
        </row>
        <row r="6031">
          <cell r="F6031" t="str">
            <v>440500DKA6420DKA1090DKA3210</v>
          </cell>
          <cell r="G6031" t="str">
            <v>NC</v>
          </cell>
        </row>
        <row r="6032">
          <cell r="F6032" t="str">
            <v>440500DKA6420DKA1090DKA3220</v>
          </cell>
          <cell r="G6032" t="str">
            <v>NC</v>
          </cell>
        </row>
        <row r="6033">
          <cell r="F6033" t="str">
            <v>440500DKA6420DKA1090DKA3230</v>
          </cell>
          <cell r="G6033" t="str">
            <v>NC</v>
          </cell>
        </row>
        <row r="6034">
          <cell r="F6034" t="str">
            <v>440500DKA6430DKA1040-1050DKA3200</v>
          </cell>
          <cell r="G6034" t="str">
            <v>No</v>
          </cell>
        </row>
        <row r="6035">
          <cell r="F6035" t="str">
            <v>440500DKA6430DKA1040-1050DKA3210</v>
          </cell>
          <cell r="G6035" t="str">
            <v>No</v>
          </cell>
        </row>
        <row r="6036">
          <cell r="F6036" t="str">
            <v>440500DKA6430DKA1040-1050DKA3220</v>
          </cell>
          <cell r="G6036" t="str">
            <v>No</v>
          </cell>
        </row>
        <row r="6037">
          <cell r="F6037" t="str">
            <v>440500DKA6430DKA1040-1050DKA3230</v>
          </cell>
          <cell r="G6037" t="str">
            <v>No</v>
          </cell>
        </row>
        <row r="6038">
          <cell r="F6038" t="str">
            <v>440500DKA6430DKA1060DKA3200</v>
          </cell>
          <cell r="G6038" t="str">
            <v>NC</v>
          </cell>
        </row>
        <row r="6039">
          <cell r="F6039" t="str">
            <v>440500DKA6430DKA1060DKA3210</v>
          </cell>
          <cell r="G6039" t="str">
            <v>NC</v>
          </cell>
        </row>
        <row r="6040">
          <cell r="F6040" t="str">
            <v>440500DKA6430DKA1060DKA3220</v>
          </cell>
          <cell r="G6040" t="str">
            <v>NC</v>
          </cell>
        </row>
        <row r="6041">
          <cell r="F6041" t="str">
            <v>440500DKA6430DKA1060DKA3230</v>
          </cell>
          <cell r="G6041" t="str">
            <v>NC</v>
          </cell>
        </row>
        <row r="6042">
          <cell r="F6042" t="str">
            <v>440500DKA6430DKA1070-1080DKA3200</v>
          </cell>
          <cell r="G6042" t="str">
            <v>No</v>
          </cell>
        </row>
        <row r="6043">
          <cell r="F6043" t="str">
            <v>440500DKA6430DKA1070-1080DKA3210</v>
          </cell>
          <cell r="G6043" t="str">
            <v>No</v>
          </cell>
        </row>
        <row r="6044">
          <cell r="F6044" t="str">
            <v>440500DKA6430DKA1070-1080DKA3220</v>
          </cell>
          <cell r="G6044" t="str">
            <v>No</v>
          </cell>
        </row>
        <row r="6045">
          <cell r="F6045" t="str">
            <v>440500DKA6430DKA1070-1080DKA3230</v>
          </cell>
          <cell r="G6045" t="str">
            <v>No</v>
          </cell>
        </row>
        <row r="6046">
          <cell r="F6046" t="str">
            <v>440500DKA6430DKA1090DKA3200</v>
          </cell>
          <cell r="G6046" t="str">
            <v>NC</v>
          </cell>
        </row>
        <row r="6047">
          <cell r="F6047" t="str">
            <v>440500DKA6430DKA1090DKA3210</v>
          </cell>
          <cell r="G6047" t="str">
            <v>NC</v>
          </cell>
        </row>
        <row r="6048">
          <cell r="F6048" t="str">
            <v>440500DKA6430DKA1090DKA3220</v>
          </cell>
          <cell r="G6048" t="str">
            <v>NC</v>
          </cell>
        </row>
        <row r="6049">
          <cell r="F6049" t="str">
            <v>440500DKA6430DKA1090DKA3230</v>
          </cell>
          <cell r="G6049" t="str">
            <v>NC</v>
          </cell>
        </row>
        <row r="6050">
          <cell r="F6050" t="str">
            <v>440510DKA6410DKA1040-1050DKA3200</v>
          </cell>
          <cell r="G6050" t="str">
            <v>NC</v>
          </cell>
        </row>
        <row r="6051">
          <cell r="F6051" t="str">
            <v>440510DKA6410DKA1040-1050DKA3210</v>
          </cell>
          <cell r="G6051" t="str">
            <v>NC</v>
          </cell>
        </row>
        <row r="6052">
          <cell r="F6052" t="str">
            <v>440510DKA6410DKA1040-1050DKA3220</v>
          </cell>
          <cell r="G6052" t="str">
            <v>NC</v>
          </cell>
        </row>
        <row r="6053">
          <cell r="F6053" t="str">
            <v>440510DKA6410DKA1040-1050DKA3230</v>
          </cell>
          <cell r="G6053" t="str">
            <v>NC</v>
          </cell>
        </row>
        <row r="6054">
          <cell r="F6054" t="str">
            <v>440510DKA6410DKA1060DKA3200</v>
          </cell>
          <cell r="G6054" t="str">
            <v>No</v>
          </cell>
        </row>
        <row r="6055">
          <cell r="F6055" t="str">
            <v>440510DKA6410DKA1060DKA3210</v>
          </cell>
          <cell r="G6055" t="str">
            <v>No</v>
          </cell>
        </row>
        <row r="6056">
          <cell r="F6056" t="str">
            <v>440510DKA6410DKA1060DKA3220</v>
          </cell>
          <cell r="G6056" t="str">
            <v>No</v>
          </cell>
        </row>
        <row r="6057">
          <cell r="F6057" t="str">
            <v>440510DKA6410DKA1060DKA3230</v>
          </cell>
          <cell r="G6057" t="str">
            <v>No</v>
          </cell>
        </row>
        <row r="6058">
          <cell r="F6058" t="str">
            <v>440510DKA6410DKA1070-1080DKA3200</v>
          </cell>
          <cell r="G6058" t="str">
            <v>NC</v>
          </cell>
        </row>
        <row r="6059">
          <cell r="F6059" t="str">
            <v>440510DKA6410DKA1070-1080DKA3210</v>
          </cell>
          <cell r="G6059" t="str">
            <v>NC</v>
          </cell>
        </row>
        <row r="6060">
          <cell r="F6060" t="str">
            <v>440510DKA6410DKA1070-1080DKA3220</v>
          </cell>
          <cell r="G6060" t="str">
            <v>NC</v>
          </cell>
        </row>
        <row r="6061">
          <cell r="F6061" t="str">
            <v>440510DKA6410DKA1070-1080DKA3230</v>
          </cell>
          <cell r="G6061" t="str">
            <v>NC</v>
          </cell>
        </row>
        <row r="6062">
          <cell r="F6062" t="str">
            <v>440510DKA6410DKA1090DKA3200</v>
          </cell>
          <cell r="G6062" t="str">
            <v>No</v>
          </cell>
        </row>
        <row r="6063">
          <cell r="F6063" t="str">
            <v>440510DKA6410DKA1090DKA3210</v>
          </cell>
          <cell r="G6063" t="str">
            <v>No</v>
          </cell>
        </row>
        <row r="6064">
          <cell r="F6064" t="str">
            <v>440510DKA6410DKA1090DKA3220</v>
          </cell>
          <cell r="G6064" t="str">
            <v>No</v>
          </cell>
        </row>
        <row r="6065">
          <cell r="F6065" t="str">
            <v>440510DKA6410DKA1090DKA3230</v>
          </cell>
          <cell r="G6065" t="str">
            <v>No</v>
          </cell>
        </row>
        <row r="6066">
          <cell r="F6066" t="str">
            <v>440510DKA6420DKA1040-1050DKA3200</v>
          </cell>
          <cell r="G6066" t="str">
            <v>No</v>
          </cell>
        </row>
        <row r="6067">
          <cell r="F6067" t="str">
            <v>440510DKA6420DKA1040-1050DKA3210</v>
          </cell>
          <cell r="G6067" t="str">
            <v>No</v>
          </cell>
        </row>
        <row r="6068">
          <cell r="F6068" t="str">
            <v>440510DKA6420DKA1040-1050DKA3220</v>
          </cell>
          <cell r="G6068" t="str">
            <v>No</v>
          </cell>
        </row>
        <row r="6069">
          <cell r="F6069" t="str">
            <v>440510DKA6420DKA1040-1050DKA3230</v>
          </cell>
          <cell r="G6069" t="str">
            <v>No</v>
          </cell>
        </row>
        <row r="6070">
          <cell r="F6070" t="str">
            <v>440510DKA6420DKA1060DKA3200</v>
          </cell>
          <cell r="G6070" t="str">
            <v>No</v>
          </cell>
        </row>
        <row r="6071">
          <cell r="F6071" t="str">
            <v>440510DKA6420DKA1060DKA3210</v>
          </cell>
          <cell r="G6071" t="str">
            <v>No</v>
          </cell>
        </row>
        <row r="6072">
          <cell r="F6072" t="str">
            <v>440510DKA6420DKA1060DKA3220</v>
          </cell>
          <cell r="G6072" t="str">
            <v>No</v>
          </cell>
        </row>
        <row r="6073">
          <cell r="F6073" t="str">
            <v>440510DKA6420DKA1060DKA3230</v>
          </cell>
          <cell r="G6073" t="str">
            <v>No</v>
          </cell>
        </row>
        <row r="6074">
          <cell r="F6074" t="str">
            <v>440510DKA6420DKA1070-1080DKA3200</v>
          </cell>
          <cell r="G6074" t="str">
            <v>No</v>
          </cell>
        </row>
        <row r="6075">
          <cell r="F6075" t="str">
            <v>440510DKA6420DKA1070-1080DKA3210</v>
          </cell>
          <cell r="G6075" t="str">
            <v>No</v>
          </cell>
        </row>
        <row r="6076">
          <cell r="F6076" t="str">
            <v>440510DKA6420DKA1070-1080DKA3220</v>
          </cell>
          <cell r="G6076" t="str">
            <v>No</v>
          </cell>
        </row>
        <row r="6077">
          <cell r="F6077" t="str">
            <v>440510DKA6420DKA1070-1080DKA3230</v>
          </cell>
          <cell r="G6077" t="str">
            <v>No</v>
          </cell>
        </row>
        <row r="6078">
          <cell r="F6078" t="str">
            <v>440510DKA6420DKA1090DKA3200</v>
          </cell>
          <cell r="G6078" t="str">
            <v>No</v>
          </cell>
        </row>
        <row r="6079">
          <cell r="F6079" t="str">
            <v>440510DKA6420DKA1090DKA3210</v>
          </cell>
          <cell r="G6079" t="str">
            <v>No</v>
          </cell>
        </row>
        <row r="6080">
          <cell r="F6080" t="str">
            <v>440510DKA6420DKA1090DKA3220</v>
          </cell>
          <cell r="G6080" t="str">
            <v>No</v>
          </cell>
        </row>
        <row r="6081">
          <cell r="F6081" t="str">
            <v>440510DKA6420DKA1090DKA3230</v>
          </cell>
          <cell r="G6081" t="str">
            <v>No</v>
          </cell>
        </row>
        <row r="6082">
          <cell r="F6082" t="str">
            <v>440510DKA6430DKA1040-1050DKA3200</v>
          </cell>
          <cell r="G6082" t="str">
            <v>No</v>
          </cell>
        </row>
        <row r="6083">
          <cell r="F6083" t="str">
            <v>440510DKA6430DKA1040-1050DKA3210</v>
          </cell>
          <cell r="G6083" t="str">
            <v>No</v>
          </cell>
        </row>
        <row r="6084">
          <cell r="F6084" t="str">
            <v>440510DKA6430DKA1040-1050DKA3220</v>
          </cell>
          <cell r="G6084" t="str">
            <v>No</v>
          </cell>
        </row>
        <row r="6085">
          <cell r="F6085" t="str">
            <v>440510DKA6430DKA1040-1050DKA3230</v>
          </cell>
          <cell r="G6085" t="str">
            <v>No</v>
          </cell>
        </row>
        <row r="6086">
          <cell r="F6086" t="str">
            <v>440510DKA6430DKA1060DKA3200</v>
          </cell>
          <cell r="G6086" t="str">
            <v>NC</v>
          </cell>
        </row>
        <row r="6087">
          <cell r="F6087" t="str">
            <v>440510DKA6430DKA1060DKA3210</v>
          </cell>
          <cell r="G6087" t="str">
            <v>NC</v>
          </cell>
        </row>
        <row r="6088">
          <cell r="F6088" t="str">
            <v>440510DKA6430DKA1060DKA3220</v>
          </cell>
          <cell r="G6088" t="str">
            <v>NC</v>
          </cell>
        </row>
        <row r="6089">
          <cell r="F6089" t="str">
            <v>440510DKA6430DKA1060DKA3230</v>
          </cell>
          <cell r="G6089" t="str">
            <v>NC</v>
          </cell>
        </row>
        <row r="6090">
          <cell r="F6090" t="str">
            <v>440510DKA6430DKA1070-1080DKA3200</v>
          </cell>
          <cell r="G6090" t="str">
            <v>No</v>
          </cell>
        </row>
        <row r="6091">
          <cell r="F6091" t="str">
            <v>440510DKA6430DKA1070-1080DKA3210</v>
          </cell>
          <cell r="G6091" t="str">
            <v>No</v>
          </cell>
        </row>
        <row r="6092">
          <cell r="F6092" t="str">
            <v>440510DKA6430DKA1070-1080DKA3220</v>
          </cell>
          <cell r="G6092" t="str">
            <v>No</v>
          </cell>
        </row>
        <row r="6093">
          <cell r="F6093" t="str">
            <v>440510DKA6430DKA1070-1080DKA3230</v>
          </cell>
          <cell r="G6093" t="str">
            <v>No</v>
          </cell>
        </row>
        <row r="6094">
          <cell r="F6094" t="str">
            <v>440510DKA6430DKA1090DKA3200</v>
          </cell>
          <cell r="G6094" t="str">
            <v>NC</v>
          </cell>
        </row>
        <row r="6095">
          <cell r="F6095" t="str">
            <v>440510DKA6430DKA1090DKA3210</v>
          </cell>
          <cell r="G6095" t="str">
            <v>NC</v>
          </cell>
        </row>
        <row r="6096">
          <cell r="F6096" t="str">
            <v>440510DKA6430DKA1090DKA3220</v>
          </cell>
          <cell r="G6096" t="str">
            <v>NC</v>
          </cell>
        </row>
        <row r="6097">
          <cell r="F6097" t="str">
            <v>440510DKA6430DKA1090DKA3230</v>
          </cell>
          <cell r="G6097" t="str">
            <v>NC</v>
          </cell>
        </row>
        <row r="6098">
          <cell r="F6098" t="str">
            <v>440520DKA6410DKA1040-1050DKA3200</v>
          </cell>
          <cell r="G6098" t="str">
            <v>NC</v>
          </cell>
        </row>
        <row r="6099">
          <cell r="F6099" t="str">
            <v>440520DKA6410DKA1040-1050DKA3210</v>
          </cell>
          <cell r="G6099" t="str">
            <v>NC</v>
          </cell>
        </row>
        <row r="6100">
          <cell r="F6100" t="str">
            <v>440520DKA6410DKA1040-1050DKA3220</v>
          </cell>
          <cell r="G6100" t="str">
            <v>NC</v>
          </cell>
        </row>
        <row r="6101">
          <cell r="F6101" t="str">
            <v>440520DKA6410DKA1040-1050DKA3230</v>
          </cell>
          <cell r="G6101" t="str">
            <v>NC</v>
          </cell>
        </row>
        <row r="6102">
          <cell r="F6102" t="str">
            <v>440520DKA6410DKA1060DKA3200</v>
          </cell>
          <cell r="G6102" t="str">
            <v>No</v>
          </cell>
        </row>
        <row r="6103">
          <cell r="F6103" t="str">
            <v>440520DKA6410DKA1060DKA3210</v>
          </cell>
          <cell r="G6103" t="str">
            <v>No</v>
          </cell>
        </row>
        <row r="6104">
          <cell r="F6104" t="str">
            <v>440520DKA6410DKA1060DKA3220</v>
          </cell>
          <cell r="G6104" t="str">
            <v>No</v>
          </cell>
        </row>
        <row r="6105">
          <cell r="F6105" t="str">
            <v>440520DKA6410DKA1060DKA3230</v>
          </cell>
          <cell r="G6105" t="str">
            <v>No</v>
          </cell>
        </row>
        <row r="6106">
          <cell r="F6106" t="str">
            <v>440520DKA6410DKA1070-1080DKA3200</v>
          </cell>
          <cell r="G6106" t="str">
            <v>NC</v>
          </cell>
        </row>
        <row r="6107">
          <cell r="F6107" t="str">
            <v>440520DKA6410DKA1070-1080DKA3210</v>
          </cell>
          <cell r="G6107" t="str">
            <v>NC</v>
          </cell>
        </row>
        <row r="6108">
          <cell r="F6108" t="str">
            <v>440520DKA6410DKA1070-1080DKA3220</v>
          </cell>
          <cell r="G6108" t="str">
            <v>NC</v>
          </cell>
        </row>
        <row r="6109">
          <cell r="F6109" t="str">
            <v>440520DKA6410DKA1070-1080DKA3230</v>
          </cell>
          <cell r="G6109" t="str">
            <v>NC</v>
          </cell>
        </row>
        <row r="6110">
          <cell r="F6110" t="str">
            <v>440520DKA6410DKA1090DKA3200</v>
          </cell>
          <cell r="G6110" t="str">
            <v>No</v>
          </cell>
        </row>
        <row r="6111">
          <cell r="F6111" t="str">
            <v>440520DKA6410DKA1090DKA3210</v>
          </cell>
          <cell r="G6111" t="str">
            <v>No</v>
          </cell>
        </row>
        <row r="6112">
          <cell r="F6112" t="str">
            <v>440520DKA6410DKA1090DKA3220</v>
          </cell>
          <cell r="G6112" t="str">
            <v>No</v>
          </cell>
        </row>
        <row r="6113">
          <cell r="F6113" t="str">
            <v>440520DKA6410DKA1090DKA3230</v>
          </cell>
          <cell r="G6113" t="str">
            <v>No</v>
          </cell>
        </row>
        <row r="6114">
          <cell r="F6114" t="str">
            <v>440520DKA6420DKA1040-1050DKA3200</v>
          </cell>
          <cell r="G6114" t="str">
            <v>NC</v>
          </cell>
        </row>
        <row r="6115">
          <cell r="F6115" t="str">
            <v>440520DKA6420DKA1040-1050DKA3210</v>
          </cell>
          <cell r="G6115" t="str">
            <v>NC</v>
          </cell>
        </row>
        <row r="6116">
          <cell r="F6116" t="str">
            <v>440520DKA6420DKA1040-1050DKA3220</v>
          </cell>
          <cell r="G6116" t="str">
            <v>NC</v>
          </cell>
        </row>
        <row r="6117">
          <cell r="F6117" t="str">
            <v>440520DKA6420DKA1040-1050DKA3230</v>
          </cell>
          <cell r="G6117" t="str">
            <v>NC</v>
          </cell>
        </row>
        <row r="6118">
          <cell r="F6118" t="str">
            <v>440520DKA6420DKA1060DKA3200</v>
          </cell>
          <cell r="G6118" t="str">
            <v>No</v>
          </cell>
        </row>
        <row r="6119">
          <cell r="F6119" t="str">
            <v>440520DKA6420DKA1060DKA3210</v>
          </cell>
          <cell r="G6119" t="str">
            <v>No</v>
          </cell>
        </row>
        <row r="6120">
          <cell r="F6120" t="str">
            <v>440520DKA6420DKA1060DKA3220</v>
          </cell>
          <cell r="G6120" t="str">
            <v>No</v>
          </cell>
        </row>
        <row r="6121">
          <cell r="F6121" t="str">
            <v>440520DKA6420DKA1060DKA3230</v>
          </cell>
          <cell r="G6121" t="str">
            <v>No</v>
          </cell>
        </row>
        <row r="6122">
          <cell r="F6122" t="str">
            <v>440520DKA6420DKA1070-1080DKA3200</v>
          </cell>
          <cell r="G6122" t="str">
            <v>NC</v>
          </cell>
        </row>
        <row r="6123">
          <cell r="F6123" t="str">
            <v>440520DKA6420DKA1070-1080DKA3210</v>
          </cell>
          <cell r="G6123" t="str">
            <v>NC</v>
          </cell>
        </row>
        <row r="6124">
          <cell r="F6124" t="str">
            <v>440520DKA6420DKA1070-1080DKA3220</v>
          </cell>
          <cell r="G6124" t="str">
            <v>NC</v>
          </cell>
        </row>
        <row r="6125">
          <cell r="F6125" t="str">
            <v>440520DKA6420DKA1070-1080DKA3230</v>
          </cell>
          <cell r="G6125" t="str">
            <v>NC</v>
          </cell>
        </row>
        <row r="6126">
          <cell r="F6126" t="str">
            <v>440520DKA6420DKA1090DKA3200</v>
          </cell>
          <cell r="G6126" t="str">
            <v>No</v>
          </cell>
        </row>
        <row r="6127">
          <cell r="F6127" t="str">
            <v>440520DKA6420DKA1090DKA3210</v>
          </cell>
          <cell r="G6127" t="str">
            <v>No</v>
          </cell>
        </row>
        <row r="6128">
          <cell r="F6128" t="str">
            <v>440520DKA6420DKA1090DKA3220</v>
          </cell>
          <cell r="G6128" t="str">
            <v>No</v>
          </cell>
        </row>
        <row r="6129">
          <cell r="F6129" t="str">
            <v>440520DKA6420DKA1090DKA3230</v>
          </cell>
          <cell r="G6129" t="str">
            <v>No</v>
          </cell>
        </row>
        <row r="6130">
          <cell r="F6130" t="str">
            <v>440520DKA6430DKA1040-1050DKA3200</v>
          </cell>
          <cell r="G6130" t="str">
            <v>No</v>
          </cell>
        </row>
        <row r="6131">
          <cell r="F6131" t="str">
            <v>440520DKA6430DKA1040-1050DKA3210</v>
          </cell>
          <cell r="G6131" t="str">
            <v>No</v>
          </cell>
        </row>
        <row r="6132">
          <cell r="F6132" t="str">
            <v>440520DKA6430DKA1040-1050DKA3220</v>
          </cell>
          <cell r="G6132" t="str">
            <v>No</v>
          </cell>
        </row>
        <row r="6133">
          <cell r="F6133" t="str">
            <v>440520DKA6430DKA1040-1050DKA3230</v>
          </cell>
          <cell r="G6133" t="str">
            <v>No</v>
          </cell>
        </row>
        <row r="6134">
          <cell r="F6134" t="str">
            <v>440520DKA6430DKA1060DKA3200</v>
          </cell>
          <cell r="G6134" t="str">
            <v>No</v>
          </cell>
        </row>
        <row r="6135">
          <cell r="F6135" t="str">
            <v>440520DKA6430DKA1060DKA3210</v>
          </cell>
          <cell r="G6135" t="str">
            <v>No</v>
          </cell>
        </row>
        <row r="6136">
          <cell r="F6136" t="str">
            <v>440520DKA6430DKA1060DKA3220</v>
          </cell>
          <cell r="G6136" t="str">
            <v>No</v>
          </cell>
        </row>
        <row r="6137">
          <cell r="F6137" t="str">
            <v>440520DKA6430DKA1060DKA3230</v>
          </cell>
          <cell r="G6137" t="str">
            <v>No</v>
          </cell>
        </row>
        <row r="6138">
          <cell r="F6138" t="str">
            <v>440520DKA6430DKA1070-1080DKA3200</v>
          </cell>
          <cell r="G6138" t="str">
            <v>No</v>
          </cell>
        </row>
        <row r="6139">
          <cell r="F6139" t="str">
            <v>440520DKA6430DKA1070-1080DKA3210</v>
          </cell>
          <cell r="G6139" t="str">
            <v>No</v>
          </cell>
        </row>
        <row r="6140">
          <cell r="F6140" t="str">
            <v>440520DKA6430DKA1070-1080DKA3220</v>
          </cell>
          <cell r="G6140" t="str">
            <v>No</v>
          </cell>
        </row>
        <row r="6141">
          <cell r="F6141" t="str">
            <v>440520DKA6430DKA1070-1080DKA3230</v>
          </cell>
          <cell r="G6141" t="str">
            <v>No</v>
          </cell>
        </row>
        <row r="6142">
          <cell r="F6142" t="str">
            <v>440520DKA6430DKA1090DKA3200</v>
          </cell>
          <cell r="G6142" t="str">
            <v>No</v>
          </cell>
        </row>
        <row r="6143">
          <cell r="F6143" t="str">
            <v>440520DKA6430DKA1090DKA3210</v>
          </cell>
          <cell r="G6143" t="str">
            <v>No</v>
          </cell>
        </row>
        <row r="6144">
          <cell r="F6144" t="str">
            <v>440520DKA6430DKA1090DKA3220</v>
          </cell>
          <cell r="G6144" t="str">
            <v>No</v>
          </cell>
        </row>
        <row r="6145">
          <cell r="F6145" t="str">
            <v>440520DKA6430DKA1090DKA3230</v>
          </cell>
          <cell r="G6145" t="str">
            <v>No</v>
          </cell>
        </row>
        <row r="6146">
          <cell r="F6146" t="str">
            <v>450450DKA6410DKA1040-1050DKA3200</v>
          </cell>
          <cell r="G6146" t="str">
            <v>NC</v>
          </cell>
        </row>
        <row r="6147">
          <cell r="F6147" t="str">
            <v>450450DKA6410DKA1040-1050DKA3210</v>
          </cell>
          <cell r="G6147" t="str">
            <v>NC</v>
          </cell>
        </row>
        <row r="6148">
          <cell r="F6148" t="str">
            <v>450450DKA6410DKA1040-1050DKA3220</v>
          </cell>
          <cell r="G6148" t="str">
            <v>NC</v>
          </cell>
        </row>
        <row r="6149">
          <cell r="F6149" t="str">
            <v>450450DKA6410DKA1040-1050DKA3230</v>
          </cell>
          <cell r="G6149" t="str">
            <v>NC</v>
          </cell>
        </row>
        <row r="6150">
          <cell r="F6150" t="str">
            <v>450450DKA6410DKA1060DKA3200</v>
          </cell>
          <cell r="G6150" t="str">
            <v>NC</v>
          </cell>
        </row>
        <row r="6151">
          <cell r="F6151" t="str">
            <v>450450DKA6410DKA1060DKA3210</v>
          </cell>
          <cell r="G6151" t="str">
            <v>NC</v>
          </cell>
        </row>
        <row r="6152">
          <cell r="F6152" t="str">
            <v>450450DKA6410DKA1060DKA3220</v>
          </cell>
          <cell r="G6152" t="str">
            <v>NC</v>
          </cell>
        </row>
        <row r="6153">
          <cell r="F6153" t="str">
            <v>450450DKA6410DKA1060DKA3230</v>
          </cell>
          <cell r="G6153" t="str">
            <v>NC</v>
          </cell>
        </row>
        <row r="6154">
          <cell r="F6154" t="str">
            <v>450450DKA6410DKA1070-1080DKA3200</v>
          </cell>
          <cell r="G6154" t="str">
            <v>NC</v>
          </cell>
        </row>
        <row r="6155">
          <cell r="F6155" t="str">
            <v>450450DKA6410DKA1070-1080DKA3210</v>
          </cell>
          <cell r="G6155" t="str">
            <v>NC</v>
          </cell>
        </row>
        <row r="6156">
          <cell r="F6156" t="str">
            <v>450450DKA6410DKA1070-1080DKA3220</v>
          </cell>
          <cell r="G6156" t="str">
            <v>NC</v>
          </cell>
        </row>
        <row r="6157">
          <cell r="F6157" t="str">
            <v>450450DKA6410DKA1070-1080DKA3230</v>
          </cell>
          <cell r="G6157" t="str">
            <v>NC</v>
          </cell>
        </row>
        <row r="6158">
          <cell r="F6158" t="str">
            <v>450450DKA6410DKA1090DKA3200</v>
          </cell>
          <cell r="G6158" t="str">
            <v>NC</v>
          </cell>
        </row>
        <row r="6159">
          <cell r="F6159" t="str">
            <v>450450DKA6410DKA1090DKA3210</v>
          </cell>
          <cell r="G6159" t="str">
            <v>NC</v>
          </cell>
        </row>
        <row r="6160">
          <cell r="F6160" t="str">
            <v>450450DKA6410DKA1090DKA3220</v>
          </cell>
          <cell r="G6160" t="str">
            <v>NC</v>
          </cell>
        </row>
        <row r="6161">
          <cell r="F6161" t="str">
            <v>450450DKA6410DKA1090DKA3230</v>
          </cell>
          <cell r="G6161" t="str">
            <v>NC</v>
          </cell>
        </row>
        <row r="6162">
          <cell r="F6162" t="str">
            <v>450450DKA6420DKA1040-1050DKA3200</v>
          </cell>
          <cell r="G6162" t="str">
            <v>NC</v>
          </cell>
        </row>
        <row r="6163">
          <cell r="F6163" t="str">
            <v>450450DKA6420DKA1040-1050DKA3210</v>
          </cell>
          <cell r="G6163" t="str">
            <v>NC</v>
          </cell>
        </row>
        <row r="6164">
          <cell r="F6164" t="str">
            <v>450450DKA6420DKA1040-1050DKA3220</v>
          </cell>
          <cell r="G6164" t="str">
            <v>NC</v>
          </cell>
        </row>
        <row r="6165">
          <cell r="F6165" t="str">
            <v>450450DKA6420DKA1040-1050DKA3230</v>
          </cell>
          <cell r="G6165" t="str">
            <v>NC</v>
          </cell>
        </row>
        <row r="6166">
          <cell r="F6166" t="str">
            <v>450450DKA6420DKA1060DKA3200</v>
          </cell>
          <cell r="G6166" t="str">
            <v>NC</v>
          </cell>
        </row>
        <row r="6167">
          <cell r="F6167" t="str">
            <v>450450DKA6420DKA1060DKA3210</v>
          </cell>
          <cell r="G6167" t="str">
            <v>NC</v>
          </cell>
        </row>
        <row r="6168">
          <cell r="F6168" t="str">
            <v>450450DKA6420DKA1060DKA3220</v>
          </cell>
          <cell r="G6168" t="str">
            <v>NC</v>
          </cell>
        </row>
        <row r="6169">
          <cell r="F6169" t="str">
            <v>450450DKA6420DKA1060DKA3230</v>
          </cell>
          <cell r="G6169" t="str">
            <v>NC</v>
          </cell>
        </row>
        <row r="6170">
          <cell r="F6170" t="str">
            <v>450450DKA6420DKA1070-1080DKA3200</v>
          </cell>
          <cell r="G6170" t="str">
            <v>NC</v>
          </cell>
        </row>
        <row r="6171">
          <cell r="F6171" t="str">
            <v>450450DKA6420DKA1070-1080DKA3210</v>
          </cell>
          <cell r="G6171" t="str">
            <v>NC</v>
          </cell>
        </row>
        <row r="6172">
          <cell r="F6172" t="str">
            <v>450450DKA6420DKA1070-1080DKA3220</v>
          </cell>
          <cell r="G6172" t="str">
            <v>NC</v>
          </cell>
        </row>
        <row r="6173">
          <cell r="F6173" t="str">
            <v>450450DKA6420DKA1070-1080DKA3230</v>
          </cell>
          <cell r="G6173" t="str">
            <v>NC</v>
          </cell>
        </row>
        <row r="6174">
          <cell r="F6174" t="str">
            <v>450450DKA6420DKA1090DKA3200</v>
          </cell>
          <cell r="G6174" t="str">
            <v>NC</v>
          </cell>
        </row>
        <row r="6175">
          <cell r="F6175" t="str">
            <v>450450DKA6420DKA1090DKA3210</v>
          </cell>
          <cell r="G6175" t="str">
            <v>NC</v>
          </cell>
        </row>
        <row r="6176">
          <cell r="F6176" t="str">
            <v>450450DKA6420DKA1090DKA3220</v>
          </cell>
          <cell r="G6176" t="str">
            <v>NC</v>
          </cell>
        </row>
        <row r="6177">
          <cell r="F6177" t="str">
            <v>450450DKA6420DKA1090DKA3230</v>
          </cell>
          <cell r="G6177" t="str">
            <v>NC</v>
          </cell>
        </row>
        <row r="6178">
          <cell r="F6178" t="str">
            <v>450450DKA6430DKA1040-1050DKA3200</v>
          </cell>
          <cell r="G6178" t="str">
            <v>NC</v>
          </cell>
        </row>
        <row r="6179">
          <cell r="F6179" t="str">
            <v>450450DKA6430DKA1040-1050DKA3210</v>
          </cell>
          <cell r="G6179" t="str">
            <v>NC</v>
          </cell>
        </row>
        <row r="6180">
          <cell r="F6180" t="str">
            <v>450450DKA6430DKA1040-1050DKA3220</v>
          </cell>
          <cell r="G6180" t="str">
            <v>NC</v>
          </cell>
        </row>
        <row r="6181">
          <cell r="F6181" t="str">
            <v>450450DKA6430DKA1040-1050DKA3230</v>
          </cell>
          <cell r="G6181" t="str">
            <v>NC</v>
          </cell>
        </row>
        <row r="6182">
          <cell r="F6182" t="str">
            <v>450450DKA6430DKA1060DKA3200</v>
          </cell>
          <cell r="G6182" t="str">
            <v>NC</v>
          </cell>
        </row>
        <row r="6183">
          <cell r="F6183" t="str">
            <v>450450DKA6430DKA1060DKA3210</v>
          </cell>
          <cell r="G6183" t="str">
            <v>NC</v>
          </cell>
        </row>
        <row r="6184">
          <cell r="F6184" t="str">
            <v>450450DKA6430DKA1060DKA3220</v>
          </cell>
          <cell r="G6184" t="str">
            <v>NC</v>
          </cell>
        </row>
        <row r="6185">
          <cell r="F6185" t="str">
            <v>450450DKA6430DKA1060DKA3230</v>
          </cell>
          <cell r="G6185" t="str">
            <v>NC</v>
          </cell>
        </row>
        <row r="6186">
          <cell r="F6186" t="str">
            <v>450450DKA6430DKA1070-1080DKA3200</v>
          </cell>
          <cell r="G6186" t="str">
            <v>NC</v>
          </cell>
        </row>
        <row r="6187">
          <cell r="F6187" t="str">
            <v>450450DKA6430DKA1070-1080DKA3210</v>
          </cell>
          <cell r="G6187" t="str">
            <v>NC</v>
          </cell>
        </row>
        <row r="6188">
          <cell r="F6188" t="str">
            <v>450450DKA6430DKA1070-1080DKA3220</v>
          </cell>
          <cell r="G6188" t="str">
            <v>NC</v>
          </cell>
        </row>
        <row r="6189">
          <cell r="F6189" t="str">
            <v>450450DKA6430DKA1070-1080DKA3230</v>
          </cell>
          <cell r="G6189" t="str">
            <v>NC</v>
          </cell>
        </row>
        <row r="6190">
          <cell r="F6190" t="str">
            <v>450450DKA6430DKA1090DKA3200</v>
          </cell>
          <cell r="G6190" t="str">
            <v>NC</v>
          </cell>
        </row>
        <row r="6191">
          <cell r="F6191" t="str">
            <v>450450DKA6430DKA1090DKA3210</v>
          </cell>
          <cell r="G6191" t="str">
            <v>NC</v>
          </cell>
        </row>
        <row r="6192">
          <cell r="F6192" t="str">
            <v>450450DKA6430DKA1090DKA3220</v>
          </cell>
          <cell r="G6192" t="str">
            <v>NC</v>
          </cell>
        </row>
        <row r="6193">
          <cell r="F6193" t="str">
            <v>450450DKA6430DKA1090DKA3230</v>
          </cell>
          <cell r="G6193" t="str">
            <v>NC</v>
          </cell>
        </row>
        <row r="6194">
          <cell r="F6194" t="str">
            <v>450460DKA6410DKA1040-1050DKA3200</v>
          </cell>
          <cell r="G6194" t="str">
            <v>NC</v>
          </cell>
        </row>
        <row r="6195">
          <cell r="F6195" t="str">
            <v>450460DKA6410DKA1040-1050DKA3210</v>
          </cell>
          <cell r="G6195" t="str">
            <v>NC</v>
          </cell>
        </row>
        <row r="6196">
          <cell r="F6196" t="str">
            <v>450460DKA6410DKA1040-1050DKA3220</v>
          </cell>
          <cell r="G6196" t="str">
            <v>NC</v>
          </cell>
        </row>
        <row r="6197">
          <cell r="F6197" t="str">
            <v>450460DKA6410DKA1040-1050DKA3230</v>
          </cell>
          <cell r="G6197" t="str">
            <v>NC</v>
          </cell>
        </row>
        <row r="6198">
          <cell r="F6198" t="str">
            <v>450460DKA6410DKA1060DKA3200</v>
          </cell>
          <cell r="G6198" t="str">
            <v>NC</v>
          </cell>
        </row>
        <row r="6199">
          <cell r="F6199" t="str">
            <v>450460DKA6410DKA1060DKA3210</v>
          </cell>
          <cell r="G6199" t="str">
            <v>NC</v>
          </cell>
        </row>
        <row r="6200">
          <cell r="F6200" t="str">
            <v>450460DKA6410DKA1060DKA3220</v>
          </cell>
          <cell r="G6200" t="str">
            <v>NC</v>
          </cell>
        </row>
        <row r="6201">
          <cell r="F6201" t="str">
            <v>450460DKA6410DKA1060DKA3230</v>
          </cell>
          <cell r="G6201" t="str">
            <v>NC</v>
          </cell>
        </row>
        <row r="6202">
          <cell r="F6202" t="str">
            <v>450460DKA6410DKA1070-1080DKA3200</v>
          </cell>
          <cell r="G6202" t="str">
            <v>NC</v>
          </cell>
        </row>
        <row r="6203">
          <cell r="F6203" t="str">
            <v>450460DKA6410DKA1070-1080DKA3210</v>
          </cell>
          <cell r="G6203" t="str">
            <v>NC</v>
          </cell>
        </row>
        <row r="6204">
          <cell r="F6204" t="str">
            <v>450460DKA6410DKA1070-1080DKA3220</v>
          </cell>
          <cell r="G6204" t="str">
            <v>NC</v>
          </cell>
        </row>
        <row r="6205">
          <cell r="F6205" t="str">
            <v>450460DKA6410DKA1070-1080DKA3230</v>
          </cell>
          <cell r="G6205" t="str">
            <v>NC</v>
          </cell>
        </row>
        <row r="6206">
          <cell r="F6206" t="str">
            <v>450460DKA6410DKA1090DKA3200</v>
          </cell>
          <cell r="G6206" t="str">
            <v>NC</v>
          </cell>
        </row>
        <row r="6207">
          <cell r="F6207" t="str">
            <v>450460DKA6410DKA1090DKA3210</v>
          </cell>
          <cell r="G6207" t="str">
            <v>NC</v>
          </cell>
        </row>
        <row r="6208">
          <cell r="F6208" t="str">
            <v>450460DKA6410DKA1090DKA3220</v>
          </cell>
          <cell r="G6208" t="str">
            <v>NC</v>
          </cell>
        </row>
        <row r="6209">
          <cell r="F6209" t="str">
            <v>450460DKA6410DKA1090DKA3230</v>
          </cell>
          <cell r="G6209" t="str">
            <v>NC</v>
          </cell>
        </row>
        <row r="6210">
          <cell r="F6210" t="str">
            <v>450460DKA6420DKA1040-1050DKA3200</v>
          </cell>
          <cell r="G6210" t="str">
            <v>NC</v>
          </cell>
        </row>
        <row r="6211">
          <cell r="F6211" t="str">
            <v>450460DKA6420DKA1040-1050DKA3210</v>
          </cell>
          <cell r="G6211" t="str">
            <v>NC</v>
          </cell>
        </row>
        <row r="6212">
          <cell r="F6212" t="str">
            <v>450460DKA6420DKA1040-1050DKA3220</v>
          </cell>
          <cell r="G6212" t="str">
            <v>NC</v>
          </cell>
        </row>
        <row r="6213">
          <cell r="F6213" t="str">
            <v>450460DKA6420DKA1040-1050DKA3230</v>
          </cell>
          <cell r="G6213" t="str">
            <v>NC</v>
          </cell>
        </row>
        <row r="6214">
          <cell r="F6214" t="str">
            <v>450460DKA6420DKA1060DKA3200</v>
          </cell>
          <cell r="G6214" t="str">
            <v>NC</v>
          </cell>
        </row>
        <row r="6215">
          <cell r="F6215" t="str">
            <v>450460DKA6420DKA1060DKA3210</v>
          </cell>
          <cell r="G6215" t="str">
            <v>NC</v>
          </cell>
        </row>
        <row r="6216">
          <cell r="F6216" t="str">
            <v>450460DKA6420DKA1060DKA3220</v>
          </cell>
          <cell r="G6216" t="str">
            <v>NC</v>
          </cell>
        </row>
        <row r="6217">
          <cell r="F6217" t="str">
            <v>450460DKA6420DKA1060DKA3230</v>
          </cell>
          <cell r="G6217" t="str">
            <v>NC</v>
          </cell>
        </row>
        <row r="6218">
          <cell r="F6218" t="str">
            <v>450460DKA6420DKA1070-1080DKA3200</v>
          </cell>
          <cell r="G6218" t="str">
            <v>NC</v>
          </cell>
        </row>
        <row r="6219">
          <cell r="F6219" t="str">
            <v>450460DKA6420DKA1070-1080DKA3210</v>
          </cell>
          <cell r="G6219" t="str">
            <v>NC</v>
          </cell>
        </row>
        <row r="6220">
          <cell r="F6220" t="str">
            <v>450460DKA6420DKA1070-1080DKA3220</v>
          </cell>
          <cell r="G6220" t="str">
            <v>NC</v>
          </cell>
        </row>
        <row r="6221">
          <cell r="F6221" t="str">
            <v>450460DKA6420DKA1070-1080DKA3230</v>
          </cell>
          <cell r="G6221" t="str">
            <v>NC</v>
          </cell>
        </row>
        <row r="6222">
          <cell r="F6222" t="str">
            <v>450460DKA6420DKA1090DKA3200</v>
          </cell>
          <cell r="G6222" t="str">
            <v>NC</v>
          </cell>
        </row>
        <row r="6223">
          <cell r="F6223" t="str">
            <v>450460DKA6420DKA1090DKA3210</v>
          </cell>
          <cell r="G6223" t="str">
            <v>NC</v>
          </cell>
        </row>
        <row r="6224">
          <cell r="F6224" t="str">
            <v>450460DKA6420DKA1090DKA3220</v>
          </cell>
          <cell r="G6224" t="str">
            <v>NC</v>
          </cell>
        </row>
        <row r="6225">
          <cell r="F6225" t="str">
            <v>450460DKA6420DKA1090DKA3230</v>
          </cell>
          <cell r="G6225" t="str">
            <v>NC</v>
          </cell>
        </row>
        <row r="6226">
          <cell r="F6226" t="str">
            <v>450460DKA6430DKA1040-1050DKA3200</v>
          </cell>
          <cell r="G6226" t="str">
            <v>NC</v>
          </cell>
        </row>
        <row r="6227">
          <cell r="F6227" t="str">
            <v>450460DKA6430DKA1040-1050DKA3210</v>
          </cell>
          <cell r="G6227" t="str">
            <v>NC</v>
          </cell>
        </row>
        <row r="6228">
          <cell r="F6228" t="str">
            <v>450460DKA6430DKA1040-1050DKA3220</v>
          </cell>
          <cell r="G6228" t="str">
            <v>NC</v>
          </cell>
        </row>
        <row r="6229">
          <cell r="F6229" t="str">
            <v>450460DKA6430DKA1040-1050DKA3230</v>
          </cell>
          <cell r="G6229" t="str">
            <v>NC</v>
          </cell>
        </row>
        <row r="6230">
          <cell r="F6230" t="str">
            <v>450460DKA6430DKA1060DKA3200</v>
          </cell>
          <cell r="G6230" t="str">
            <v>NC</v>
          </cell>
        </row>
        <row r="6231">
          <cell r="F6231" t="str">
            <v>450460DKA6430DKA1060DKA3210</v>
          </cell>
          <cell r="G6231" t="str">
            <v>NC</v>
          </cell>
        </row>
        <row r="6232">
          <cell r="F6232" t="str">
            <v>450460DKA6430DKA1060DKA3220</v>
          </cell>
          <cell r="G6232" t="str">
            <v>NC</v>
          </cell>
        </row>
        <row r="6233">
          <cell r="F6233" t="str">
            <v>450460DKA6430DKA1060DKA3230</v>
          </cell>
          <cell r="G6233" t="str">
            <v>NC</v>
          </cell>
        </row>
        <row r="6234">
          <cell r="F6234" t="str">
            <v>450460DKA6430DKA1070-1080DKA3200</v>
          </cell>
          <cell r="G6234" t="str">
            <v>NC</v>
          </cell>
        </row>
        <row r="6235">
          <cell r="F6235" t="str">
            <v>450460DKA6430DKA1070-1080DKA3210</v>
          </cell>
          <cell r="G6235" t="str">
            <v>NC</v>
          </cell>
        </row>
        <row r="6236">
          <cell r="F6236" t="str">
            <v>450460DKA6430DKA1070-1080DKA3220</v>
          </cell>
          <cell r="G6236" t="str">
            <v>NC</v>
          </cell>
        </row>
        <row r="6237">
          <cell r="F6237" t="str">
            <v>450460DKA6430DKA1070-1080DKA3230</v>
          </cell>
          <cell r="G6237" t="str">
            <v>NC</v>
          </cell>
        </row>
        <row r="6238">
          <cell r="F6238" t="str">
            <v>450460DKA6430DKA1090DKA3200</v>
          </cell>
          <cell r="G6238" t="str">
            <v>NC</v>
          </cell>
        </row>
        <row r="6239">
          <cell r="F6239" t="str">
            <v>450460DKA6430DKA1090DKA3210</v>
          </cell>
          <cell r="G6239" t="str">
            <v>NC</v>
          </cell>
        </row>
        <row r="6240">
          <cell r="F6240" t="str">
            <v>450460DKA6430DKA1090DKA3220</v>
          </cell>
          <cell r="G6240" t="str">
            <v>NC</v>
          </cell>
        </row>
        <row r="6241">
          <cell r="F6241" t="str">
            <v>450460DKA6430DKA1090DKA3230</v>
          </cell>
          <cell r="G6241" t="str">
            <v>NC</v>
          </cell>
        </row>
        <row r="6242">
          <cell r="F6242" t="str">
            <v>450470DKA6410DKA1040-1050DKA3200</v>
          </cell>
          <cell r="G6242" t="str">
            <v>NC</v>
          </cell>
        </row>
        <row r="6243">
          <cell r="F6243" t="str">
            <v>450470DKA6410DKA1040-1050DKA3210</v>
          </cell>
          <cell r="G6243" t="str">
            <v>NC</v>
          </cell>
        </row>
        <row r="6244">
          <cell r="F6244" t="str">
            <v>450470DKA6410DKA1040-1050DKA3220</v>
          </cell>
          <cell r="G6244" t="str">
            <v>NC</v>
          </cell>
        </row>
        <row r="6245">
          <cell r="F6245" t="str">
            <v>450470DKA6410DKA1040-1050DKA3230</v>
          </cell>
          <cell r="G6245" t="str">
            <v>NC</v>
          </cell>
        </row>
        <row r="6246">
          <cell r="F6246" t="str">
            <v>450470DKA6410DKA1060DKA3200</v>
          </cell>
          <cell r="G6246" t="str">
            <v>NC</v>
          </cell>
        </row>
        <row r="6247">
          <cell r="F6247" t="str">
            <v>450470DKA6410DKA1060DKA3210</v>
          </cell>
          <cell r="G6247" t="str">
            <v>NC</v>
          </cell>
        </row>
        <row r="6248">
          <cell r="F6248" t="str">
            <v>450470DKA6410DKA1060DKA3220</v>
          </cell>
          <cell r="G6248" t="str">
            <v>NC</v>
          </cell>
        </row>
        <row r="6249">
          <cell r="F6249" t="str">
            <v>450470DKA6410DKA1060DKA3230</v>
          </cell>
          <cell r="G6249" t="str">
            <v>NC</v>
          </cell>
        </row>
        <row r="6250">
          <cell r="F6250" t="str">
            <v>450470DKA6410DKA1070-1080DKA3200</v>
          </cell>
          <cell r="G6250" t="str">
            <v>NC</v>
          </cell>
        </row>
        <row r="6251">
          <cell r="F6251" t="str">
            <v>450470DKA6410DKA1070-1080DKA3210</v>
          </cell>
          <cell r="G6251" t="str">
            <v>NC</v>
          </cell>
        </row>
        <row r="6252">
          <cell r="F6252" t="str">
            <v>450470DKA6410DKA1070-1080DKA3220</v>
          </cell>
          <cell r="G6252" t="str">
            <v>NC</v>
          </cell>
        </row>
        <row r="6253">
          <cell r="F6253" t="str">
            <v>450470DKA6410DKA1070-1080DKA3230</v>
          </cell>
          <cell r="G6253" t="str">
            <v>NC</v>
          </cell>
        </row>
        <row r="6254">
          <cell r="F6254" t="str">
            <v>450470DKA6410DKA1090DKA3200</v>
          </cell>
          <cell r="G6254" t="str">
            <v>NC</v>
          </cell>
        </row>
        <row r="6255">
          <cell r="F6255" t="str">
            <v>450470DKA6410DKA1090DKA3210</v>
          </cell>
          <cell r="G6255" t="str">
            <v>NC</v>
          </cell>
        </row>
        <row r="6256">
          <cell r="F6256" t="str">
            <v>450470DKA6410DKA1090DKA3220</v>
          </cell>
          <cell r="G6256" t="str">
            <v>NC</v>
          </cell>
        </row>
        <row r="6257">
          <cell r="F6257" t="str">
            <v>450470DKA6410DKA1090DKA3230</v>
          </cell>
          <cell r="G6257" t="str">
            <v>NC</v>
          </cell>
        </row>
        <row r="6258">
          <cell r="F6258" t="str">
            <v>450470DKA6420DKA1040-1050DKA3200</v>
          </cell>
          <cell r="G6258" t="str">
            <v>NC</v>
          </cell>
        </row>
        <row r="6259">
          <cell r="F6259" t="str">
            <v>450470DKA6420DKA1040-1050DKA3210</v>
          </cell>
          <cell r="G6259" t="str">
            <v>NC</v>
          </cell>
        </row>
        <row r="6260">
          <cell r="F6260" t="str">
            <v>450470DKA6420DKA1040-1050DKA3220</v>
          </cell>
          <cell r="G6260" t="str">
            <v>NC</v>
          </cell>
        </row>
        <row r="6261">
          <cell r="F6261" t="str">
            <v>450470DKA6420DKA1040-1050DKA3230</v>
          </cell>
          <cell r="G6261" t="str">
            <v>NC</v>
          </cell>
        </row>
        <row r="6262">
          <cell r="F6262" t="str">
            <v>450470DKA6420DKA1060DKA3200</v>
          </cell>
          <cell r="G6262" t="str">
            <v>NC</v>
          </cell>
        </row>
        <row r="6263">
          <cell r="F6263" t="str">
            <v>450470DKA6420DKA1060DKA3210</v>
          </cell>
          <cell r="G6263" t="str">
            <v>NC</v>
          </cell>
        </row>
        <row r="6264">
          <cell r="F6264" t="str">
            <v>450470DKA6420DKA1060DKA3220</v>
          </cell>
          <cell r="G6264" t="str">
            <v>NC</v>
          </cell>
        </row>
        <row r="6265">
          <cell r="F6265" t="str">
            <v>450470DKA6420DKA1060DKA3230</v>
          </cell>
          <cell r="G6265" t="str">
            <v>NC</v>
          </cell>
        </row>
        <row r="6266">
          <cell r="F6266" t="str">
            <v>450470DKA6420DKA1070-1080DKA3200</v>
          </cell>
          <cell r="G6266" t="str">
            <v>NC</v>
          </cell>
        </row>
        <row r="6267">
          <cell r="F6267" t="str">
            <v>450470DKA6420DKA1070-1080DKA3210</v>
          </cell>
          <cell r="G6267" t="str">
            <v>NC</v>
          </cell>
        </row>
        <row r="6268">
          <cell r="F6268" t="str">
            <v>450470DKA6420DKA1070-1080DKA3220</v>
          </cell>
          <cell r="G6268" t="str">
            <v>NC</v>
          </cell>
        </row>
        <row r="6269">
          <cell r="F6269" t="str">
            <v>450470DKA6420DKA1070-1080DKA3230</v>
          </cell>
          <cell r="G6269" t="str">
            <v>NC</v>
          </cell>
        </row>
        <row r="6270">
          <cell r="F6270" t="str">
            <v>450470DKA6420DKA1090DKA3200</v>
          </cell>
          <cell r="G6270" t="str">
            <v>NC</v>
          </cell>
        </row>
        <row r="6271">
          <cell r="F6271" t="str">
            <v>450470DKA6420DKA1090DKA3210</v>
          </cell>
          <cell r="G6271" t="str">
            <v>NC</v>
          </cell>
        </row>
        <row r="6272">
          <cell r="F6272" t="str">
            <v>450470DKA6420DKA1090DKA3220</v>
          </cell>
          <cell r="G6272" t="str">
            <v>NC</v>
          </cell>
        </row>
        <row r="6273">
          <cell r="F6273" t="str">
            <v>450470DKA6420DKA1090DKA3230</v>
          </cell>
          <cell r="G6273" t="str">
            <v>NC</v>
          </cell>
        </row>
        <row r="6274">
          <cell r="F6274" t="str">
            <v>450470DKA6430DKA1040-1050DKA3200</v>
          </cell>
          <cell r="G6274" t="str">
            <v>NC</v>
          </cell>
        </row>
        <row r="6275">
          <cell r="F6275" t="str">
            <v>450470DKA6430DKA1040-1050DKA3210</v>
          </cell>
          <cell r="G6275" t="str">
            <v>NC</v>
          </cell>
        </row>
        <row r="6276">
          <cell r="F6276" t="str">
            <v>450470DKA6430DKA1040-1050DKA3220</v>
          </cell>
          <cell r="G6276" t="str">
            <v>NC</v>
          </cell>
        </row>
        <row r="6277">
          <cell r="F6277" t="str">
            <v>450470DKA6430DKA1040-1050DKA3230</v>
          </cell>
          <cell r="G6277" t="str">
            <v>NC</v>
          </cell>
        </row>
        <row r="6278">
          <cell r="F6278" t="str">
            <v>450470DKA6430DKA1060DKA3200</v>
          </cell>
          <cell r="G6278" t="str">
            <v>NC</v>
          </cell>
        </row>
        <row r="6279">
          <cell r="F6279" t="str">
            <v>450470DKA6430DKA1060DKA3210</v>
          </cell>
          <cell r="G6279" t="str">
            <v>NC</v>
          </cell>
        </row>
        <row r="6280">
          <cell r="F6280" t="str">
            <v>450470DKA6430DKA1060DKA3220</v>
          </cell>
          <cell r="G6280" t="str">
            <v>NC</v>
          </cell>
        </row>
        <row r="6281">
          <cell r="F6281" t="str">
            <v>450470DKA6430DKA1060DKA3230</v>
          </cell>
          <cell r="G6281" t="str">
            <v>NC</v>
          </cell>
        </row>
        <row r="6282">
          <cell r="F6282" t="str">
            <v>450470DKA6430DKA1070-1080DKA3200</v>
          </cell>
          <cell r="G6282" t="str">
            <v>No</v>
          </cell>
        </row>
        <row r="6283">
          <cell r="F6283" t="str">
            <v>450470DKA6430DKA1070-1080DKA3210</v>
          </cell>
          <cell r="G6283" t="str">
            <v>No</v>
          </cell>
        </row>
        <row r="6284">
          <cell r="F6284" t="str">
            <v>450470DKA6430DKA1070-1080DKA3220</v>
          </cell>
          <cell r="G6284" t="str">
            <v>NC</v>
          </cell>
        </row>
        <row r="6285">
          <cell r="F6285" t="str">
            <v>450470DKA6430DKA1070-1080DKA3230</v>
          </cell>
          <cell r="G6285" t="str">
            <v>NC</v>
          </cell>
        </row>
        <row r="6286">
          <cell r="F6286" t="str">
            <v>450470DKA6430DKA1090DKA3200</v>
          </cell>
          <cell r="G6286" t="str">
            <v>NC</v>
          </cell>
        </row>
        <row r="6287">
          <cell r="F6287" t="str">
            <v>450470DKA6430DKA1090DKA3210</v>
          </cell>
          <cell r="G6287" t="str">
            <v>NC</v>
          </cell>
        </row>
        <row r="6288">
          <cell r="F6288" t="str">
            <v>450470DKA6430DKA1090DKA3220</v>
          </cell>
          <cell r="G6288" t="str">
            <v>NC</v>
          </cell>
        </row>
        <row r="6289">
          <cell r="F6289" t="str">
            <v>450470DKA6430DKA1090DKA3230</v>
          </cell>
          <cell r="G6289" t="str">
            <v>NC</v>
          </cell>
        </row>
        <row r="6290">
          <cell r="F6290" t="str">
            <v>450480DKA6410DKA1040-1050DKA3200</v>
          </cell>
          <cell r="G6290" t="str">
            <v>No</v>
          </cell>
        </row>
        <row r="6291">
          <cell r="F6291" t="str">
            <v>450480DKA6410DKA1040-1050DKA3210</v>
          </cell>
          <cell r="G6291" t="str">
            <v>No</v>
          </cell>
        </row>
        <row r="6292">
          <cell r="F6292" t="str">
            <v>450480DKA6410DKA1040-1050DKA3220</v>
          </cell>
          <cell r="G6292" t="str">
            <v>No</v>
          </cell>
        </row>
        <row r="6293">
          <cell r="F6293" t="str">
            <v>450480DKA6410DKA1040-1050DKA3230</v>
          </cell>
          <cell r="G6293" t="str">
            <v>No</v>
          </cell>
        </row>
        <row r="6294">
          <cell r="F6294" t="str">
            <v>450480DKA6410DKA1060DKA3200</v>
          </cell>
          <cell r="G6294" t="str">
            <v>NC</v>
          </cell>
        </row>
        <row r="6295">
          <cell r="F6295" t="str">
            <v>450480DKA6410DKA1060DKA3210</v>
          </cell>
          <cell r="G6295" t="str">
            <v>NC</v>
          </cell>
        </row>
        <row r="6296">
          <cell r="F6296" t="str">
            <v>450480DKA6410DKA1060DKA3220</v>
          </cell>
          <cell r="G6296" t="str">
            <v>NC</v>
          </cell>
        </row>
        <row r="6297">
          <cell r="F6297" t="str">
            <v>450480DKA6410DKA1060DKA3230</v>
          </cell>
          <cell r="G6297" t="str">
            <v>NC</v>
          </cell>
        </row>
        <row r="6298">
          <cell r="F6298" t="str">
            <v>450480DKA6410DKA1070-1080DKA3200</v>
          </cell>
          <cell r="G6298" t="str">
            <v>NC</v>
          </cell>
        </row>
        <row r="6299">
          <cell r="F6299" t="str">
            <v>450480DKA6410DKA1070-1080DKA3210</v>
          </cell>
          <cell r="G6299" t="str">
            <v>NC</v>
          </cell>
        </row>
        <row r="6300">
          <cell r="F6300" t="str">
            <v>450480DKA6410DKA1070-1080DKA3220</v>
          </cell>
          <cell r="G6300" t="str">
            <v>NC</v>
          </cell>
        </row>
        <row r="6301">
          <cell r="F6301" t="str">
            <v>450480DKA6410DKA1070-1080DKA3230</v>
          </cell>
          <cell r="G6301" t="str">
            <v>NC</v>
          </cell>
        </row>
        <row r="6302">
          <cell r="F6302" t="str">
            <v>450480DKA6410DKA1090DKA3200</v>
          </cell>
          <cell r="G6302" t="str">
            <v>NC</v>
          </cell>
        </row>
        <row r="6303">
          <cell r="F6303" t="str">
            <v>450480DKA6410DKA1090DKA3210</v>
          </cell>
          <cell r="G6303" t="str">
            <v>NC</v>
          </cell>
        </row>
        <row r="6304">
          <cell r="F6304" t="str">
            <v>450480DKA6410DKA1090DKA3220</v>
          </cell>
          <cell r="G6304" t="str">
            <v>NC</v>
          </cell>
        </row>
        <row r="6305">
          <cell r="F6305" t="str">
            <v>450480DKA6410DKA1090DKA3230</v>
          </cell>
          <cell r="G6305" t="str">
            <v>NC</v>
          </cell>
        </row>
        <row r="6306">
          <cell r="F6306" t="str">
            <v>450480DKA6420DKA1040-1050DKA3200</v>
          </cell>
          <cell r="G6306" t="str">
            <v>No</v>
          </cell>
        </row>
        <row r="6307">
          <cell r="F6307" t="str">
            <v>450480DKA6420DKA1040-1050DKA3210</v>
          </cell>
          <cell r="G6307" t="str">
            <v>No</v>
          </cell>
        </row>
        <row r="6308">
          <cell r="F6308" t="str">
            <v>450480DKA6420DKA1040-1050DKA3220</v>
          </cell>
          <cell r="G6308" t="str">
            <v>No</v>
          </cell>
        </row>
        <row r="6309">
          <cell r="F6309" t="str">
            <v>450480DKA6420DKA1040-1050DKA3230</v>
          </cell>
          <cell r="G6309" t="str">
            <v>No</v>
          </cell>
        </row>
        <row r="6310">
          <cell r="F6310" t="str">
            <v>450480DKA6420DKA1060DKA3200</v>
          </cell>
          <cell r="G6310" t="str">
            <v>NC</v>
          </cell>
        </row>
        <row r="6311">
          <cell r="F6311" t="str">
            <v>450480DKA6420DKA1060DKA3210</v>
          </cell>
          <cell r="G6311" t="str">
            <v>NC</v>
          </cell>
        </row>
        <row r="6312">
          <cell r="F6312" t="str">
            <v>450480DKA6420DKA1060DKA3220</v>
          </cell>
          <cell r="G6312" t="str">
            <v>NC</v>
          </cell>
        </row>
        <row r="6313">
          <cell r="F6313" t="str">
            <v>450480DKA6420DKA1060DKA3230</v>
          </cell>
          <cell r="G6313" t="str">
            <v>NC</v>
          </cell>
        </row>
        <row r="6314">
          <cell r="F6314" t="str">
            <v>450480DKA6420DKA1070-1080DKA3200</v>
          </cell>
          <cell r="G6314" t="str">
            <v>NC</v>
          </cell>
        </row>
        <row r="6315">
          <cell r="F6315" t="str">
            <v>450480DKA6420DKA1070-1080DKA3210</v>
          </cell>
          <cell r="G6315" t="str">
            <v>NC</v>
          </cell>
        </row>
        <row r="6316">
          <cell r="F6316" t="str">
            <v>450480DKA6420DKA1070-1080DKA3220</v>
          </cell>
          <cell r="G6316" t="str">
            <v>NC</v>
          </cell>
        </row>
        <row r="6317">
          <cell r="F6317" t="str">
            <v>450480DKA6420DKA1070-1080DKA3230</v>
          </cell>
          <cell r="G6317" t="str">
            <v>NC</v>
          </cell>
        </row>
        <row r="6318">
          <cell r="F6318" t="str">
            <v>450480DKA6420DKA1090DKA3200</v>
          </cell>
          <cell r="G6318" t="str">
            <v>NC</v>
          </cell>
        </row>
        <row r="6319">
          <cell r="F6319" t="str">
            <v>450480DKA6420DKA1090DKA3210</v>
          </cell>
          <cell r="G6319" t="str">
            <v>NC</v>
          </cell>
        </row>
        <row r="6320">
          <cell r="F6320" t="str">
            <v>450480DKA6420DKA1090DKA3220</v>
          </cell>
          <cell r="G6320" t="str">
            <v>NC</v>
          </cell>
        </row>
        <row r="6321">
          <cell r="F6321" t="str">
            <v>450480DKA6420DKA1090DKA3230</v>
          </cell>
          <cell r="G6321" t="str">
            <v>NC</v>
          </cell>
        </row>
        <row r="6322">
          <cell r="F6322" t="str">
            <v>450480DKA6430DKA1040-1050DKA3200</v>
          </cell>
          <cell r="G6322" t="str">
            <v>No</v>
          </cell>
        </row>
        <row r="6323">
          <cell r="F6323" t="str">
            <v>450480DKA6430DKA1040-1050DKA3210</v>
          </cell>
          <cell r="G6323" t="str">
            <v>No</v>
          </cell>
        </row>
        <row r="6324">
          <cell r="F6324" t="str">
            <v>450480DKA6430DKA1040-1050DKA3220</v>
          </cell>
          <cell r="G6324" t="str">
            <v>No</v>
          </cell>
        </row>
        <row r="6325">
          <cell r="F6325" t="str">
            <v>450480DKA6430DKA1040-1050DKA3230</v>
          </cell>
          <cell r="G6325" t="str">
            <v>No</v>
          </cell>
        </row>
        <row r="6326">
          <cell r="F6326" t="str">
            <v>450480DKA6430DKA1060DKA3200</v>
          </cell>
          <cell r="G6326" t="str">
            <v>NC</v>
          </cell>
        </row>
        <row r="6327">
          <cell r="F6327" t="str">
            <v>450480DKA6430DKA1060DKA3210</v>
          </cell>
          <cell r="G6327" t="str">
            <v>NC</v>
          </cell>
        </row>
        <row r="6328">
          <cell r="F6328" t="str">
            <v>450480DKA6430DKA1060DKA3220</v>
          </cell>
          <cell r="G6328" t="str">
            <v>NC</v>
          </cell>
        </row>
        <row r="6329">
          <cell r="F6329" t="str">
            <v>450480DKA6430DKA1060DKA3230</v>
          </cell>
          <cell r="G6329" t="str">
            <v>NC</v>
          </cell>
        </row>
        <row r="6330">
          <cell r="F6330" t="str">
            <v>450480DKA6430DKA1070-1080DKA3200</v>
          </cell>
          <cell r="G6330" t="str">
            <v>NC</v>
          </cell>
        </row>
        <row r="6331">
          <cell r="F6331" t="str">
            <v>450480DKA6430DKA1070-1080DKA3210</v>
          </cell>
          <cell r="G6331" t="str">
            <v>NC</v>
          </cell>
        </row>
        <row r="6332">
          <cell r="F6332" t="str">
            <v>450480DKA6430DKA1070-1080DKA3220</v>
          </cell>
          <cell r="G6332" t="str">
            <v>NC</v>
          </cell>
        </row>
        <row r="6333">
          <cell r="F6333" t="str">
            <v>450480DKA6430DKA1070-1080DKA3230</v>
          </cell>
          <cell r="G6333" t="str">
            <v>NC</v>
          </cell>
        </row>
        <row r="6334">
          <cell r="F6334" t="str">
            <v>450480DKA6430DKA1090DKA3200</v>
          </cell>
          <cell r="G6334" t="str">
            <v>NC</v>
          </cell>
        </row>
        <row r="6335">
          <cell r="F6335" t="str">
            <v>450480DKA6430DKA1090DKA3210</v>
          </cell>
          <cell r="G6335" t="str">
            <v>NC</v>
          </cell>
        </row>
        <row r="6336">
          <cell r="F6336" t="str">
            <v>450480DKA6430DKA1090DKA3220</v>
          </cell>
          <cell r="G6336" t="str">
            <v>NC</v>
          </cell>
        </row>
        <row r="6337">
          <cell r="F6337" t="str">
            <v>450480DKA6430DKA1090DKA3230</v>
          </cell>
          <cell r="G6337" t="str">
            <v>NC</v>
          </cell>
        </row>
        <row r="6338">
          <cell r="F6338" t="str">
            <v>450490DKA6410DKA1040-1050DKA3200</v>
          </cell>
          <cell r="G6338" t="str">
            <v>No</v>
          </cell>
        </row>
        <row r="6339">
          <cell r="F6339" t="str">
            <v>450490DKA6410DKA1040-1050DKA3210</v>
          </cell>
          <cell r="G6339" t="str">
            <v>No</v>
          </cell>
        </row>
        <row r="6340">
          <cell r="F6340" t="str">
            <v>450490DKA6410DKA1040-1050DKA3220</v>
          </cell>
          <cell r="G6340" t="str">
            <v>No</v>
          </cell>
        </row>
        <row r="6341">
          <cell r="F6341" t="str">
            <v>450490DKA6410DKA1040-1050DKA3230</v>
          </cell>
          <cell r="G6341" t="str">
            <v>No</v>
          </cell>
        </row>
        <row r="6342">
          <cell r="F6342" t="str">
            <v>450490DKA6410DKA1060DKA3200</v>
          </cell>
          <cell r="G6342" t="str">
            <v>NC</v>
          </cell>
        </row>
        <row r="6343">
          <cell r="F6343" t="str">
            <v>450490DKA6410DKA1060DKA3210</v>
          </cell>
          <cell r="G6343" t="str">
            <v>NC</v>
          </cell>
        </row>
        <row r="6344">
          <cell r="F6344" t="str">
            <v>450490DKA6410DKA1060DKA3220</v>
          </cell>
          <cell r="G6344" t="str">
            <v>NC</v>
          </cell>
        </row>
        <row r="6345">
          <cell r="F6345" t="str">
            <v>450490DKA6410DKA1060DKA3230</v>
          </cell>
          <cell r="G6345" t="str">
            <v>NC</v>
          </cell>
        </row>
        <row r="6346">
          <cell r="F6346" t="str">
            <v>450490DKA6410DKA1070-1080DKA3200</v>
          </cell>
          <cell r="G6346" t="str">
            <v>No</v>
          </cell>
        </row>
        <row r="6347">
          <cell r="F6347" t="str">
            <v>450490DKA6410DKA1070-1080DKA3210</v>
          </cell>
          <cell r="G6347" t="str">
            <v>No</v>
          </cell>
        </row>
        <row r="6348">
          <cell r="F6348" t="str">
            <v>450490DKA6410DKA1070-1080DKA3220</v>
          </cell>
          <cell r="G6348" t="str">
            <v>No</v>
          </cell>
        </row>
        <row r="6349">
          <cell r="F6349" t="str">
            <v>450490DKA6410DKA1070-1080DKA3230</v>
          </cell>
          <cell r="G6349" t="str">
            <v>No</v>
          </cell>
        </row>
        <row r="6350">
          <cell r="F6350" t="str">
            <v>450490DKA6410DKA1090DKA3200</v>
          </cell>
          <cell r="G6350" t="str">
            <v>NC</v>
          </cell>
        </row>
        <row r="6351">
          <cell r="F6351" t="str">
            <v>450490DKA6410DKA1090DKA3210</v>
          </cell>
          <cell r="G6351" t="str">
            <v>NC</v>
          </cell>
        </row>
        <row r="6352">
          <cell r="F6352" t="str">
            <v>450490DKA6410DKA1090DKA3220</v>
          </cell>
          <cell r="G6352" t="str">
            <v>NC</v>
          </cell>
        </row>
        <row r="6353">
          <cell r="F6353" t="str">
            <v>450490DKA6410DKA1090DKA3230</v>
          </cell>
          <cell r="G6353" t="str">
            <v>NC</v>
          </cell>
        </row>
        <row r="6354">
          <cell r="F6354" t="str">
            <v>450490DKA6420DKA1040-1050DKA3200</v>
          </cell>
          <cell r="G6354" t="str">
            <v>No</v>
          </cell>
        </row>
        <row r="6355">
          <cell r="F6355" t="str">
            <v>450490DKA6420DKA1040-1050DKA3210</v>
          </cell>
          <cell r="G6355" t="str">
            <v>No</v>
          </cell>
        </row>
        <row r="6356">
          <cell r="F6356" t="str">
            <v>450490DKA6420DKA1040-1050DKA3220</v>
          </cell>
          <cell r="G6356" t="str">
            <v>No</v>
          </cell>
        </row>
        <row r="6357">
          <cell r="F6357" t="str">
            <v>450490DKA6420DKA1040-1050DKA3230</v>
          </cell>
          <cell r="G6357" t="str">
            <v>No</v>
          </cell>
        </row>
        <row r="6358">
          <cell r="F6358" t="str">
            <v>450490DKA6420DKA1060DKA3200</v>
          </cell>
          <cell r="G6358" t="str">
            <v>NC</v>
          </cell>
        </row>
        <row r="6359">
          <cell r="F6359" t="str">
            <v>450490DKA6420DKA1060DKA3210</v>
          </cell>
          <cell r="G6359" t="str">
            <v>NC</v>
          </cell>
        </row>
        <row r="6360">
          <cell r="F6360" t="str">
            <v>450490DKA6420DKA1060DKA3220</v>
          </cell>
          <cell r="G6360" t="str">
            <v>NC</v>
          </cell>
        </row>
        <row r="6361">
          <cell r="F6361" t="str">
            <v>450490DKA6420DKA1060DKA3230</v>
          </cell>
          <cell r="G6361" t="str">
            <v>NC</v>
          </cell>
        </row>
        <row r="6362">
          <cell r="F6362" t="str">
            <v>450490DKA6420DKA1070-1080DKA3200</v>
          </cell>
          <cell r="G6362" t="str">
            <v>No</v>
          </cell>
        </row>
        <row r="6363">
          <cell r="F6363" t="str">
            <v>450490DKA6420DKA1070-1080DKA3210</v>
          </cell>
          <cell r="G6363" t="str">
            <v>No</v>
          </cell>
        </row>
        <row r="6364">
          <cell r="F6364" t="str">
            <v>450490DKA6420DKA1070-1080DKA3220</v>
          </cell>
          <cell r="G6364" t="str">
            <v>No</v>
          </cell>
        </row>
        <row r="6365">
          <cell r="F6365" t="str">
            <v>450490DKA6420DKA1070-1080DKA3230</v>
          </cell>
          <cell r="G6365" t="str">
            <v>No</v>
          </cell>
        </row>
        <row r="6366">
          <cell r="F6366" t="str">
            <v>450490DKA6420DKA1090DKA3200</v>
          </cell>
          <cell r="G6366" t="str">
            <v>NC</v>
          </cell>
        </row>
        <row r="6367">
          <cell r="F6367" t="str">
            <v>450490DKA6420DKA1090DKA3210</v>
          </cell>
          <cell r="G6367" t="str">
            <v>NC</v>
          </cell>
        </row>
        <row r="6368">
          <cell r="F6368" t="str">
            <v>450490DKA6420DKA1090DKA3220</v>
          </cell>
          <cell r="G6368" t="str">
            <v>NC</v>
          </cell>
        </row>
        <row r="6369">
          <cell r="F6369" t="str">
            <v>450490DKA6420DKA1090DKA3230</v>
          </cell>
          <cell r="G6369" t="str">
            <v>NC</v>
          </cell>
        </row>
        <row r="6370">
          <cell r="F6370" t="str">
            <v>450490DKA6430DKA1040-1050DKA3200</v>
          </cell>
          <cell r="G6370" t="str">
            <v>No</v>
          </cell>
        </row>
        <row r="6371">
          <cell r="F6371" t="str">
            <v>450490DKA6430DKA1040-1050DKA3210</v>
          </cell>
          <cell r="G6371" t="str">
            <v>No</v>
          </cell>
        </row>
        <row r="6372">
          <cell r="F6372" t="str">
            <v>450490DKA6430DKA1040-1050DKA3220</v>
          </cell>
          <cell r="G6372" t="str">
            <v>No</v>
          </cell>
        </row>
        <row r="6373">
          <cell r="F6373" t="str">
            <v>450490DKA6430DKA1040-1050DKA3230</v>
          </cell>
          <cell r="G6373" t="str">
            <v>No</v>
          </cell>
        </row>
        <row r="6374">
          <cell r="F6374" t="str">
            <v>450490DKA6430DKA1060DKA3200</v>
          </cell>
          <cell r="G6374" t="str">
            <v>NC</v>
          </cell>
        </row>
        <row r="6375">
          <cell r="F6375" t="str">
            <v>450490DKA6430DKA1060DKA3210</v>
          </cell>
          <cell r="G6375" t="str">
            <v>NC</v>
          </cell>
        </row>
        <row r="6376">
          <cell r="F6376" t="str">
            <v>450490DKA6430DKA1060DKA3220</v>
          </cell>
          <cell r="G6376" t="str">
            <v>NC</v>
          </cell>
        </row>
        <row r="6377">
          <cell r="F6377" t="str">
            <v>450490DKA6430DKA1060DKA3230</v>
          </cell>
          <cell r="G6377" t="str">
            <v>NC</v>
          </cell>
        </row>
        <row r="6378">
          <cell r="F6378" t="str">
            <v>450490DKA6430DKA1070-1080DKA3200</v>
          </cell>
          <cell r="G6378" t="str">
            <v>No</v>
          </cell>
        </row>
        <row r="6379">
          <cell r="F6379" t="str">
            <v>450490DKA6430DKA1070-1080DKA3210</v>
          </cell>
          <cell r="G6379" t="str">
            <v>No</v>
          </cell>
        </row>
        <row r="6380">
          <cell r="F6380" t="str">
            <v>450490DKA6430DKA1070-1080DKA3220</v>
          </cell>
          <cell r="G6380" t="str">
            <v>No</v>
          </cell>
        </row>
        <row r="6381">
          <cell r="F6381" t="str">
            <v>450490DKA6430DKA1070-1080DKA3230</v>
          </cell>
          <cell r="G6381" t="str">
            <v>No</v>
          </cell>
        </row>
        <row r="6382">
          <cell r="F6382" t="str">
            <v>450490DKA6430DKA1090DKA3200</v>
          </cell>
          <cell r="G6382" t="str">
            <v>NC</v>
          </cell>
        </row>
        <row r="6383">
          <cell r="F6383" t="str">
            <v>450490DKA6430DKA1090DKA3210</v>
          </cell>
          <cell r="G6383" t="str">
            <v>NC</v>
          </cell>
        </row>
        <row r="6384">
          <cell r="F6384" t="str">
            <v>450490DKA6430DKA1090DKA3220</v>
          </cell>
          <cell r="G6384" t="str">
            <v>NC</v>
          </cell>
        </row>
        <row r="6385">
          <cell r="F6385" t="str">
            <v>450490DKA6430DKA1090DKA3230</v>
          </cell>
          <cell r="G6385" t="str">
            <v>NC</v>
          </cell>
        </row>
        <row r="6386">
          <cell r="F6386" t="str">
            <v>450500DKA6410DKA1040-1050DKA3200</v>
          </cell>
          <cell r="G6386" t="str">
            <v>NC</v>
          </cell>
        </row>
        <row r="6387">
          <cell r="F6387" t="str">
            <v>450500DKA6410DKA1040-1050DKA3210</v>
          </cell>
          <cell r="G6387" t="str">
            <v>NC</v>
          </cell>
        </row>
        <row r="6388">
          <cell r="F6388" t="str">
            <v>450500DKA6410DKA1040-1050DKA3220</v>
          </cell>
          <cell r="G6388" t="str">
            <v>No</v>
          </cell>
        </row>
        <row r="6389">
          <cell r="F6389" t="str">
            <v>450500DKA6410DKA1040-1050DKA3230</v>
          </cell>
          <cell r="G6389" t="str">
            <v>No</v>
          </cell>
        </row>
        <row r="6390">
          <cell r="F6390" t="str">
            <v>450500DKA6410DKA1060DKA3200</v>
          </cell>
          <cell r="G6390" t="str">
            <v>No</v>
          </cell>
        </row>
        <row r="6391">
          <cell r="F6391" t="str">
            <v>450500DKA6410DKA1060DKA3210</v>
          </cell>
          <cell r="G6391" t="str">
            <v>No</v>
          </cell>
        </row>
        <row r="6392">
          <cell r="F6392" t="str">
            <v>450500DKA6410DKA1060DKA3220</v>
          </cell>
          <cell r="G6392" t="str">
            <v>No</v>
          </cell>
        </row>
        <row r="6393">
          <cell r="F6393" t="str">
            <v>450500DKA6410DKA1060DKA3230</v>
          </cell>
          <cell r="G6393" t="str">
            <v>No</v>
          </cell>
        </row>
        <row r="6394">
          <cell r="F6394" t="str">
            <v>450500DKA6410DKA1070-1080DKA3200</v>
          </cell>
          <cell r="G6394" t="str">
            <v>No</v>
          </cell>
        </row>
        <row r="6395">
          <cell r="F6395" t="str">
            <v>450500DKA6410DKA1070-1080DKA3210</v>
          </cell>
          <cell r="G6395" t="str">
            <v>No</v>
          </cell>
        </row>
        <row r="6396">
          <cell r="F6396" t="str">
            <v>450500DKA6410DKA1070-1080DKA3220</v>
          </cell>
          <cell r="G6396" t="str">
            <v>No</v>
          </cell>
        </row>
        <row r="6397">
          <cell r="F6397" t="str">
            <v>450500DKA6410DKA1070-1080DKA3230</v>
          </cell>
          <cell r="G6397" t="str">
            <v>No</v>
          </cell>
        </row>
        <row r="6398">
          <cell r="F6398" t="str">
            <v>450500DKA6410DKA1090DKA3200</v>
          </cell>
          <cell r="G6398" t="str">
            <v>No</v>
          </cell>
        </row>
        <row r="6399">
          <cell r="F6399" t="str">
            <v>450500DKA6410DKA1090DKA3210</v>
          </cell>
          <cell r="G6399" t="str">
            <v>No</v>
          </cell>
        </row>
        <row r="6400">
          <cell r="F6400" t="str">
            <v>450500DKA6410DKA1090DKA3220</v>
          </cell>
          <cell r="G6400" t="str">
            <v>No</v>
          </cell>
        </row>
        <row r="6401">
          <cell r="F6401" t="str">
            <v>450500DKA6410DKA1090DKA3230</v>
          </cell>
          <cell r="G6401" t="str">
            <v>No</v>
          </cell>
        </row>
        <row r="6402">
          <cell r="F6402" t="str">
            <v>450500DKA6420DKA1040-1050DKA3200</v>
          </cell>
          <cell r="G6402" t="str">
            <v>No</v>
          </cell>
        </row>
        <row r="6403">
          <cell r="F6403" t="str">
            <v>450500DKA6420DKA1040-1050DKA3210</v>
          </cell>
          <cell r="G6403" t="str">
            <v>No</v>
          </cell>
        </row>
        <row r="6404">
          <cell r="F6404" t="str">
            <v>450500DKA6420DKA1040-1050DKA3220</v>
          </cell>
          <cell r="G6404" t="str">
            <v>No</v>
          </cell>
        </row>
        <row r="6405">
          <cell r="F6405" t="str">
            <v>450500DKA6420DKA1040-1050DKA3230</v>
          </cell>
          <cell r="G6405" t="str">
            <v>No</v>
          </cell>
        </row>
        <row r="6406">
          <cell r="F6406" t="str">
            <v>450500DKA6420DKA1060DKA3200</v>
          </cell>
          <cell r="G6406" t="str">
            <v>NC</v>
          </cell>
        </row>
        <row r="6407">
          <cell r="F6407" t="str">
            <v>450500DKA6420DKA1060DKA3210</v>
          </cell>
          <cell r="G6407" t="str">
            <v>NC</v>
          </cell>
        </row>
        <row r="6408">
          <cell r="F6408" t="str">
            <v>450500DKA6420DKA1060DKA3220</v>
          </cell>
          <cell r="G6408" t="str">
            <v>NC</v>
          </cell>
        </row>
        <row r="6409">
          <cell r="F6409" t="str">
            <v>450500DKA6420DKA1060DKA3230</v>
          </cell>
          <cell r="G6409" t="str">
            <v>NC</v>
          </cell>
        </row>
        <row r="6410">
          <cell r="F6410" t="str">
            <v>450500DKA6420DKA1070-1080DKA3200</v>
          </cell>
          <cell r="G6410" t="str">
            <v>No</v>
          </cell>
        </row>
        <row r="6411">
          <cell r="F6411" t="str">
            <v>450500DKA6420DKA1070-1080DKA3210</v>
          </cell>
          <cell r="G6411" t="str">
            <v>No</v>
          </cell>
        </row>
        <row r="6412">
          <cell r="F6412" t="str">
            <v>450500DKA6420DKA1070-1080DKA3220</v>
          </cell>
          <cell r="G6412" t="str">
            <v>No</v>
          </cell>
        </row>
        <row r="6413">
          <cell r="F6413" t="str">
            <v>450500DKA6420DKA1070-1080DKA3230</v>
          </cell>
          <cell r="G6413" t="str">
            <v>No</v>
          </cell>
        </row>
        <row r="6414">
          <cell r="F6414" t="str">
            <v>450500DKA6420DKA1090DKA3200</v>
          </cell>
          <cell r="G6414" t="str">
            <v>NC</v>
          </cell>
        </row>
        <row r="6415">
          <cell r="F6415" t="str">
            <v>450500DKA6420DKA1090DKA3210</v>
          </cell>
          <cell r="G6415" t="str">
            <v>NC</v>
          </cell>
        </row>
        <row r="6416">
          <cell r="F6416" t="str">
            <v>450500DKA6420DKA1090DKA3220</v>
          </cell>
          <cell r="G6416" t="str">
            <v>NC</v>
          </cell>
        </row>
        <row r="6417">
          <cell r="F6417" t="str">
            <v>450500DKA6420DKA1090DKA3230</v>
          </cell>
          <cell r="G6417" t="str">
            <v>NC</v>
          </cell>
        </row>
        <row r="6418">
          <cell r="F6418" t="str">
            <v>450500DKA6430DKA1040-1050DKA3200</v>
          </cell>
          <cell r="G6418" t="str">
            <v>No</v>
          </cell>
        </row>
        <row r="6419">
          <cell r="F6419" t="str">
            <v>450500DKA6430DKA1040-1050DKA3210</v>
          </cell>
          <cell r="G6419" t="str">
            <v>No</v>
          </cell>
        </row>
        <row r="6420">
          <cell r="F6420" t="str">
            <v>450500DKA6430DKA1040-1050DKA3220</v>
          </cell>
          <cell r="G6420" t="str">
            <v>No</v>
          </cell>
        </row>
        <row r="6421">
          <cell r="F6421" t="str">
            <v>450500DKA6430DKA1040-1050DKA3230</v>
          </cell>
          <cell r="G6421" t="str">
            <v>No</v>
          </cell>
        </row>
        <row r="6422">
          <cell r="F6422" t="str">
            <v>450500DKA6430DKA1060DKA3200</v>
          </cell>
          <cell r="G6422" t="str">
            <v>NC</v>
          </cell>
        </row>
        <row r="6423">
          <cell r="F6423" t="str">
            <v>450500DKA6430DKA1060DKA3210</v>
          </cell>
          <cell r="G6423" t="str">
            <v>NC</v>
          </cell>
        </row>
        <row r="6424">
          <cell r="F6424" t="str">
            <v>450500DKA6430DKA1060DKA3220</v>
          </cell>
          <cell r="G6424" t="str">
            <v>NC</v>
          </cell>
        </row>
        <row r="6425">
          <cell r="F6425" t="str">
            <v>450500DKA6430DKA1060DKA3230</v>
          </cell>
          <cell r="G6425" t="str">
            <v>NC</v>
          </cell>
        </row>
        <row r="6426">
          <cell r="F6426" t="str">
            <v>450500DKA6430DKA1070-1080DKA3200</v>
          </cell>
          <cell r="G6426" t="str">
            <v>No</v>
          </cell>
        </row>
        <row r="6427">
          <cell r="F6427" t="str">
            <v>450500DKA6430DKA1070-1080DKA3210</v>
          </cell>
          <cell r="G6427" t="str">
            <v>No</v>
          </cell>
        </row>
        <row r="6428">
          <cell r="F6428" t="str">
            <v>450500DKA6430DKA1070-1080DKA3220</v>
          </cell>
          <cell r="G6428" t="str">
            <v>No</v>
          </cell>
        </row>
        <row r="6429">
          <cell r="F6429" t="str">
            <v>450500DKA6430DKA1070-1080DKA3230</v>
          </cell>
          <cell r="G6429" t="str">
            <v>No</v>
          </cell>
        </row>
        <row r="6430">
          <cell r="F6430" t="str">
            <v>450500DKA6430DKA1090DKA3200</v>
          </cell>
          <cell r="G6430" t="str">
            <v>NC</v>
          </cell>
        </row>
        <row r="6431">
          <cell r="F6431" t="str">
            <v>450500DKA6430DKA1090DKA3210</v>
          </cell>
          <cell r="G6431" t="str">
            <v>NC</v>
          </cell>
        </row>
        <row r="6432">
          <cell r="F6432" t="str">
            <v>450500DKA6430DKA1090DKA3220</v>
          </cell>
          <cell r="G6432" t="str">
            <v>NC</v>
          </cell>
        </row>
        <row r="6433">
          <cell r="F6433" t="str">
            <v>450500DKA6430DKA1090DKA3230</v>
          </cell>
          <cell r="G6433" t="str">
            <v>NC</v>
          </cell>
        </row>
        <row r="6434">
          <cell r="F6434" t="str">
            <v>450510DKA6410DKA1040-1050DKA3200</v>
          </cell>
          <cell r="G6434" t="str">
            <v>NC</v>
          </cell>
        </row>
        <row r="6435">
          <cell r="F6435" t="str">
            <v>450510DKA6410DKA1040-1050DKA3210</v>
          </cell>
          <cell r="G6435" t="str">
            <v>NC</v>
          </cell>
        </row>
        <row r="6436">
          <cell r="F6436" t="str">
            <v>450510DKA6410DKA1040-1050DKA3220</v>
          </cell>
          <cell r="G6436" t="str">
            <v>NC</v>
          </cell>
        </row>
        <row r="6437">
          <cell r="F6437" t="str">
            <v>450510DKA6410DKA1040-1050DKA3230</v>
          </cell>
          <cell r="G6437" t="str">
            <v>NC</v>
          </cell>
        </row>
        <row r="6438">
          <cell r="F6438" t="str">
            <v>450510DKA6410DKA1060DKA3200</v>
          </cell>
          <cell r="G6438" t="str">
            <v>No</v>
          </cell>
        </row>
        <row r="6439">
          <cell r="F6439" t="str">
            <v>450510DKA6410DKA1060DKA3210</v>
          </cell>
          <cell r="G6439" t="str">
            <v>No</v>
          </cell>
        </row>
        <row r="6440">
          <cell r="F6440" t="str">
            <v>450510DKA6410DKA1060DKA3220</v>
          </cell>
          <cell r="G6440" t="str">
            <v>No</v>
          </cell>
        </row>
        <row r="6441">
          <cell r="F6441" t="str">
            <v>450510DKA6410DKA1060DKA3230</v>
          </cell>
          <cell r="G6441" t="str">
            <v>No</v>
          </cell>
        </row>
        <row r="6442">
          <cell r="F6442" t="str">
            <v>450510DKA6410DKA1070-1080DKA3200</v>
          </cell>
          <cell r="G6442" t="str">
            <v>NC</v>
          </cell>
        </row>
        <row r="6443">
          <cell r="F6443" t="str">
            <v>450510DKA6410DKA1070-1080DKA3210</v>
          </cell>
          <cell r="G6443" t="str">
            <v>NC</v>
          </cell>
        </row>
        <row r="6444">
          <cell r="F6444" t="str">
            <v>450510DKA6410DKA1070-1080DKA3220</v>
          </cell>
          <cell r="G6444" t="str">
            <v>NC</v>
          </cell>
        </row>
        <row r="6445">
          <cell r="F6445" t="str">
            <v>450510DKA6410DKA1070-1080DKA3230</v>
          </cell>
          <cell r="G6445" t="str">
            <v>NC</v>
          </cell>
        </row>
        <row r="6446">
          <cell r="F6446" t="str">
            <v>450510DKA6410DKA1090DKA3200</v>
          </cell>
          <cell r="G6446" t="str">
            <v>No</v>
          </cell>
        </row>
        <row r="6447">
          <cell r="F6447" t="str">
            <v>450510DKA6410DKA1090DKA3210</v>
          </cell>
          <cell r="G6447" t="str">
            <v>No</v>
          </cell>
        </row>
        <row r="6448">
          <cell r="F6448" t="str">
            <v>450510DKA6410DKA1090DKA3220</v>
          </cell>
          <cell r="G6448" t="str">
            <v>No</v>
          </cell>
        </row>
        <row r="6449">
          <cell r="F6449" t="str">
            <v>450510DKA6410DKA1090DKA3230</v>
          </cell>
          <cell r="G6449" t="str">
            <v>No</v>
          </cell>
        </row>
        <row r="6450">
          <cell r="F6450" t="str">
            <v>450510DKA6420DKA1040-1050DKA3200</v>
          </cell>
          <cell r="G6450" t="str">
            <v>No</v>
          </cell>
        </row>
        <row r="6451">
          <cell r="F6451" t="str">
            <v>450510DKA6420DKA1040-1050DKA3210</v>
          </cell>
          <cell r="G6451" t="str">
            <v>No</v>
          </cell>
        </row>
        <row r="6452">
          <cell r="F6452" t="str">
            <v>450510DKA6420DKA1040-1050DKA3220</v>
          </cell>
          <cell r="G6452" t="str">
            <v>No</v>
          </cell>
        </row>
        <row r="6453">
          <cell r="F6453" t="str">
            <v>450510DKA6420DKA1040-1050DKA3230</v>
          </cell>
          <cell r="G6453" t="str">
            <v>No</v>
          </cell>
        </row>
        <row r="6454">
          <cell r="F6454" t="str">
            <v>450510DKA6420DKA1060DKA3200</v>
          </cell>
          <cell r="G6454" t="str">
            <v>No</v>
          </cell>
        </row>
        <row r="6455">
          <cell r="F6455" t="str">
            <v>450510DKA6420DKA1060DKA3210</v>
          </cell>
          <cell r="G6455" t="str">
            <v>No</v>
          </cell>
        </row>
        <row r="6456">
          <cell r="F6456" t="str">
            <v>450510DKA6420DKA1060DKA3220</v>
          </cell>
          <cell r="G6456" t="str">
            <v>No</v>
          </cell>
        </row>
        <row r="6457">
          <cell r="F6457" t="str">
            <v>450510DKA6420DKA1060DKA3230</v>
          </cell>
          <cell r="G6457" t="str">
            <v>No</v>
          </cell>
        </row>
        <row r="6458">
          <cell r="F6458" t="str">
            <v>450510DKA6420DKA1070-1080DKA3200</v>
          </cell>
          <cell r="G6458" t="str">
            <v>No</v>
          </cell>
        </row>
        <row r="6459">
          <cell r="F6459" t="str">
            <v>450510DKA6420DKA1070-1080DKA3210</v>
          </cell>
          <cell r="G6459" t="str">
            <v>No</v>
          </cell>
        </row>
        <row r="6460">
          <cell r="F6460" t="str">
            <v>450510DKA6420DKA1070-1080DKA3220</v>
          </cell>
          <cell r="G6460" t="str">
            <v>No</v>
          </cell>
        </row>
        <row r="6461">
          <cell r="F6461" t="str">
            <v>450510DKA6420DKA1070-1080DKA3230</v>
          </cell>
          <cell r="G6461" t="str">
            <v>No</v>
          </cell>
        </row>
        <row r="6462">
          <cell r="F6462" t="str">
            <v>450510DKA6420DKA1090DKA3200</v>
          </cell>
          <cell r="G6462" t="str">
            <v>No</v>
          </cell>
        </row>
        <row r="6463">
          <cell r="F6463" t="str">
            <v>450510DKA6420DKA1090DKA3210</v>
          </cell>
          <cell r="G6463" t="str">
            <v>No</v>
          </cell>
        </row>
        <row r="6464">
          <cell r="F6464" t="str">
            <v>450510DKA6420DKA1090DKA3220</v>
          </cell>
          <cell r="G6464" t="str">
            <v>No</v>
          </cell>
        </row>
        <row r="6465">
          <cell r="F6465" t="str">
            <v>450510DKA6420DKA1090DKA3230</v>
          </cell>
          <cell r="G6465" t="str">
            <v>No</v>
          </cell>
        </row>
        <row r="6466">
          <cell r="F6466" t="str">
            <v>450510DKA6430DKA1040-1050DKA3200</v>
          </cell>
          <cell r="G6466" t="str">
            <v>No</v>
          </cell>
        </row>
        <row r="6467">
          <cell r="F6467" t="str">
            <v>450510DKA6430DKA1040-1050DKA3210</v>
          </cell>
          <cell r="G6467" t="str">
            <v>No</v>
          </cell>
        </row>
        <row r="6468">
          <cell r="F6468" t="str">
            <v>450510DKA6430DKA1040-1050DKA3220</v>
          </cell>
          <cell r="G6468" t="str">
            <v>No</v>
          </cell>
        </row>
        <row r="6469">
          <cell r="F6469" t="str">
            <v>450510DKA6430DKA1040-1050DKA3230</v>
          </cell>
          <cell r="G6469" t="str">
            <v>No</v>
          </cell>
        </row>
        <row r="6470">
          <cell r="F6470" t="str">
            <v>450510DKA6430DKA1060DKA3200</v>
          </cell>
          <cell r="G6470" t="str">
            <v>NC</v>
          </cell>
        </row>
        <row r="6471">
          <cell r="F6471" t="str">
            <v>450510DKA6430DKA1060DKA3210</v>
          </cell>
          <cell r="G6471" t="str">
            <v>NC</v>
          </cell>
        </row>
        <row r="6472">
          <cell r="F6472" t="str">
            <v>450510DKA6430DKA1060DKA3220</v>
          </cell>
          <cell r="G6472" t="str">
            <v>NC</v>
          </cell>
        </row>
        <row r="6473">
          <cell r="F6473" t="str">
            <v>450510DKA6430DKA1060DKA3230</v>
          </cell>
          <cell r="G6473" t="str">
            <v>NC</v>
          </cell>
        </row>
        <row r="6474">
          <cell r="F6474" t="str">
            <v>450510DKA6430DKA1070-1080DKA3200</v>
          </cell>
          <cell r="G6474" t="str">
            <v>No</v>
          </cell>
        </row>
        <row r="6475">
          <cell r="F6475" t="str">
            <v>450510DKA6430DKA1070-1080DKA3210</v>
          </cell>
          <cell r="G6475" t="str">
            <v>No</v>
          </cell>
        </row>
        <row r="6476">
          <cell r="F6476" t="str">
            <v>450510DKA6430DKA1070-1080DKA3220</v>
          </cell>
          <cell r="G6476" t="str">
            <v>No</v>
          </cell>
        </row>
        <row r="6477">
          <cell r="F6477" t="str">
            <v>450510DKA6430DKA1070-1080DKA3230</v>
          </cell>
          <cell r="G6477" t="str">
            <v>No</v>
          </cell>
        </row>
        <row r="6478">
          <cell r="F6478" t="str">
            <v>450510DKA6430DKA1090DKA3200</v>
          </cell>
          <cell r="G6478" t="str">
            <v>NC</v>
          </cell>
        </row>
        <row r="6479">
          <cell r="F6479" t="str">
            <v>450510DKA6430DKA1090DKA3210</v>
          </cell>
          <cell r="G6479" t="str">
            <v>NC</v>
          </cell>
        </row>
        <row r="6480">
          <cell r="F6480" t="str">
            <v>450510DKA6430DKA1090DKA3220</v>
          </cell>
          <cell r="G6480" t="str">
            <v>NC</v>
          </cell>
        </row>
        <row r="6481">
          <cell r="F6481" t="str">
            <v>450510DKA6430DKA1090DKA3230</v>
          </cell>
          <cell r="G6481" t="str">
            <v>NC</v>
          </cell>
        </row>
        <row r="6482">
          <cell r="F6482" t="str">
            <v>450520DKA6410DKA1040-1050DKA3200</v>
          </cell>
          <cell r="G6482" t="str">
            <v>NC</v>
          </cell>
        </row>
        <row r="6483">
          <cell r="F6483" t="str">
            <v>450520DKA6410DKA1040-1050DKA3210</v>
          </cell>
          <cell r="G6483" t="str">
            <v>NC</v>
          </cell>
        </row>
        <row r="6484">
          <cell r="F6484" t="str">
            <v>450520DKA6410DKA1040-1050DKA3220</v>
          </cell>
          <cell r="G6484" t="str">
            <v>NC</v>
          </cell>
        </row>
        <row r="6485">
          <cell r="F6485" t="str">
            <v>450520DKA6410DKA1040-1050DKA3230</v>
          </cell>
          <cell r="G6485" t="str">
            <v>NC</v>
          </cell>
        </row>
        <row r="6486">
          <cell r="F6486" t="str">
            <v>450520DKA6410DKA1060DKA3200</v>
          </cell>
          <cell r="G6486" t="str">
            <v>No</v>
          </cell>
        </row>
        <row r="6487">
          <cell r="F6487" t="str">
            <v>450520DKA6410DKA1060DKA3210</v>
          </cell>
          <cell r="G6487" t="str">
            <v>No</v>
          </cell>
        </row>
        <row r="6488">
          <cell r="F6488" t="str">
            <v>450520DKA6410DKA1060DKA3220</v>
          </cell>
          <cell r="G6488" t="str">
            <v>No</v>
          </cell>
        </row>
        <row r="6489">
          <cell r="F6489" t="str">
            <v>450520DKA6410DKA1060DKA3230</v>
          </cell>
          <cell r="G6489" t="str">
            <v>No</v>
          </cell>
        </row>
        <row r="6490">
          <cell r="F6490" t="str">
            <v>450520DKA6410DKA1070-1080DKA3200</v>
          </cell>
          <cell r="G6490" t="str">
            <v>NC</v>
          </cell>
        </row>
        <row r="6491">
          <cell r="F6491" t="str">
            <v>450520DKA6410DKA1070-1080DKA3210</v>
          </cell>
          <cell r="G6491" t="str">
            <v>NC</v>
          </cell>
        </row>
        <row r="6492">
          <cell r="F6492" t="str">
            <v>450520DKA6410DKA1070-1080DKA3220</v>
          </cell>
          <cell r="G6492" t="str">
            <v>NC</v>
          </cell>
        </row>
        <row r="6493">
          <cell r="F6493" t="str">
            <v>450520DKA6410DKA1070-1080DKA3230</v>
          </cell>
          <cell r="G6493" t="str">
            <v>NC</v>
          </cell>
        </row>
        <row r="6494">
          <cell r="F6494" t="str">
            <v>450520DKA6410DKA1090DKA3200</v>
          </cell>
          <cell r="G6494" t="str">
            <v>No</v>
          </cell>
        </row>
        <row r="6495">
          <cell r="F6495" t="str">
            <v>450520DKA6410DKA1090DKA3210</v>
          </cell>
          <cell r="G6495" t="str">
            <v>No</v>
          </cell>
        </row>
        <row r="6496">
          <cell r="F6496" t="str">
            <v>450520DKA6410DKA1090DKA3220</v>
          </cell>
          <cell r="G6496" t="str">
            <v>No</v>
          </cell>
        </row>
        <row r="6497">
          <cell r="F6497" t="str">
            <v>450520DKA6410DKA1090DKA3230</v>
          </cell>
          <cell r="G6497" t="str">
            <v>No</v>
          </cell>
        </row>
        <row r="6498">
          <cell r="F6498" t="str">
            <v>450520DKA6420DKA1040-1050DKA3200</v>
          </cell>
          <cell r="G6498" t="str">
            <v>NC</v>
          </cell>
        </row>
        <row r="6499">
          <cell r="F6499" t="str">
            <v>450520DKA6420DKA1040-1050DKA3210</v>
          </cell>
          <cell r="G6499" t="str">
            <v>NC</v>
          </cell>
        </row>
        <row r="6500">
          <cell r="F6500" t="str">
            <v>450520DKA6420DKA1040-1050DKA3220</v>
          </cell>
          <cell r="G6500" t="str">
            <v>NC</v>
          </cell>
        </row>
        <row r="6501">
          <cell r="F6501" t="str">
            <v>450520DKA6420DKA1040-1050DKA3230</v>
          </cell>
          <cell r="G6501" t="str">
            <v>NC</v>
          </cell>
        </row>
        <row r="6502">
          <cell r="F6502" t="str">
            <v>450520DKA6420DKA1060DKA3200</v>
          </cell>
          <cell r="G6502" t="str">
            <v>No</v>
          </cell>
        </row>
        <row r="6503">
          <cell r="F6503" t="str">
            <v>450520DKA6420DKA1060DKA3210</v>
          </cell>
          <cell r="G6503" t="str">
            <v>No</v>
          </cell>
        </row>
        <row r="6504">
          <cell r="F6504" t="str">
            <v>450520DKA6420DKA1060DKA3220</v>
          </cell>
          <cell r="G6504" t="str">
            <v>No</v>
          </cell>
        </row>
        <row r="6505">
          <cell r="F6505" t="str">
            <v>450520DKA6420DKA1060DKA3230</v>
          </cell>
          <cell r="G6505" t="str">
            <v>No</v>
          </cell>
        </row>
        <row r="6506">
          <cell r="F6506" t="str">
            <v>450520DKA6420DKA1070-1080DKA3200</v>
          </cell>
          <cell r="G6506" t="str">
            <v>NC</v>
          </cell>
        </row>
        <row r="6507">
          <cell r="F6507" t="str">
            <v>450520DKA6420DKA1070-1080DKA3210</v>
          </cell>
          <cell r="G6507" t="str">
            <v>NC</v>
          </cell>
        </row>
        <row r="6508">
          <cell r="F6508" t="str">
            <v>450520DKA6420DKA1070-1080DKA3220</v>
          </cell>
          <cell r="G6508" t="str">
            <v>NC</v>
          </cell>
        </row>
        <row r="6509">
          <cell r="F6509" t="str">
            <v>450520DKA6420DKA1070-1080DKA3230</v>
          </cell>
          <cell r="G6509" t="str">
            <v>NC</v>
          </cell>
        </row>
        <row r="6510">
          <cell r="F6510" t="str">
            <v>450520DKA6420DKA1090DKA3200</v>
          </cell>
          <cell r="G6510" t="str">
            <v>No</v>
          </cell>
        </row>
        <row r="6511">
          <cell r="F6511" t="str">
            <v>450520DKA6420DKA1090DKA3210</v>
          </cell>
          <cell r="G6511" t="str">
            <v>No</v>
          </cell>
        </row>
        <row r="6512">
          <cell r="F6512" t="str">
            <v>450520DKA6420DKA1090DKA3220</v>
          </cell>
          <cell r="G6512" t="str">
            <v>No</v>
          </cell>
        </row>
        <row r="6513">
          <cell r="F6513" t="str">
            <v>450520DKA6420DKA1090DKA3230</v>
          </cell>
          <cell r="G6513" t="str">
            <v>No</v>
          </cell>
        </row>
        <row r="6514">
          <cell r="F6514" t="str">
            <v>450520DKA6430DKA1040-1050DKA3200</v>
          </cell>
          <cell r="G6514" t="str">
            <v>No</v>
          </cell>
        </row>
        <row r="6515">
          <cell r="F6515" t="str">
            <v>450520DKA6430DKA1040-1050DKA3210</v>
          </cell>
          <cell r="G6515" t="str">
            <v>No</v>
          </cell>
        </row>
        <row r="6516">
          <cell r="F6516" t="str">
            <v>450520DKA6430DKA1040-1050DKA3220</v>
          </cell>
          <cell r="G6516" t="str">
            <v>No</v>
          </cell>
        </row>
        <row r="6517">
          <cell r="F6517" t="str">
            <v>450520DKA6430DKA1040-1050DKA3230</v>
          </cell>
          <cell r="G6517" t="str">
            <v>No</v>
          </cell>
        </row>
        <row r="6518">
          <cell r="F6518" t="str">
            <v>450520DKA6430DKA1060DKA3200</v>
          </cell>
          <cell r="G6518" t="str">
            <v>No</v>
          </cell>
        </row>
        <row r="6519">
          <cell r="F6519" t="str">
            <v>450520DKA6430DKA1060DKA3210</v>
          </cell>
          <cell r="G6519" t="str">
            <v>No</v>
          </cell>
        </row>
        <row r="6520">
          <cell r="F6520" t="str">
            <v>450520DKA6430DKA1060DKA3220</v>
          </cell>
          <cell r="G6520" t="str">
            <v>No</v>
          </cell>
        </row>
        <row r="6521">
          <cell r="F6521" t="str">
            <v>450520DKA6430DKA1060DKA3230</v>
          </cell>
          <cell r="G6521" t="str">
            <v>No</v>
          </cell>
        </row>
        <row r="6522">
          <cell r="F6522" t="str">
            <v>450520DKA6430DKA1070-1080DKA3200</v>
          </cell>
          <cell r="G6522" t="str">
            <v>No</v>
          </cell>
        </row>
        <row r="6523">
          <cell r="F6523" t="str">
            <v>450520DKA6430DKA1070-1080DKA3210</v>
          </cell>
          <cell r="G6523" t="str">
            <v>No</v>
          </cell>
        </row>
        <row r="6524">
          <cell r="F6524" t="str">
            <v>450520DKA6430DKA1070-1080DKA3220</v>
          </cell>
          <cell r="G6524" t="str">
            <v>No</v>
          </cell>
        </row>
        <row r="6525">
          <cell r="F6525" t="str">
            <v>450520DKA6430DKA1070-1080DKA3230</v>
          </cell>
          <cell r="G6525" t="str">
            <v>No</v>
          </cell>
        </row>
        <row r="6526">
          <cell r="F6526" t="str">
            <v>450520DKA6430DKA1090DKA3200</v>
          </cell>
          <cell r="G6526" t="str">
            <v>No</v>
          </cell>
        </row>
        <row r="6527">
          <cell r="F6527" t="str">
            <v>450520DKA6430DKA1090DKA3210</v>
          </cell>
          <cell r="G6527" t="str">
            <v>No</v>
          </cell>
        </row>
        <row r="6528">
          <cell r="F6528" t="str">
            <v>450520DKA6430DKA1090DKA3220</v>
          </cell>
          <cell r="G6528" t="str">
            <v>No</v>
          </cell>
        </row>
        <row r="6529">
          <cell r="F6529" t="str">
            <v>450520DKA6430DKA1090DKA3230</v>
          </cell>
          <cell r="G6529" t="str">
            <v>No</v>
          </cell>
        </row>
        <row r="6530">
          <cell r="F6530" t="str">
            <v>460450DKA6410DKA1040-1050DKA3200</v>
          </cell>
          <cell r="G6530" t="str">
            <v>NC</v>
          </cell>
        </row>
        <row r="6531">
          <cell r="F6531" t="str">
            <v>460450DKA6410DKA1040-1050DKA3210</v>
          </cell>
          <cell r="G6531" t="str">
            <v>NC</v>
          </cell>
        </row>
        <row r="6532">
          <cell r="F6532" t="str">
            <v>460450DKA6410DKA1040-1050DKA3220</v>
          </cell>
          <cell r="G6532" t="str">
            <v>NC</v>
          </cell>
        </row>
        <row r="6533">
          <cell r="F6533" t="str">
            <v>460450DKA6410DKA1040-1050DKA3230</v>
          </cell>
          <cell r="G6533" t="str">
            <v>NC</v>
          </cell>
        </row>
        <row r="6534">
          <cell r="F6534" t="str">
            <v>460450DKA6410DKA1060DKA3200</v>
          </cell>
          <cell r="G6534" t="str">
            <v>NC</v>
          </cell>
        </row>
        <row r="6535">
          <cell r="F6535" t="str">
            <v>460450DKA6410DKA1060DKA3210</v>
          </cell>
          <cell r="G6535" t="str">
            <v>NC</v>
          </cell>
        </row>
        <row r="6536">
          <cell r="F6536" t="str">
            <v>460450DKA6410DKA1060DKA3220</v>
          </cell>
          <cell r="G6536" t="str">
            <v>NC</v>
          </cell>
        </row>
        <row r="6537">
          <cell r="F6537" t="str">
            <v>460450DKA6410DKA1060DKA3230</v>
          </cell>
          <cell r="G6537" t="str">
            <v>NC</v>
          </cell>
        </row>
        <row r="6538">
          <cell r="F6538" t="str">
            <v>460450DKA6410DKA1070-1080DKA3200</v>
          </cell>
          <cell r="G6538" t="str">
            <v>NC</v>
          </cell>
        </row>
        <row r="6539">
          <cell r="F6539" t="str">
            <v>460450DKA6410DKA1070-1080DKA3210</v>
          </cell>
          <cell r="G6539" t="str">
            <v>NC</v>
          </cell>
        </row>
        <row r="6540">
          <cell r="F6540" t="str">
            <v>460450DKA6410DKA1070-1080DKA3220</v>
          </cell>
          <cell r="G6540" t="str">
            <v>NC</v>
          </cell>
        </row>
        <row r="6541">
          <cell r="F6541" t="str">
            <v>460450DKA6410DKA1070-1080DKA3230</v>
          </cell>
          <cell r="G6541" t="str">
            <v>NC</v>
          </cell>
        </row>
        <row r="6542">
          <cell r="F6542" t="str">
            <v>460450DKA6410DKA1090DKA3200</v>
          </cell>
          <cell r="G6542" t="str">
            <v>NC</v>
          </cell>
        </row>
        <row r="6543">
          <cell r="F6543" t="str">
            <v>460450DKA6410DKA1090DKA3210</v>
          </cell>
          <cell r="G6543" t="str">
            <v>NC</v>
          </cell>
        </row>
        <row r="6544">
          <cell r="F6544" t="str">
            <v>460450DKA6410DKA1090DKA3220</v>
          </cell>
          <cell r="G6544" t="str">
            <v>NC</v>
          </cell>
        </row>
        <row r="6545">
          <cell r="F6545" t="str">
            <v>460450DKA6410DKA1090DKA3230</v>
          </cell>
          <cell r="G6545" t="str">
            <v>NC</v>
          </cell>
        </row>
        <row r="6546">
          <cell r="F6546" t="str">
            <v>460450DKA6420DKA1040-1050DKA3200</v>
          </cell>
          <cell r="G6546" t="str">
            <v>NC</v>
          </cell>
        </row>
        <row r="6547">
          <cell r="F6547" t="str">
            <v>460450DKA6420DKA1040-1050DKA3210</v>
          </cell>
          <cell r="G6547" t="str">
            <v>NC</v>
          </cell>
        </row>
        <row r="6548">
          <cell r="F6548" t="str">
            <v>460450DKA6420DKA1040-1050DKA3220</v>
          </cell>
          <cell r="G6548" t="str">
            <v>NC</v>
          </cell>
        </row>
        <row r="6549">
          <cell r="F6549" t="str">
            <v>460450DKA6420DKA1040-1050DKA3230</v>
          </cell>
          <cell r="G6549" t="str">
            <v>NC</v>
          </cell>
        </row>
        <row r="6550">
          <cell r="F6550" t="str">
            <v>460450DKA6420DKA1060DKA3200</v>
          </cell>
          <cell r="G6550" t="str">
            <v>NC</v>
          </cell>
        </row>
        <row r="6551">
          <cell r="F6551" t="str">
            <v>460450DKA6420DKA1060DKA3210</v>
          </cell>
          <cell r="G6551" t="str">
            <v>NC</v>
          </cell>
        </row>
        <row r="6552">
          <cell r="F6552" t="str">
            <v>460450DKA6420DKA1060DKA3220</v>
          </cell>
          <cell r="G6552" t="str">
            <v>NC</v>
          </cell>
        </row>
        <row r="6553">
          <cell r="F6553" t="str">
            <v>460450DKA6420DKA1060DKA3230</v>
          </cell>
          <cell r="G6553" t="str">
            <v>NC</v>
          </cell>
        </row>
        <row r="6554">
          <cell r="F6554" t="str">
            <v>460450DKA6420DKA1070-1080DKA3200</v>
          </cell>
          <cell r="G6554" t="str">
            <v>NC</v>
          </cell>
        </row>
        <row r="6555">
          <cell r="F6555" t="str">
            <v>460450DKA6420DKA1070-1080DKA3210</v>
          </cell>
          <cell r="G6555" t="str">
            <v>NC</v>
          </cell>
        </row>
        <row r="6556">
          <cell r="F6556" t="str">
            <v>460450DKA6420DKA1070-1080DKA3220</v>
          </cell>
          <cell r="G6556" t="str">
            <v>NC</v>
          </cell>
        </row>
        <row r="6557">
          <cell r="F6557" t="str">
            <v>460450DKA6420DKA1070-1080DKA3230</v>
          </cell>
          <cell r="G6557" t="str">
            <v>NC</v>
          </cell>
        </row>
        <row r="6558">
          <cell r="F6558" t="str">
            <v>460450DKA6420DKA1090DKA3200</v>
          </cell>
          <cell r="G6558" t="str">
            <v>NC</v>
          </cell>
        </row>
        <row r="6559">
          <cell r="F6559" t="str">
            <v>460450DKA6420DKA1090DKA3210</v>
          </cell>
          <cell r="G6559" t="str">
            <v>NC</v>
          </cell>
        </row>
        <row r="6560">
          <cell r="F6560" t="str">
            <v>460450DKA6420DKA1090DKA3220</v>
          </cell>
          <cell r="G6560" t="str">
            <v>NC</v>
          </cell>
        </row>
        <row r="6561">
          <cell r="F6561" t="str">
            <v>460450DKA6420DKA1090DKA3230</v>
          </cell>
          <cell r="G6561" t="str">
            <v>NC</v>
          </cell>
        </row>
        <row r="6562">
          <cell r="F6562" t="str">
            <v>460450DKA6430DKA1040-1050DKA3200</v>
          </cell>
          <cell r="G6562" t="str">
            <v>NC</v>
          </cell>
        </row>
        <row r="6563">
          <cell r="F6563" t="str">
            <v>460450DKA6430DKA1040-1050DKA3210</v>
          </cell>
          <cell r="G6563" t="str">
            <v>NC</v>
          </cell>
        </row>
        <row r="6564">
          <cell r="F6564" t="str">
            <v>460450DKA6430DKA1040-1050DKA3220</v>
          </cell>
          <cell r="G6564" t="str">
            <v>NC</v>
          </cell>
        </row>
        <row r="6565">
          <cell r="F6565" t="str">
            <v>460450DKA6430DKA1040-1050DKA3230</v>
          </cell>
          <cell r="G6565" t="str">
            <v>NC</v>
          </cell>
        </row>
        <row r="6566">
          <cell r="F6566" t="str">
            <v>460450DKA6430DKA1060DKA3200</v>
          </cell>
          <cell r="G6566" t="str">
            <v>NC</v>
          </cell>
        </row>
        <row r="6567">
          <cell r="F6567" t="str">
            <v>460450DKA6430DKA1060DKA3210</v>
          </cell>
          <cell r="G6567" t="str">
            <v>NC</v>
          </cell>
        </row>
        <row r="6568">
          <cell r="F6568" t="str">
            <v>460450DKA6430DKA1060DKA3220</v>
          </cell>
          <cell r="G6568" t="str">
            <v>NC</v>
          </cell>
        </row>
        <row r="6569">
          <cell r="F6569" t="str">
            <v>460450DKA6430DKA1060DKA3230</v>
          </cell>
          <cell r="G6569" t="str">
            <v>NC</v>
          </cell>
        </row>
        <row r="6570">
          <cell r="F6570" t="str">
            <v>460450DKA6430DKA1070-1080DKA3200</v>
          </cell>
          <cell r="G6570" t="str">
            <v>NC</v>
          </cell>
        </row>
        <row r="6571">
          <cell r="F6571" t="str">
            <v>460450DKA6430DKA1070-1080DKA3210</v>
          </cell>
          <cell r="G6571" t="str">
            <v>NC</v>
          </cell>
        </row>
        <row r="6572">
          <cell r="F6572" t="str">
            <v>460450DKA6430DKA1070-1080DKA3220</v>
          </cell>
          <cell r="G6572" t="str">
            <v>NC</v>
          </cell>
        </row>
        <row r="6573">
          <cell r="F6573" t="str">
            <v>460450DKA6430DKA1070-1080DKA3230</v>
          </cell>
          <cell r="G6573" t="str">
            <v>NC</v>
          </cell>
        </row>
        <row r="6574">
          <cell r="F6574" t="str">
            <v>460450DKA6430DKA1090DKA3200</v>
          </cell>
          <cell r="G6574" t="str">
            <v>NC</v>
          </cell>
        </row>
        <row r="6575">
          <cell r="F6575" t="str">
            <v>460450DKA6430DKA1090DKA3210</v>
          </cell>
          <cell r="G6575" t="str">
            <v>NC</v>
          </cell>
        </row>
        <row r="6576">
          <cell r="F6576" t="str">
            <v>460450DKA6430DKA1090DKA3220</v>
          </cell>
          <cell r="G6576" t="str">
            <v>NC</v>
          </cell>
        </row>
        <row r="6577">
          <cell r="F6577" t="str">
            <v>460450DKA6430DKA1090DKA3230</v>
          </cell>
          <cell r="G6577" t="str">
            <v>NC</v>
          </cell>
        </row>
        <row r="6578">
          <cell r="F6578" t="str">
            <v>460460DKA6410DKA1040-1050DKA3200</v>
          </cell>
          <cell r="G6578" t="str">
            <v>NC</v>
          </cell>
        </row>
        <row r="6579">
          <cell r="F6579" t="str">
            <v>460460DKA6410DKA1040-1050DKA3210</v>
          </cell>
          <cell r="G6579" t="str">
            <v>NC</v>
          </cell>
        </row>
        <row r="6580">
          <cell r="F6580" t="str">
            <v>460460DKA6410DKA1040-1050DKA3220</v>
          </cell>
          <cell r="G6580" t="str">
            <v>NC</v>
          </cell>
        </row>
        <row r="6581">
          <cell r="F6581" t="str">
            <v>460460DKA6410DKA1040-1050DKA3230</v>
          </cell>
          <cell r="G6581" t="str">
            <v>NC</v>
          </cell>
        </row>
        <row r="6582">
          <cell r="F6582" t="str">
            <v>460460DKA6410DKA1060DKA3200</v>
          </cell>
          <cell r="G6582" t="str">
            <v>NC</v>
          </cell>
        </row>
        <row r="6583">
          <cell r="F6583" t="str">
            <v>460460DKA6410DKA1060DKA3210</v>
          </cell>
          <cell r="G6583" t="str">
            <v>NC</v>
          </cell>
        </row>
        <row r="6584">
          <cell r="F6584" t="str">
            <v>460460DKA6410DKA1060DKA3220</v>
          </cell>
          <cell r="G6584" t="str">
            <v>NC</v>
          </cell>
        </row>
        <row r="6585">
          <cell r="F6585" t="str">
            <v>460460DKA6410DKA1060DKA3230</v>
          </cell>
          <cell r="G6585" t="str">
            <v>NC</v>
          </cell>
        </row>
        <row r="6586">
          <cell r="F6586" t="str">
            <v>460460DKA6410DKA1070-1080DKA3200</v>
          </cell>
          <cell r="G6586" t="str">
            <v>NC</v>
          </cell>
        </row>
        <row r="6587">
          <cell r="F6587" t="str">
            <v>460460DKA6410DKA1070-1080DKA3210</v>
          </cell>
          <cell r="G6587" t="str">
            <v>NC</v>
          </cell>
        </row>
        <row r="6588">
          <cell r="F6588" t="str">
            <v>460460DKA6410DKA1070-1080DKA3220</v>
          </cell>
          <cell r="G6588" t="str">
            <v>NC</v>
          </cell>
        </row>
        <row r="6589">
          <cell r="F6589" t="str">
            <v>460460DKA6410DKA1070-1080DKA3230</v>
          </cell>
          <cell r="G6589" t="str">
            <v>NC</v>
          </cell>
        </row>
        <row r="6590">
          <cell r="F6590" t="str">
            <v>460460DKA6410DKA1090DKA3200</v>
          </cell>
          <cell r="G6590" t="str">
            <v>NC</v>
          </cell>
        </row>
        <row r="6591">
          <cell r="F6591" t="str">
            <v>460460DKA6410DKA1090DKA3210</v>
          </cell>
          <cell r="G6591" t="str">
            <v>NC</v>
          </cell>
        </row>
        <row r="6592">
          <cell r="F6592" t="str">
            <v>460460DKA6410DKA1090DKA3220</v>
          </cell>
          <cell r="G6592" t="str">
            <v>NC</v>
          </cell>
        </row>
        <row r="6593">
          <cell r="F6593" t="str">
            <v>460460DKA6410DKA1090DKA3230</v>
          </cell>
          <cell r="G6593" t="str">
            <v>NC</v>
          </cell>
        </row>
        <row r="6594">
          <cell r="F6594" t="str">
            <v>460460DKA6420DKA1040-1050DKA3200</v>
          </cell>
          <cell r="G6594" t="str">
            <v>NC</v>
          </cell>
        </row>
        <row r="6595">
          <cell r="F6595" t="str">
            <v>460460DKA6420DKA1040-1050DKA3210</v>
          </cell>
          <cell r="G6595" t="str">
            <v>NC</v>
          </cell>
        </row>
        <row r="6596">
          <cell r="F6596" t="str">
            <v>460460DKA6420DKA1040-1050DKA3220</v>
          </cell>
          <cell r="G6596" t="str">
            <v>NC</v>
          </cell>
        </row>
        <row r="6597">
          <cell r="F6597" t="str">
            <v>460460DKA6420DKA1040-1050DKA3230</v>
          </cell>
          <cell r="G6597" t="str">
            <v>NC</v>
          </cell>
        </row>
        <row r="6598">
          <cell r="F6598" t="str">
            <v>460460DKA6420DKA1060DKA3200</v>
          </cell>
          <cell r="G6598" t="str">
            <v>NC</v>
          </cell>
        </row>
        <row r="6599">
          <cell r="F6599" t="str">
            <v>460460DKA6420DKA1060DKA3210</v>
          </cell>
          <cell r="G6599" t="str">
            <v>NC</v>
          </cell>
        </row>
        <row r="6600">
          <cell r="F6600" t="str">
            <v>460460DKA6420DKA1060DKA3220</v>
          </cell>
          <cell r="G6600" t="str">
            <v>NC</v>
          </cell>
        </row>
        <row r="6601">
          <cell r="F6601" t="str">
            <v>460460DKA6420DKA1060DKA3230</v>
          </cell>
          <cell r="G6601" t="str">
            <v>NC</v>
          </cell>
        </row>
        <row r="6602">
          <cell r="F6602" t="str">
            <v>460460DKA6420DKA1070-1080DKA3200</v>
          </cell>
          <cell r="G6602" t="str">
            <v>NC</v>
          </cell>
        </row>
        <row r="6603">
          <cell r="F6603" t="str">
            <v>460460DKA6420DKA1070-1080DKA3210</v>
          </cell>
          <cell r="G6603" t="str">
            <v>NC</v>
          </cell>
        </row>
        <row r="6604">
          <cell r="F6604" t="str">
            <v>460460DKA6420DKA1070-1080DKA3220</v>
          </cell>
          <cell r="G6604" t="str">
            <v>NC</v>
          </cell>
        </row>
        <row r="6605">
          <cell r="F6605" t="str">
            <v>460460DKA6420DKA1070-1080DKA3230</v>
          </cell>
          <cell r="G6605" t="str">
            <v>NC</v>
          </cell>
        </row>
        <row r="6606">
          <cell r="F6606" t="str">
            <v>460460DKA6420DKA1090DKA3200</v>
          </cell>
          <cell r="G6606" t="str">
            <v>NC</v>
          </cell>
        </row>
        <row r="6607">
          <cell r="F6607" t="str">
            <v>460460DKA6420DKA1090DKA3210</v>
          </cell>
          <cell r="G6607" t="str">
            <v>NC</v>
          </cell>
        </row>
        <row r="6608">
          <cell r="F6608" t="str">
            <v>460460DKA6420DKA1090DKA3220</v>
          </cell>
          <cell r="G6608" t="str">
            <v>NC</v>
          </cell>
        </row>
        <row r="6609">
          <cell r="F6609" t="str">
            <v>460460DKA6420DKA1090DKA3230</v>
          </cell>
          <cell r="G6609" t="str">
            <v>NC</v>
          </cell>
        </row>
        <row r="6610">
          <cell r="F6610" t="str">
            <v>460460DKA6430DKA1040-1050DKA3200</v>
          </cell>
          <cell r="G6610" t="str">
            <v>NC</v>
          </cell>
        </row>
        <row r="6611">
          <cell r="F6611" t="str">
            <v>460460DKA6430DKA1040-1050DKA3210</v>
          </cell>
          <cell r="G6611" t="str">
            <v>NC</v>
          </cell>
        </row>
        <row r="6612">
          <cell r="F6612" t="str">
            <v>460460DKA6430DKA1040-1050DKA3220</v>
          </cell>
          <cell r="G6612" t="str">
            <v>NC</v>
          </cell>
        </row>
        <row r="6613">
          <cell r="F6613" t="str">
            <v>460460DKA6430DKA1040-1050DKA3230</v>
          </cell>
          <cell r="G6613" t="str">
            <v>NC</v>
          </cell>
        </row>
        <row r="6614">
          <cell r="F6614" t="str">
            <v>460460DKA6430DKA1060DKA3200</v>
          </cell>
          <cell r="G6614" t="str">
            <v>NC</v>
          </cell>
        </row>
        <row r="6615">
          <cell r="F6615" t="str">
            <v>460460DKA6430DKA1060DKA3210</v>
          </cell>
          <cell r="G6615" t="str">
            <v>NC</v>
          </cell>
        </row>
        <row r="6616">
          <cell r="F6616" t="str">
            <v>460460DKA6430DKA1060DKA3220</v>
          </cell>
          <cell r="G6616" t="str">
            <v>NC</v>
          </cell>
        </row>
        <row r="6617">
          <cell r="F6617" t="str">
            <v>460460DKA6430DKA1060DKA3230</v>
          </cell>
          <cell r="G6617" t="str">
            <v>NC</v>
          </cell>
        </row>
        <row r="6618">
          <cell r="F6618" t="str">
            <v>460460DKA6430DKA1070-1080DKA3200</v>
          </cell>
          <cell r="G6618" t="str">
            <v>NC</v>
          </cell>
        </row>
        <row r="6619">
          <cell r="F6619" t="str">
            <v>460460DKA6430DKA1070-1080DKA3210</v>
          </cell>
          <cell r="G6619" t="str">
            <v>NC</v>
          </cell>
        </row>
        <row r="6620">
          <cell r="F6620" t="str">
            <v>460460DKA6430DKA1070-1080DKA3220</v>
          </cell>
          <cell r="G6620" t="str">
            <v>NC</v>
          </cell>
        </row>
        <row r="6621">
          <cell r="F6621" t="str">
            <v>460460DKA6430DKA1070-1080DKA3230</v>
          </cell>
          <cell r="G6621" t="str">
            <v>NC</v>
          </cell>
        </row>
        <row r="6622">
          <cell r="F6622" t="str">
            <v>460460DKA6430DKA1090DKA3200</v>
          </cell>
          <cell r="G6622" t="str">
            <v>NC</v>
          </cell>
        </row>
        <row r="6623">
          <cell r="F6623" t="str">
            <v>460460DKA6430DKA1090DKA3210</v>
          </cell>
          <cell r="G6623" t="str">
            <v>NC</v>
          </cell>
        </row>
        <row r="6624">
          <cell r="F6624" t="str">
            <v>460460DKA6430DKA1090DKA3220</v>
          </cell>
          <cell r="G6624" t="str">
            <v>NC</v>
          </cell>
        </row>
        <row r="6625">
          <cell r="F6625" t="str">
            <v>460460DKA6430DKA1090DKA3230</v>
          </cell>
          <cell r="G6625" t="str">
            <v>NC</v>
          </cell>
        </row>
        <row r="6626">
          <cell r="F6626" t="str">
            <v>460470DKA6410DKA1040-1050DKA3200</v>
          </cell>
          <cell r="G6626" t="str">
            <v>NC</v>
          </cell>
        </row>
        <row r="6627">
          <cell r="F6627" t="str">
            <v>460470DKA6410DKA1040-1050DKA3210</v>
          </cell>
          <cell r="G6627" t="str">
            <v>NC</v>
          </cell>
        </row>
        <row r="6628">
          <cell r="F6628" t="str">
            <v>460470DKA6410DKA1040-1050DKA3220</v>
          </cell>
          <cell r="G6628" t="str">
            <v>NC</v>
          </cell>
        </row>
        <row r="6629">
          <cell r="F6629" t="str">
            <v>460470DKA6410DKA1040-1050DKA3230</v>
          </cell>
          <cell r="G6629" t="str">
            <v>NC</v>
          </cell>
        </row>
        <row r="6630">
          <cell r="F6630" t="str">
            <v>460470DKA6410DKA1060DKA3200</v>
          </cell>
          <cell r="G6630" t="str">
            <v>NC</v>
          </cell>
        </row>
        <row r="6631">
          <cell r="F6631" t="str">
            <v>460470DKA6410DKA1060DKA3210</v>
          </cell>
          <cell r="G6631" t="str">
            <v>NC</v>
          </cell>
        </row>
        <row r="6632">
          <cell r="F6632" t="str">
            <v>460470DKA6410DKA1060DKA3220</v>
          </cell>
          <cell r="G6632" t="str">
            <v>NC</v>
          </cell>
        </row>
        <row r="6633">
          <cell r="F6633" t="str">
            <v>460470DKA6410DKA1060DKA3230</v>
          </cell>
          <cell r="G6633" t="str">
            <v>NC</v>
          </cell>
        </row>
        <row r="6634">
          <cell r="F6634" t="str">
            <v>460470DKA6410DKA1070-1080DKA3200</v>
          </cell>
          <cell r="G6634" t="str">
            <v>NC</v>
          </cell>
        </row>
        <row r="6635">
          <cell r="F6635" t="str">
            <v>460470DKA6410DKA1070-1080DKA3210</v>
          </cell>
          <cell r="G6635" t="str">
            <v>NC</v>
          </cell>
        </row>
        <row r="6636">
          <cell r="F6636" t="str">
            <v>460470DKA6410DKA1070-1080DKA3220</v>
          </cell>
          <cell r="G6636" t="str">
            <v>NC</v>
          </cell>
        </row>
        <row r="6637">
          <cell r="F6637" t="str">
            <v>460470DKA6410DKA1070-1080DKA3230</v>
          </cell>
          <cell r="G6637" t="str">
            <v>NC</v>
          </cell>
        </row>
        <row r="6638">
          <cell r="F6638" t="str">
            <v>460470DKA6410DKA1090DKA3200</v>
          </cell>
          <cell r="G6638" t="str">
            <v>NC</v>
          </cell>
        </row>
        <row r="6639">
          <cell r="F6639" t="str">
            <v>460470DKA6410DKA1090DKA3210</v>
          </cell>
          <cell r="G6639" t="str">
            <v>NC</v>
          </cell>
        </row>
        <row r="6640">
          <cell r="F6640" t="str">
            <v>460470DKA6410DKA1090DKA3220</v>
          </cell>
          <cell r="G6640" t="str">
            <v>NC</v>
          </cell>
        </row>
        <row r="6641">
          <cell r="F6641" t="str">
            <v>460470DKA6410DKA1090DKA3230</v>
          </cell>
          <cell r="G6641" t="str">
            <v>NC</v>
          </cell>
        </row>
        <row r="6642">
          <cell r="F6642" t="str">
            <v>460470DKA6420DKA1040-1050DKA3200</v>
          </cell>
          <cell r="G6642" t="str">
            <v>NC</v>
          </cell>
        </row>
        <row r="6643">
          <cell r="F6643" t="str">
            <v>460470DKA6420DKA1040-1050DKA3210</v>
          </cell>
          <cell r="G6643" t="str">
            <v>NC</v>
          </cell>
        </row>
        <row r="6644">
          <cell r="F6644" t="str">
            <v>460470DKA6420DKA1040-1050DKA3220</v>
          </cell>
          <cell r="G6644" t="str">
            <v>NC</v>
          </cell>
        </row>
        <row r="6645">
          <cell r="F6645" t="str">
            <v>460470DKA6420DKA1040-1050DKA3230</v>
          </cell>
          <cell r="G6645" t="str">
            <v>NC</v>
          </cell>
        </row>
        <row r="6646">
          <cell r="F6646" t="str">
            <v>460470DKA6420DKA1060DKA3200</v>
          </cell>
          <cell r="G6646" t="str">
            <v>NC</v>
          </cell>
        </row>
        <row r="6647">
          <cell r="F6647" t="str">
            <v>460470DKA6420DKA1060DKA3210</v>
          </cell>
          <cell r="G6647" t="str">
            <v>NC</v>
          </cell>
        </row>
        <row r="6648">
          <cell r="F6648" t="str">
            <v>460470DKA6420DKA1060DKA3220</v>
          </cell>
          <cell r="G6648" t="str">
            <v>NC</v>
          </cell>
        </row>
        <row r="6649">
          <cell r="F6649" t="str">
            <v>460470DKA6420DKA1060DKA3230</v>
          </cell>
          <cell r="G6649" t="str">
            <v>NC</v>
          </cell>
        </row>
        <row r="6650">
          <cell r="F6650" t="str">
            <v>460470DKA6420DKA1070-1080DKA3200</v>
          </cell>
          <cell r="G6650" t="str">
            <v>NC</v>
          </cell>
        </row>
        <row r="6651">
          <cell r="F6651" t="str">
            <v>460470DKA6420DKA1070-1080DKA3210</v>
          </cell>
          <cell r="G6651" t="str">
            <v>NC</v>
          </cell>
        </row>
        <row r="6652">
          <cell r="F6652" t="str">
            <v>460470DKA6420DKA1070-1080DKA3220</v>
          </cell>
          <cell r="G6652" t="str">
            <v>NC</v>
          </cell>
        </row>
        <row r="6653">
          <cell r="F6653" t="str">
            <v>460470DKA6420DKA1070-1080DKA3230</v>
          </cell>
          <cell r="G6653" t="str">
            <v>NC</v>
          </cell>
        </row>
        <row r="6654">
          <cell r="F6654" t="str">
            <v>460470DKA6420DKA1090DKA3200</v>
          </cell>
          <cell r="G6654" t="str">
            <v>NC</v>
          </cell>
        </row>
        <row r="6655">
          <cell r="F6655" t="str">
            <v>460470DKA6420DKA1090DKA3210</v>
          </cell>
          <cell r="G6655" t="str">
            <v>NC</v>
          </cell>
        </row>
        <row r="6656">
          <cell r="F6656" t="str">
            <v>460470DKA6420DKA1090DKA3220</v>
          </cell>
          <cell r="G6656" t="str">
            <v>NC</v>
          </cell>
        </row>
        <row r="6657">
          <cell r="F6657" t="str">
            <v>460470DKA6420DKA1090DKA3230</v>
          </cell>
          <cell r="G6657" t="str">
            <v>NC</v>
          </cell>
        </row>
        <row r="6658">
          <cell r="F6658" t="str">
            <v>460470DKA6430DKA1040-1050DKA3200</v>
          </cell>
          <cell r="G6658" t="str">
            <v>NC</v>
          </cell>
        </row>
        <row r="6659">
          <cell r="F6659" t="str">
            <v>460470DKA6430DKA1040-1050DKA3210</v>
          </cell>
          <cell r="G6659" t="str">
            <v>NC</v>
          </cell>
        </row>
        <row r="6660">
          <cell r="F6660" t="str">
            <v>460470DKA6430DKA1040-1050DKA3220</v>
          </cell>
          <cell r="G6660" t="str">
            <v>NC</v>
          </cell>
        </row>
        <row r="6661">
          <cell r="F6661" t="str">
            <v>460470DKA6430DKA1040-1050DKA3230</v>
          </cell>
          <cell r="G6661" t="str">
            <v>NC</v>
          </cell>
        </row>
        <row r="6662">
          <cell r="F6662" t="str">
            <v>460470DKA6430DKA1060DKA3200</v>
          </cell>
          <cell r="G6662" t="str">
            <v>NC</v>
          </cell>
        </row>
        <row r="6663">
          <cell r="F6663" t="str">
            <v>460470DKA6430DKA1060DKA3210</v>
          </cell>
          <cell r="G6663" t="str">
            <v>NC</v>
          </cell>
        </row>
        <row r="6664">
          <cell r="F6664" t="str">
            <v>460470DKA6430DKA1060DKA3220</v>
          </cell>
          <cell r="G6664" t="str">
            <v>NC</v>
          </cell>
        </row>
        <row r="6665">
          <cell r="F6665" t="str">
            <v>460470DKA6430DKA1060DKA3230</v>
          </cell>
          <cell r="G6665" t="str">
            <v>NC</v>
          </cell>
        </row>
        <row r="6666">
          <cell r="F6666" t="str">
            <v>460470DKA6430DKA1070-1080DKA3200</v>
          </cell>
          <cell r="G6666" t="str">
            <v>No</v>
          </cell>
        </row>
        <row r="6667">
          <cell r="F6667" t="str">
            <v>460470DKA6430DKA1070-1080DKA3210</v>
          </cell>
          <cell r="G6667" t="str">
            <v>No</v>
          </cell>
        </row>
        <row r="6668">
          <cell r="F6668" t="str">
            <v>460470DKA6430DKA1070-1080DKA3220</v>
          </cell>
          <cell r="G6668" t="str">
            <v>NC</v>
          </cell>
        </row>
        <row r="6669">
          <cell r="F6669" t="str">
            <v>460470DKA6430DKA1070-1080DKA3230</v>
          </cell>
          <cell r="G6669" t="str">
            <v>NC</v>
          </cell>
        </row>
        <row r="6670">
          <cell r="F6670" t="str">
            <v>460470DKA6430DKA1090DKA3200</v>
          </cell>
          <cell r="G6670" t="str">
            <v>NC</v>
          </cell>
        </row>
        <row r="6671">
          <cell r="F6671" t="str">
            <v>460470DKA6430DKA1090DKA3210</v>
          </cell>
          <cell r="G6671" t="str">
            <v>NC</v>
          </cell>
        </row>
        <row r="6672">
          <cell r="F6672" t="str">
            <v>460470DKA6430DKA1090DKA3220</v>
          </cell>
          <cell r="G6672" t="str">
            <v>NC</v>
          </cell>
        </row>
        <row r="6673">
          <cell r="F6673" t="str">
            <v>460470DKA6430DKA1090DKA3230</v>
          </cell>
          <cell r="G6673" t="str">
            <v>NC</v>
          </cell>
        </row>
        <row r="6674">
          <cell r="F6674" t="str">
            <v>460480DKA6410DKA1040-1050DKA3200</v>
          </cell>
          <cell r="G6674" t="str">
            <v>NC</v>
          </cell>
        </row>
        <row r="6675">
          <cell r="F6675" t="str">
            <v>460480DKA6410DKA1040-1050DKA3210</v>
          </cell>
          <cell r="G6675" t="str">
            <v>NC</v>
          </cell>
        </row>
        <row r="6676">
          <cell r="F6676" t="str">
            <v>460480DKA6410DKA1040-1050DKA3220</v>
          </cell>
          <cell r="G6676" t="str">
            <v>NC</v>
          </cell>
        </row>
        <row r="6677">
          <cell r="F6677" t="str">
            <v>460480DKA6410DKA1040-1050DKA3230</v>
          </cell>
          <cell r="G6677" t="str">
            <v>NC</v>
          </cell>
        </row>
        <row r="6678">
          <cell r="F6678" t="str">
            <v>460480DKA6410DKA1060DKA3200</v>
          </cell>
          <cell r="G6678" t="str">
            <v>NC</v>
          </cell>
        </row>
        <row r="6679">
          <cell r="F6679" t="str">
            <v>460480DKA6410DKA1060DKA3210</v>
          </cell>
          <cell r="G6679" t="str">
            <v>NC</v>
          </cell>
        </row>
        <row r="6680">
          <cell r="F6680" t="str">
            <v>460480DKA6410DKA1060DKA3220</v>
          </cell>
          <cell r="G6680" t="str">
            <v>NC</v>
          </cell>
        </row>
        <row r="6681">
          <cell r="F6681" t="str">
            <v>460480DKA6410DKA1060DKA3230</v>
          </cell>
          <cell r="G6681" t="str">
            <v>NC</v>
          </cell>
        </row>
        <row r="6682">
          <cell r="F6682" t="str">
            <v>460480DKA6410DKA1070-1080DKA3200</v>
          </cell>
          <cell r="G6682" t="str">
            <v>NC</v>
          </cell>
        </row>
        <row r="6683">
          <cell r="F6683" t="str">
            <v>460480DKA6410DKA1070-1080DKA3210</v>
          </cell>
          <cell r="G6683" t="str">
            <v>NC</v>
          </cell>
        </row>
        <row r="6684">
          <cell r="F6684" t="str">
            <v>460480DKA6410DKA1070-1080DKA3220</v>
          </cell>
          <cell r="G6684" t="str">
            <v>NC</v>
          </cell>
        </row>
        <row r="6685">
          <cell r="F6685" t="str">
            <v>460480DKA6410DKA1070-1080DKA3230</v>
          </cell>
          <cell r="G6685" t="str">
            <v>NC</v>
          </cell>
        </row>
        <row r="6686">
          <cell r="F6686" t="str">
            <v>460480DKA6410DKA1090DKA3200</v>
          </cell>
          <cell r="G6686" t="str">
            <v>NC</v>
          </cell>
        </row>
        <row r="6687">
          <cell r="F6687" t="str">
            <v>460480DKA6410DKA1090DKA3210</v>
          </cell>
          <cell r="G6687" t="str">
            <v>NC</v>
          </cell>
        </row>
        <row r="6688">
          <cell r="F6688" t="str">
            <v>460480DKA6410DKA1090DKA3220</v>
          </cell>
          <cell r="G6688" t="str">
            <v>NC</v>
          </cell>
        </row>
        <row r="6689">
          <cell r="F6689" t="str">
            <v>460480DKA6410DKA1090DKA3230</v>
          </cell>
          <cell r="G6689" t="str">
            <v>NC</v>
          </cell>
        </row>
        <row r="6690">
          <cell r="F6690" t="str">
            <v>460480DKA6420DKA1040-1050DKA3200</v>
          </cell>
          <cell r="G6690" t="str">
            <v>NC</v>
          </cell>
        </row>
        <row r="6691">
          <cell r="F6691" t="str">
            <v>460480DKA6420DKA1040-1050DKA3210</v>
          </cell>
          <cell r="G6691" t="str">
            <v>NC</v>
          </cell>
        </row>
        <row r="6692">
          <cell r="F6692" t="str">
            <v>460480DKA6420DKA1040-1050DKA3220</v>
          </cell>
          <cell r="G6692" t="str">
            <v>NC</v>
          </cell>
        </row>
        <row r="6693">
          <cell r="F6693" t="str">
            <v>460480DKA6420DKA1040-1050DKA3230</v>
          </cell>
          <cell r="G6693" t="str">
            <v>NC</v>
          </cell>
        </row>
        <row r="6694">
          <cell r="F6694" t="str">
            <v>460480DKA6420DKA1060DKA3200</v>
          </cell>
          <cell r="G6694" t="str">
            <v>NC</v>
          </cell>
        </row>
        <row r="6695">
          <cell r="F6695" t="str">
            <v>460480DKA6420DKA1060DKA3210</v>
          </cell>
          <cell r="G6695" t="str">
            <v>NC</v>
          </cell>
        </row>
        <row r="6696">
          <cell r="F6696" t="str">
            <v>460480DKA6420DKA1060DKA3220</v>
          </cell>
          <cell r="G6696" t="str">
            <v>NC</v>
          </cell>
        </row>
        <row r="6697">
          <cell r="F6697" t="str">
            <v>460480DKA6420DKA1060DKA3230</v>
          </cell>
          <cell r="G6697" t="str">
            <v>NC</v>
          </cell>
        </row>
        <row r="6698">
          <cell r="F6698" t="str">
            <v>460480DKA6420DKA1070-1080DKA3200</v>
          </cell>
          <cell r="G6698" t="str">
            <v>NC</v>
          </cell>
        </row>
        <row r="6699">
          <cell r="F6699" t="str">
            <v>460480DKA6420DKA1070-1080DKA3210</v>
          </cell>
          <cell r="G6699" t="str">
            <v>NC</v>
          </cell>
        </row>
        <row r="6700">
          <cell r="F6700" t="str">
            <v>460480DKA6420DKA1070-1080DKA3220</v>
          </cell>
          <cell r="G6700" t="str">
            <v>NC</v>
          </cell>
        </row>
        <row r="6701">
          <cell r="F6701" t="str">
            <v>460480DKA6420DKA1070-1080DKA3230</v>
          </cell>
          <cell r="G6701" t="str">
            <v>NC</v>
          </cell>
        </row>
        <row r="6702">
          <cell r="F6702" t="str">
            <v>460480DKA6420DKA1090DKA3200</v>
          </cell>
          <cell r="G6702" t="str">
            <v>NC</v>
          </cell>
        </row>
        <row r="6703">
          <cell r="F6703" t="str">
            <v>460480DKA6420DKA1090DKA3210</v>
          </cell>
          <cell r="G6703" t="str">
            <v>NC</v>
          </cell>
        </row>
        <row r="6704">
          <cell r="F6704" t="str">
            <v>460480DKA6420DKA1090DKA3220</v>
          </cell>
          <cell r="G6704" t="str">
            <v>NC</v>
          </cell>
        </row>
        <row r="6705">
          <cell r="F6705" t="str">
            <v>460480DKA6420DKA1090DKA3230</v>
          </cell>
          <cell r="G6705" t="str">
            <v>NC</v>
          </cell>
        </row>
        <row r="6706">
          <cell r="F6706" t="str">
            <v>460480DKA6430DKA1040-1050DKA3200</v>
          </cell>
          <cell r="G6706" t="str">
            <v>NC</v>
          </cell>
        </row>
        <row r="6707">
          <cell r="F6707" t="str">
            <v>460480DKA6430DKA1040-1050DKA3210</v>
          </cell>
          <cell r="G6707" t="str">
            <v>NC</v>
          </cell>
        </row>
        <row r="6708">
          <cell r="F6708" t="str">
            <v>460480DKA6430DKA1040-1050DKA3220</v>
          </cell>
          <cell r="G6708" t="str">
            <v>NC</v>
          </cell>
        </row>
        <row r="6709">
          <cell r="F6709" t="str">
            <v>460480DKA6430DKA1040-1050DKA3230</v>
          </cell>
          <cell r="G6709" t="str">
            <v>NC</v>
          </cell>
        </row>
        <row r="6710">
          <cell r="F6710" t="str">
            <v>460480DKA6430DKA1060DKA3200</v>
          </cell>
          <cell r="G6710" t="str">
            <v>NC</v>
          </cell>
        </row>
        <row r="6711">
          <cell r="F6711" t="str">
            <v>460480DKA6430DKA1060DKA3210</v>
          </cell>
          <cell r="G6711" t="str">
            <v>NC</v>
          </cell>
        </row>
        <row r="6712">
          <cell r="F6712" t="str">
            <v>460480DKA6430DKA1060DKA3220</v>
          </cell>
          <cell r="G6712" t="str">
            <v>NC</v>
          </cell>
        </row>
        <row r="6713">
          <cell r="F6713" t="str">
            <v>460480DKA6430DKA1060DKA3230</v>
          </cell>
          <cell r="G6713" t="str">
            <v>NC</v>
          </cell>
        </row>
        <row r="6714">
          <cell r="F6714" t="str">
            <v>460480DKA6430DKA1070-1080DKA3200</v>
          </cell>
          <cell r="G6714" t="str">
            <v>NC</v>
          </cell>
        </row>
        <row r="6715">
          <cell r="F6715" t="str">
            <v>460480DKA6430DKA1070-1080DKA3210</v>
          </cell>
          <cell r="G6715" t="str">
            <v>NC</v>
          </cell>
        </row>
        <row r="6716">
          <cell r="F6716" t="str">
            <v>460480DKA6430DKA1070-1080DKA3220</v>
          </cell>
          <cell r="G6716" t="str">
            <v>NC</v>
          </cell>
        </row>
        <row r="6717">
          <cell r="F6717" t="str">
            <v>460480DKA6430DKA1070-1080DKA3230</v>
          </cell>
          <cell r="G6717" t="str">
            <v>NC</v>
          </cell>
        </row>
        <row r="6718">
          <cell r="F6718" t="str">
            <v>460480DKA6430DKA1090DKA3200</v>
          </cell>
          <cell r="G6718" t="str">
            <v>NC</v>
          </cell>
        </row>
        <row r="6719">
          <cell r="F6719" t="str">
            <v>460480DKA6430DKA1090DKA3210</v>
          </cell>
          <cell r="G6719" t="str">
            <v>NC</v>
          </cell>
        </row>
        <row r="6720">
          <cell r="F6720" t="str">
            <v>460480DKA6430DKA1090DKA3220</v>
          </cell>
          <cell r="G6720" t="str">
            <v>NC</v>
          </cell>
        </row>
        <row r="6721">
          <cell r="F6721" t="str">
            <v>460480DKA6430DKA1090DKA3230</v>
          </cell>
          <cell r="G6721" t="str">
            <v>NC</v>
          </cell>
        </row>
        <row r="6722">
          <cell r="F6722" t="str">
            <v>460490DKA6410DKA1040-1050DKA3200</v>
          </cell>
          <cell r="G6722" t="str">
            <v>No</v>
          </cell>
        </row>
        <row r="6723">
          <cell r="F6723" t="str">
            <v>460490DKA6410DKA1040-1050DKA3210</v>
          </cell>
          <cell r="G6723" t="str">
            <v>No</v>
          </cell>
        </row>
        <row r="6724">
          <cell r="F6724" t="str">
            <v>460490DKA6410DKA1040-1050DKA3220</v>
          </cell>
          <cell r="G6724" t="str">
            <v>No</v>
          </cell>
        </row>
        <row r="6725">
          <cell r="F6725" t="str">
            <v>460490DKA6410DKA1040-1050DKA3230</v>
          </cell>
          <cell r="G6725" t="str">
            <v>No</v>
          </cell>
        </row>
        <row r="6726">
          <cell r="F6726" t="str">
            <v>460490DKA6410DKA1060DKA3200</v>
          </cell>
          <cell r="G6726" t="str">
            <v>NC</v>
          </cell>
        </row>
        <row r="6727">
          <cell r="F6727" t="str">
            <v>460490DKA6410DKA1060DKA3210</v>
          </cell>
          <cell r="G6727" t="str">
            <v>NC</v>
          </cell>
        </row>
        <row r="6728">
          <cell r="F6728" t="str">
            <v>460490DKA6410DKA1060DKA3220</v>
          </cell>
          <cell r="G6728" t="str">
            <v>NC</v>
          </cell>
        </row>
        <row r="6729">
          <cell r="F6729" t="str">
            <v>460490DKA6410DKA1060DKA3230</v>
          </cell>
          <cell r="G6729" t="str">
            <v>NC</v>
          </cell>
        </row>
        <row r="6730">
          <cell r="F6730" t="str">
            <v>460490DKA6410DKA1070-1080DKA3200</v>
          </cell>
          <cell r="G6730" t="str">
            <v>NC</v>
          </cell>
        </row>
        <row r="6731">
          <cell r="F6731" t="str">
            <v>460490DKA6410DKA1070-1080DKA3210</v>
          </cell>
          <cell r="G6731" t="str">
            <v>NC</v>
          </cell>
        </row>
        <row r="6732">
          <cell r="F6732" t="str">
            <v>460490DKA6410DKA1070-1080DKA3220</v>
          </cell>
          <cell r="G6732" t="str">
            <v>NC</v>
          </cell>
        </row>
        <row r="6733">
          <cell r="F6733" t="str">
            <v>460490DKA6410DKA1070-1080DKA3230</v>
          </cell>
          <cell r="G6733" t="str">
            <v>NC</v>
          </cell>
        </row>
        <row r="6734">
          <cell r="F6734" t="str">
            <v>460490DKA6410DKA1090DKA3200</v>
          </cell>
          <cell r="G6734" t="str">
            <v>NC</v>
          </cell>
        </row>
        <row r="6735">
          <cell r="F6735" t="str">
            <v>460490DKA6410DKA1090DKA3210</v>
          </cell>
          <cell r="G6735" t="str">
            <v>NC</v>
          </cell>
        </row>
        <row r="6736">
          <cell r="F6736" t="str">
            <v>460490DKA6410DKA1090DKA3220</v>
          </cell>
          <cell r="G6736" t="str">
            <v>NC</v>
          </cell>
        </row>
        <row r="6737">
          <cell r="F6737" t="str">
            <v>460490DKA6410DKA1090DKA3230</v>
          </cell>
          <cell r="G6737" t="str">
            <v>NC</v>
          </cell>
        </row>
        <row r="6738">
          <cell r="F6738" t="str">
            <v>460490DKA6420DKA1040-1050DKA3200</v>
          </cell>
          <cell r="G6738" t="str">
            <v>No</v>
          </cell>
        </row>
        <row r="6739">
          <cell r="F6739" t="str">
            <v>460490DKA6420DKA1040-1050DKA3210</v>
          </cell>
          <cell r="G6739" t="str">
            <v>No</v>
          </cell>
        </row>
        <row r="6740">
          <cell r="F6740" t="str">
            <v>460490DKA6420DKA1040-1050DKA3220</v>
          </cell>
          <cell r="G6740" t="str">
            <v>No</v>
          </cell>
        </row>
        <row r="6741">
          <cell r="F6741" t="str">
            <v>460490DKA6420DKA1040-1050DKA3230</v>
          </cell>
          <cell r="G6741" t="str">
            <v>No</v>
          </cell>
        </row>
        <row r="6742">
          <cell r="F6742" t="str">
            <v>460490DKA6420DKA1060DKA3200</v>
          </cell>
          <cell r="G6742" t="str">
            <v>NC</v>
          </cell>
        </row>
        <row r="6743">
          <cell r="F6743" t="str">
            <v>460490DKA6420DKA1060DKA3210</v>
          </cell>
          <cell r="G6743" t="str">
            <v>NC</v>
          </cell>
        </row>
        <row r="6744">
          <cell r="F6744" t="str">
            <v>460490DKA6420DKA1060DKA3220</v>
          </cell>
          <cell r="G6744" t="str">
            <v>NC</v>
          </cell>
        </row>
        <row r="6745">
          <cell r="F6745" t="str">
            <v>460490DKA6420DKA1060DKA3230</v>
          </cell>
          <cell r="G6745" t="str">
            <v>NC</v>
          </cell>
        </row>
        <row r="6746">
          <cell r="F6746" t="str">
            <v>460490DKA6420DKA1070-1080DKA3200</v>
          </cell>
          <cell r="G6746" t="str">
            <v>NC</v>
          </cell>
        </row>
        <row r="6747">
          <cell r="F6747" t="str">
            <v>460490DKA6420DKA1070-1080DKA3210</v>
          </cell>
          <cell r="G6747" t="str">
            <v>NC</v>
          </cell>
        </row>
        <row r="6748">
          <cell r="F6748" t="str">
            <v>460490DKA6420DKA1070-1080DKA3220</v>
          </cell>
          <cell r="G6748" t="str">
            <v>NC</v>
          </cell>
        </row>
        <row r="6749">
          <cell r="F6749" t="str">
            <v>460490DKA6420DKA1070-1080DKA3230</v>
          </cell>
          <cell r="G6749" t="str">
            <v>NC</v>
          </cell>
        </row>
        <row r="6750">
          <cell r="F6750" t="str">
            <v>460490DKA6420DKA1090DKA3200</v>
          </cell>
          <cell r="G6750" t="str">
            <v>NC</v>
          </cell>
        </row>
        <row r="6751">
          <cell r="F6751" t="str">
            <v>460490DKA6420DKA1090DKA3210</v>
          </cell>
          <cell r="G6751" t="str">
            <v>NC</v>
          </cell>
        </row>
        <row r="6752">
          <cell r="F6752" t="str">
            <v>460490DKA6420DKA1090DKA3220</v>
          </cell>
          <cell r="G6752" t="str">
            <v>NC</v>
          </cell>
        </row>
        <row r="6753">
          <cell r="F6753" t="str">
            <v>460490DKA6420DKA1090DKA3230</v>
          </cell>
          <cell r="G6753" t="str">
            <v>NC</v>
          </cell>
        </row>
        <row r="6754">
          <cell r="F6754" t="str">
            <v>460490DKA6430DKA1040-1050DKA3200</v>
          </cell>
          <cell r="G6754" t="str">
            <v>No</v>
          </cell>
        </row>
        <row r="6755">
          <cell r="F6755" t="str">
            <v>460490DKA6430DKA1040-1050DKA3210</v>
          </cell>
          <cell r="G6755" t="str">
            <v>No</v>
          </cell>
        </row>
        <row r="6756">
          <cell r="F6756" t="str">
            <v>460490DKA6430DKA1040-1050DKA3220</v>
          </cell>
          <cell r="G6756" t="str">
            <v>No</v>
          </cell>
        </row>
        <row r="6757">
          <cell r="F6757" t="str">
            <v>460490DKA6430DKA1040-1050DKA3230</v>
          </cell>
          <cell r="G6757" t="str">
            <v>No</v>
          </cell>
        </row>
        <row r="6758">
          <cell r="F6758" t="str">
            <v>460490DKA6430DKA1060DKA3200</v>
          </cell>
          <cell r="G6758" t="str">
            <v>NC</v>
          </cell>
        </row>
        <row r="6759">
          <cell r="F6759" t="str">
            <v>460490DKA6430DKA1060DKA3210</v>
          </cell>
          <cell r="G6759" t="str">
            <v>NC</v>
          </cell>
        </row>
        <row r="6760">
          <cell r="F6760" t="str">
            <v>460490DKA6430DKA1060DKA3220</v>
          </cell>
          <cell r="G6760" t="str">
            <v>NC</v>
          </cell>
        </row>
        <row r="6761">
          <cell r="F6761" t="str">
            <v>460490DKA6430DKA1060DKA3230</v>
          </cell>
          <cell r="G6761" t="str">
            <v>NC</v>
          </cell>
        </row>
        <row r="6762">
          <cell r="F6762" t="str">
            <v>460490DKA6430DKA1070-1080DKA3200</v>
          </cell>
          <cell r="G6762" t="str">
            <v>NC</v>
          </cell>
        </row>
        <row r="6763">
          <cell r="F6763" t="str">
            <v>460490DKA6430DKA1070-1080DKA3210</v>
          </cell>
          <cell r="G6763" t="str">
            <v>NC</v>
          </cell>
        </row>
        <row r="6764">
          <cell r="F6764" t="str">
            <v>460490DKA6430DKA1070-1080DKA3220</v>
          </cell>
          <cell r="G6764" t="str">
            <v>NC</v>
          </cell>
        </row>
        <row r="6765">
          <cell r="F6765" t="str">
            <v>460490DKA6430DKA1070-1080DKA3230</v>
          </cell>
          <cell r="G6765" t="str">
            <v>NC</v>
          </cell>
        </row>
        <row r="6766">
          <cell r="F6766" t="str">
            <v>460490DKA6430DKA1090DKA3200</v>
          </cell>
          <cell r="G6766" t="str">
            <v>NC</v>
          </cell>
        </row>
        <row r="6767">
          <cell r="F6767" t="str">
            <v>460490DKA6430DKA1090DKA3210</v>
          </cell>
          <cell r="G6767" t="str">
            <v>NC</v>
          </cell>
        </row>
        <row r="6768">
          <cell r="F6768" t="str">
            <v>460490DKA6430DKA1090DKA3220</v>
          </cell>
          <cell r="G6768" t="str">
            <v>NC</v>
          </cell>
        </row>
        <row r="6769">
          <cell r="F6769" t="str">
            <v>460490DKA6430DKA1090DKA3230</v>
          </cell>
          <cell r="G6769" t="str">
            <v>NC</v>
          </cell>
        </row>
        <row r="6770">
          <cell r="F6770" t="str">
            <v>460500DKA6410DKA1040-1050DKA3200</v>
          </cell>
          <cell r="G6770" t="str">
            <v>NC</v>
          </cell>
        </row>
        <row r="6771">
          <cell r="F6771" t="str">
            <v>460500DKA6410DKA1040-1050DKA3210</v>
          </cell>
          <cell r="G6771" t="str">
            <v>NC</v>
          </cell>
        </row>
        <row r="6772">
          <cell r="F6772" t="str">
            <v>460500DKA6410DKA1040-1050DKA3220</v>
          </cell>
          <cell r="G6772" t="str">
            <v>No</v>
          </cell>
        </row>
        <row r="6773">
          <cell r="F6773" t="str">
            <v>460500DKA6410DKA1040-1050DKA3230</v>
          </cell>
          <cell r="G6773" t="str">
            <v>No</v>
          </cell>
        </row>
        <row r="6774">
          <cell r="F6774" t="str">
            <v>460500DKA6410DKA1060DKA3200</v>
          </cell>
          <cell r="G6774" t="str">
            <v>No</v>
          </cell>
        </row>
        <row r="6775">
          <cell r="F6775" t="str">
            <v>460500DKA6410DKA1060DKA3210</v>
          </cell>
          <cell r="G6775" t="str">
            <v>No</v>
          </cell>
        </row>
        <row r="6776">
          <cell r="F6776" t="str">
            <v>460500DKA6410DKA1060DKA3220</v>
          </cell>
          <cell r="G6776" t="str">
            <v>No</v>
          </cell>
        </row>
        <row r="6777">
          <cell r="F6777" t="str">
            <v>460500DKA6410DKA1060DKA3230</v>
          </cell>
          <cell r="G6777" t="str">
            <v>No</v>
          </cell>
        </row>
        <row r="6778">
          <cell r="F6778" t="str">
            <v>460500DKA6410DKA1070-1080DKA3200</v>
          </cell>
          <cell r="G6778" t="str">
            <v>No</v>
          </cell>
        </row>
        <row r="6779">
          <cell r="F6779" t="str">
            <v>460500DKA6410DKA1070-1080DKA3210</v>
          </cell>
          <cell r="G6779" t="str">
            <v>No</v>
          </cell>
        </row>
        <row r="6780">
          <cell r="F6780" t="str">
            <v>460500DKA6410DKA1070-1080DKA3220</v>
          </cell>
          <cell r="G6780" t="str">
            <v>No</v>
          </cell>
        </row>
        <row r="6781">
          <cell r="F6781" t="str">
            <v>460500DKA6410DKA1070-1080DKA3230</v>
          </cell>
          <cell r="G6781" t="str">
            <v>No</v>
          </cell>
        </row>
        <row r="6782">
          <cell r="F6782" t="str">
            <v>460500DKA6410DKA1090DKA3200</v>
          </cell>
          <cell r="G6782" t="str">
            <v>No</v>
          </cell>
        </row>
        <row r="6783">
          <cell r="F6783" t="str">
            <v>460500DKA6410DKA1090DKA3210</v>
          </cell>
          <cell r="G6783" t="str">
            <v>No</v>
          </cell>
        </row>
        <row r="6784">
          <cell r="F6784" t="str">
            <v>460500DKA6410DKA1090DKA3220</v>
          </cell>
          <cell r="G6784" t="str">
            <v>No</v>
          </cell>
        </row>
        <row r="6785">
          <cell r="F6785" t="str">
            <v>460500DKA6410DKA1090DKA3230</v>
          </cell>
          <cell r="G6785" t="str">
            <v>No</v>
          </cell>
        </row>
        <row r="6786">
          <cell r="F6786" t="str">
            <v>460500DKA6420DKA1040-1050DKA3200</v>
          </cell>
          <cell r="G6786" t="str">
            <v>No</v>
          </cell>
        </row>
        <row r="6787">
          <cell r="F6787" t="str">
            <v>460500DKA6420DKA1040-1050DKA3210</v>
          </cell>
          <cell r="G6787" t="str">
            <v>No</v>
          </cell>
        </row>
        <row r="6788">
          <cell r="F6788" t="str">
            <v>460500DKA6420DKA1040-1050DKA3220</v>
          </cell>
          <cell r="G6788" t="str">
            <v>No</v>
          </cell>
        </row>
        <row r="6789">
          <cell r="F6789" t="str">
            <v>460500DKA6420DKA1040-1050DKA3230</v>
          </cell>
          <cell r="G6789" t="str">
            <v>No</v>
          </cell>
        </row>
        <row r="6790">
          <cell r="F6790" t="str">
            <v>460500DKA6420DKA1060DKA3200</v>
          </cell>
          <cell r="G6790" t="str">
            <v>NC</v>
          </cell>
        </row>
        <row r="6791">
          <cell r="F6791" t="str">
            <v>460500DKA6420DKA1060DKA3210</v>
          </cell>
          <cell r="G6791" t="str">
            <v>NC</v>
          </cell>
        </row>
        <row r="6792">
          <cell r="F6792" t="str">
            <v>460500DKA6420DKA1060DKA3220</v>
          </cell>
          <cell r="G6792" t="str">
            <v>NC</v>
          </cell>
        </row>
        <row r="6793">
          <cell r="F6793" t="str">
            <v>460500DKA6420DKA1060DKA3230</v>
          </cell>
          <cell r="G6793" t="str">
            <v>NC</v>
          </cell>
        </row>
        <row r="6794">
          <cell r="F6794" t="str">
            <v>460500DKA6420DKA1070-1080DKA3200</v>
          </cell>
          <cell r="G6794" t="str">
            <v>No</v>
          </cell>
        </row>
        <row r="6795">
          <cell r="F6795" t="str">
            <v>460500DKA6420DKA1070-1080DKA3210</v>
          </cell>
          <cell r="G6795" t="str">
            <v>No</v>
          </cell>
        </row>
        <row r="6796">
          <cell r="F6796" t="str">
            <v>460500DKA6420DKA1070-1080DKA3220</v>
          </cell>
          <cell r="G6796" t="str">
            <v>No</v>
          </cell>
        </row>
        <row r="6797">
          <cell r="F6797" t="str">
            <v>460500DKA6420DKA1070-1080DKA3230</v>
          </cell>
          <cell r="G6797" t="str">
            <v>No</v>
          </cell>
        </row>
        <row r="6798">
          <cell r="F6798" t="str">
            <v>460500DKA6420DKA1090DKA3200</v>
          </cell>
          <cell r="G6798" t="str">
            <v>NC</v>
          </cell>
        </row>
        <row r="6799">
          <cell r="F6799" t="str">
            <v>460500DKA6420DKA1090DKA3210</v>
          </cell>
          <cell r="G6799" t="str">
            <v>NC</v>
          </cell>
        </row>
        <row r="6800">
          <cell r="F6800" t="str">
            <v>460500DKA6420DKA1090DKA3220</v>
          </cell>
          <cell r="G6800" t="str">
            <v>NC</v>
          </cell>
        </row>
        <row r="6801">
          <cell r="F6801" t="str">
            <v>460500DKA6420DKA1090DKA3230</v>
          </cell>
          <cell r="G6801" t="str">
            <v>NC</v>
          </cell>
        </row>
        <row r="6802">
          <cell r="F6802" t="str">
            <v>460500DKA6430DKA1040-1050DKA3200</v>
          </cell>
          <cell r="G6802" t="str">
            <v>No</v>
          </cell>
        </row>
        <row r="6803">
          <cell r="F6803" t="str">
            <v>460500DKA6430DKA1040-1050DKA3210</v>
          </cell>
          <cell r="G6803" t="str">
            <v>No</v>
          </cell>
        </row>
        <row r="6804">
          <cell r="F6804" t="str">
            <v>460500DKA6430DKA1040-1050DKA3220</v>
          </cell>
          <cell r="G6804" t="str">
            <v>No</v>
          </cell>
        </row>
        <row r="6805">
          <cell r="F6805" t="str">
            <v>460500DKA6430DKA1040-1050DKA3230</v>
          </cell>
          <cell r="G6805" t="str">
            <v>No</v>
          </cell>
        </row>
        <row r="6806">
          <cell r="F6806" t="str">
            <v>460500DKA6430DKA1060DKA3200</v>
          </cell>
          <cell r="G6806" t="str">
            <v>NC</v>
          </cell>
        </row>
        <row r="6807">
          <cell r="F6807" t="str">
            <v>460500DKA6430DKA1060DKA3210</v>
          </cell>
          <cell r="G6807" t="str">
            <v>NC</v>
          </cell>
        </row>
        <row r="6808">
          <cell r="F6808" t="str">
            <v>460500DKA6430DKA1060DKA3220</v>
          </cell>
          <cell r="G6808" t="str">
            <v>NC</v>
          </cell>
        </row>
        <row r="6809">
          <cell r="F6809" t="str">
            <v>460500DKA6430DKA1060DKA3230</v>
          </cell>
          <cell r="G6809" t="str">
            <v>NC</v>
          </cell>
        </row>
        <row r="6810">
          <cell r="F6810" t="str">
            <v>460500DKA6430DKA1070-1080DKA3200</v>
          </cell>
          <cell r="G6810" t="str">
            <v>No</v>
          </cell>
        </row>
        <row r="6811">
          <cell r="F6811" t="str">
            <v>460500DKA6430DKA1070-1080DKA3210</v>
          </cell>
          <cell r="G6811" t="str">
            <v>No</v>
          </cell>
        </row>
        <row r="6812">
          <cell r="F6812" t="str">
            <v>460500DKA6430DKA1070-1080DKA3220</v>
          </cell>
          <cell r="G6812" t="str">
            <v>No</v>
          </cell>
        </row>
        <row r="6813">
          <cell r="F6813" t="str">
            <v>460500DKA6430DKA1070-1080DKA3230</v>
          </cell>
          <cell r="G6813" t="str">
            <v>No</v>
          </cell>
        </row>
        <row r="6814">
          <cell r="F6814" t="str">
            <v>460500DKA6430DKA1090DKA3200</v>
          </cell>
          <cell r="G6814" t="str">
            <v>NC</v>
          </cell>
        </row>
        <row r="6815">
          <cell r="F6815" t="str">
            <v>460500DKA6430DKA1090DKA3210</v>
          </cell>
          <cell r="G6815" t="str">
            <v>NC</v>
          </cell>
        </row>
        <row r="6816">
          <cell r="F6816" t="str">
            <v>460500DKA6430DKA1090DKA3220</v>
          </cell>
          <cell r="G6816" t="str">
            <v>NC</v>
          </cell>
        </row>
        <row r="6817">
          <cell r="F6817" t="str">
            <v>460500DKA6430DKA1090DKA3230</v>
          </cell>
          <cell r="G6817" t="str">
            <v>NC</v>
          </cell>
        </row>
        <row r="6818">
          <cell r="F6818" t="str">
            <v>460510DKA6410DKA1040-1050DKA3200</v>
          </cell>
          <cell r="G6818" t="str">
            <v>NC</v>
          </cell>
        </row>
        <row r="6819">
          <cell r="F6819" t="str">
            <v>460510DKA6410DKA1040-1050DKA3210</v>
          </cell>
          <cell r="G6819" t="str">
            <v>NC</v>
          </cell>
        </row>
        <row r="6820">
          <cell r="F6820" t="str">
            <v>460510DKA6410DKA1040-1050DKA3220</v>
          </cell>
          <cell r="G6820" t="str">
            <v>NC</v>
          </cell>
        </row>
        <row r="6821">
          <cell r="F6821" t="str">
            <v>460510DKA6410DKA1040-1050DKA3230</v>
          </cell>
          <cell r="G6821" t="str">
            <v>NC</v>
          </cell>
        </row>
        <row r="6822">
          <cell r="F6822" t="str">
            <v>460510DKA6410DKA1060DKA3200</v>
          </cell>
          <cell r="G6822" t="str">
            <v>No</v>
          </cell>
        </row>
        <row r="6823">
          <cell r="F6823" t="str">
            <v>460510DKA6410DKA1060DKA3210</v>
          </cell>
          <cell r="G6823" t="str">
            <v>No</v>
          </cell>
        </row>
        <row r="6824">
          <cell r="F6824" t="str">
            <v>460510DKA6410DKA1060DKA3220</v>
          </cell>
          <cell r="G6824" t="str">
            <v>No</v>
          </cell>
        </row>
        <row r="6825">
          <cell r="F6825" t="str">
            <v>460510DKA6410DKA1060DKA3230</v>
          </cell>
          <cell r="G6825" t="str">
            <v>No</v>
          </cell>
        </row>
        <row r="6826">
          <cell r="F6826" t="str">
            <v>460510DKA6410DKA1070-1080DKA3200</v>
          </cell>
          <cell r="G6826" t="str">
            <v>NC</v>
          </cell>
        </row>
        <row r="6827">
          <cell r="F6827" t="str">
            <v>460510DKA6410DKA1070-1080DKA3210</v>
          </cell>
          <cell r="G6827" t="str">
            <v>NC</v>
          </cell>
        </row>
        <row r="6828">
          <cell r="F6828" t="str">
            <v>460510DKA6410DKA1070-1080DKA3220</v>
          </cell>
          <cell r="G6828" t="str">
            <v>NC</v>
          </cell>
        </row>
        <row r="6829">
          <cell r="F6829" t="str">
            <v>460510DKA6410DKA1070-1080DKA3230</v>
          </cell>
          <cell r="G6829" t="str">
            <v>NC</v>
          </cell>
        </row>
        <row r="6830">
          <cell r="F6830" t="str">
            <v>460510DKA6410DKA1090DKA3200</v>
          </cell>
          <cell r="G6830" t="str">
            <v>No</v>
          </cell>
        </row>
        <row r="6831">
          <cell r="F6831" t="str">
            <v>460510DKA6410DKA1090DKA3210</v>
          </cell>
          <cell r="G6831" t="str">
            <v>No</v>
          </cell>
        </row>
        <row r="6832">
          <cell r="F6832" t="str">
            <v>460510DKA6410DKA1090DKA3220</v>
          </cell>
          <cell r="G6832" t="str">
            <v>No</v>
          </cell>
        </row>
        <row r="6833">
          <cell r="F6833" t="str">
            <v>460510DKA6410DKA1090DKA3230</v>
          </cell>
          <cell r="G6833" t="str">
            <v>No</v>
          </cell>
        </row>
        <row r="6834">
          <cell r="F6834" t="str">
            <v>460510DKA6420DKA1040-1050DKA3200</v>
          </cell>
          <cell r="G6834" t="str">
            <v>No</v>
          </cell>
        </row>
        <row r="6835">
          <cell r="F6835" t="str">
            <v>460510DKA6420DKA1040-1050DKA3210</v>
          </cell>
          <cell r="G6835" t="str">
            <v>No</v>
          </cell>
        </row>
        <row r="6836">
          <cell r="F6836" t="str">
            <v>460510DKA6420DKA1040-1050DKA3220</v>
          </cell>
          <cell r="G6836" t="str">
            <v>No</v>
          </cell>
        </row>
        <row r="6837">
          <cell r="F6837" t="str">
            <v>460510DKA6420DKA1040-1050DKA3230</v>
          </cell>
          <cell r="G6837" t="str">
            <v>No</v>
          </cell>
        </row>
        <row r="6838">
          <cell r="F6838" t="str">
            <v>460510DKA6420DKA1060DKA3200</v>
          </cell>
          <cell r="G6838" t="str">
            <v>No</v>
          </cell>
        </row>
        <row r="6839">
          <cell r="F6839" t="str">
            <v>460510DKA6420DKA1060DKA3210</v>
          </cell>
          <cell r="G6839" t="str">
            <v>No</v>
          </cell>
        </row>
        <row r="6840">
          <cell r="F6840" t="str">
            <v>460510DKA6420DKA1060DKA3220</v>
          </cell>
          <cell r="G6840" t="str">
            <v>No</v>
          </cell>
        </row>
        <row r="6841">
          <cell r="F6841" t="str">
            <v>460510DKA6420DKA1060DKA3230</v>
          </cell>
          <cell r="G6841" t="str">
            <v>No</v>
          </cell>
        </row>
        <row r="6842">
          <cell r="F6842" t="str">
            <v>460510DKA6420DKA1070-1080DKA3200</v>
          </cell>
          <cell r="G6842" t="str">
            <v>No</v>
          </cell>
        </row>
        <row r="6843">
          <cell r="F6843" t="str">
            <v>460510DKA6420DKA1070-1080DKA3210</v>
          </cell>
          <cell r="G6843" t="str">
            <v>No</v>
          </cell>
        </row>
        <row r="6844">
          <cell r="F6844" t="str">
            <v>460510DKA6420DKA1070-1080DKA3220</v>
          </cell>
          <cell r="G6844" t="str">
            <v>No</v>
          </cell>
        </row>
        <row r="6845">
          <cell r="F6845" t="str">
            <v>460510DKA6420DKA1070-1080DKA3230</v>
          </cell>
          <cell r="G6845" t="str">
            <v>No</v>
          </cell>
        </row>
        <row r="6846">
          <cell r="F6846" t="str">
            <v>460510DKA6420DKA1090DKA3200</v>
          </cell>
          <cell r="G6846" t="str">
            <v>No</v>
          </cell>
        </row>
        <row r="6847">
          <cell r="F6847" t="str">
            <v>460510DKA6420DKA1090DKA3210</v>
          </cell>
          <cell r="G6847" t="str">
            <v>No</v>
          </cell>
        </row>
        <row r="6848">
          <cell r="F6848" t="str">
            <v>460510DKA6420DKA1090DKA3220</v>
          </cell>
          <cell r="G6848" t="str">
            <v>No</v>
          </cell>
        </row>
        <row r="6849">
          <cell r="F6849" t="str">
            <v>460510DKA6420DKA1090DKA3230</v>
          </cell>
          <cell r="G6849" t="str">
            <v>No</v>
          </cell>
        </row>
        <row r="6850">
          <cell r="F6850" t="str">
            <v>460510DKA6430DKA1040-1050DKA3200</v>
          </cell>
          <cell r="G6850" t="str">
            <v>No</v>
          </cell>
        </row>
        <row r="6851">
          <cell r="F6851" t="str">
            <v>460510DKA6430DKA1040-1050DKA3210</v>
          </cell>
          <cell r="G6851" t="str">
            <v>No</v>
          </cell>
        </row>
        <row r="6852">
          <cell r="F6852" t="str">
            <v>460510DKA6430DKA1040-1050DKA3220</v>
          </cell>
          <cell r="G6852" t="str">
            <v>No</v>
          </cell>
        </row>
        <row r="6853">
          <cell r="F6853" t="str">
            <v>460510DKA6430DKA1040-1050DKA3230</v>
          </cell>
          <cell r="G6853" t="str">
            <v>No</v>
          </cell>
        </row>
        <row r="6854">
          <cell r="F6854" t="str">
            <v>460510DKA6430DKA1060DKA3200</v>
          </cell>
          <cell r="G6854" t="str">
            <v>NC</v>
          </cell>
        </row>
        <row r="6855">
          <cell r="F6855" t="str">
            <v>460510DKA6430DKA1060DKA3210</v>
          </cell>
          <cell r="G6855" t="str">
            <v>NC</v>
          </cell>
        </row>
        <row r="6856">
          <cell r="F6856" t="str">
            <v>460510DKA6430DKA1060DKA3220</v>
          </cell>
          <cell r="G6856" t="str">
            <v>NC</v>
          </cell>
        </row>
        <row r="6857">
          <cell r="F6857" t="str">
            <v>460510DKA6430DKA1060DKA3230</v>
          </cell>
          <cell r="G6857" t="str">
            <v>NC</v>
          </cell>
        </row>
        <row r="6858">
          <cell r="F6858" t="str">
            <v>460510DKA6430DKA1070-1080DKA3200</v>
          </cell>
          <cell r="G6858" t="str">
            <v>No</v>
          </cell>
        </row>
        <row r="6859">
          <cell r="F6859" t="str">
            <v>460510DKA6430DKA1070-1080DKA3210</v>
          </cell>
          <cell r="G6859" t="str">
            <v>No</v>
          </cell>
        </row>
        <row r="6860">
          <cell r="F6860" t="str">
            <v>460510DKA6430DKA1070-1080DKA3220</v>
          </cell>
          <cell r="G6860" t="str">
            <v>No</v>
          </cell>
        </row>
        <row r="6861">
          <cell r="F6861" t="str">
            <v>460510DKA6430DKA1070-1080DKA3230</v>
          </cell>
          <cell r="G6861" t="str">
            <v>No</v>
          </cell>
        </row>
        <row r="6862">
          <cell r="F6862" t="str">
            <v>460510DKA6430DKA1090DKA3200</v>
          </cell>
          <cell r="G6862" t="str">
            <v>NC</v>
          </cell>
        </row>
        <row r="6863">
          <cell r="F6863" t="str">
            <v>460510DKA6430DKA1090DKA3210</v>
          </cell>
          <cell r="G6863" t="str">
            <v>NC</v>
          </cell>
        </row>
        <row r="6864">
          <cell r="F6864" t="str">
            <v>460510DKA6430DKA1090DKA3220</v>
          </cell>
          <cell r="G6864" t="str">
            <v>NC</v>
          </cell>
        </row>
        <row r="6865">
          <cell r="F6865" t="str">
            <v>460510DKA6430DKA1090DKA3230</v>
          </cell>
          <cell r="G6865" t="str">
            <v>NC</v>
          </cell>
        </row>
        <row r="6866">
          <cell r="F6866" t="str">
            <v>460520DKA6410DKA1040-1050DKA3200</v>
          </cell>
          <cell r="G6866" t="str">
            <v>NC</v>
          </cell>
        </row>
        <row r="6867">
          <cell r="F6867" t="str">
            <v>460520DKA6410DKA1040-1050DKA3210</v>
          </cell>
          <cell r="G6867" t="str">
            <v>NC</v>
          </cell>
        </row>
        <row r="6868">
          <cell r="F6868" t="str">
            <v>460520DKA6410DKA1040-1050DKA3220</v>
          </cell>
          <cell r="G6868" t="str">
            <v>NC</v>
          </cell>
        </row>
        <row r="6869">
          <cell r="F6869" t="str">
            <v>460520DKA6410DKA1040-1050DKA3230</v>
          </cell>
          <cell r="G6869" t="str">
            <v>NC</v>
          </cell>
        </row>
        <row r="6870">
          <cell r="F6870" t="str">
            <v>460520DKA6410DKA1060DKA3200</v>
          </cell>
          <cell r="G6870" t="str">
            <v>No</v>
          </cell>
        </row>
        <row r="6871">
          <cell r="F6871" t="str">
            <v>460520DKA6410DKA1060DKA3210</v>
          </cell>
          <cell r="G6871" t="str">
            <v>No</v>
          </cell>
        </row>
        <row r="6872">
          <cell r="F6872" t="str">
            <v>460520DKA6410DKA1060DKA3220</v>
          </cell>
          <cell r="G6872" t="str">
            <v>No</v>
          </cell>
        </row>
        <row r="6873">
          <cell r="F6873" t="str">
            <v>460520DKA6410DKA1060DKA3230</v>
          </cell>
          <cell r="G6873" t="str">
            <v>No</v>
          </cell>
        </row>
        <row r="6874">
          <cell r="F6874" t="str">
            <v>460520DKA6410DKA1070-1080DKA3200</v>
          </cell>
          <cell r="G6874" t="str">
            <v>NC</v>
          </cell>
        </row>
        <row r="6875">
          <cell r="F6875" t="str">
            <v>460520DKA6410DKA1070-1080DKA3210</v>
          </cell>
          <cell r="G6875" t="str">
            <v>NC</v>
          </cell>
        </row>
        <row r="6876">
          <cell r="F6876" t="str">
            <v>460520DKA6410DKA1070-1080DKA3220</v>
          </cell>
          <cell r="G6876" t="str">
            <v>NC</v>
          </cell>
        </row>
        <row r="6877">
          <cell r="F6877" t="str">
            <v>460520DKA6410DKA1070-1080DKA3230</v>
          </cell>
          <cell r="G6877" t="str">
            <v>NC</v>
          </cell>
        </row>
        <row r="6878">
          <cell r="F6878" t="str">
            <v>460520DKA6410DKA1090DKA3200</v>
          </cell>
          <cell r="G6878" t="str">
            <v>No</v>
          </cell>
        </row>
        <row r="6879">
          <cell r="F6879" t="str">
            <v>460520DKA6410DKA1090DKA3210</v>
          </cell>
          <cell r="G6879" t="str">
            <v>No</v>
          </cell>
        </row>
        <row r="6880">
          <cell r="F6880" t="str">
            <v>460520DKA6410DKA1090DKA3220</v>
          </cell>
          <cell r="G6880" t="str">
            <v>No</v>
          </cell>
        </row>
        <row r="6881">
          <cell r="F6881" t="str">
            <v>460520DKA6410DKA1090DKA3230</v>
          </cell>
          <cell r="G6881" t="str">
            <v>No</v>
          </cell>
        </row>
        <row r="6882">
          <cell r="F6882" t="str">
            <v>460520DKA6420DKA1040-1050DKA3200</v>
          </cell>
          <cell r="G6882" t="str">
            <v>NC</v>
          </cell>
        </row>
        <row r="6883">
          <cell r="F6883" t="str">
            <v>460520DKA6420DKA1040-1050DKA3210</v>
          </cell>
          <cell r="G6883" t="str">
            <v>NC</v>
          </cell>
        </row>
        <row r="6884">
          <cell r="F6884" t="str">
            <v>460520DKA6420DKA1040-1050DKA3220</v>
          </cell>
          <cell r="G6884" t="str">
            <v>NC</v>
          </cell>
        </row>
        <row r="6885">
          <cell r="F6885" t="str">
            <v>460520DKA6420DKA1040-1050DKA3230</v>
          </cell>
          <cell r="G6885" t="str">
            <v>NC</v>
          </cell>
        </row>
        <row r="6886">
          <cell r="F6886" t="str">
            <v>460520DKA6420DKA1060DKA3200</v>
          </cell>
          <cell r="G6886" t="str">
            <v>No</v>
          </cell>
        </row>
        <row r="6887">
          <cell r="F6887" t="str">
            <v>460520DKA6420DKA1060DKA3210</v>
          </cell>
          <cell r="G6887" t="str">
            <v>No</v>
          </cell>
        </row>
        <row r="6888">
          <cell r="F6888" t="str">
            <v>460520DKA6420DKA1060DKA3220</v>
          </cell>
          <cell r="G6888" t="str">
            <v>No</v>
          </cell>
        </row>
        <row r="6889">
          <cell r="F6889" t="str">
            <v>460520DKA6420DKA1060DKA3230</v>
          </cell>
          <cell r="G6889" t="str">
            <v>No</v>
          </cell>
        </row>
        <row r="6890">
          <cell r="F6890" t="str">
            <v>460520DKA6420DKA1070-1080DKA3200</v>
          </cell>
          <cell r="G6890" t="str">
            <v>NC</v>
          </cell>
        </row>
        <row r="6891">
          <cell r="F6891" t="str">
            <v>460520DKA6420DKA1070-1080DKA3210</v>
          </cell>
          <cell r="G6891" t="str">
            <v>NC</v>
          </cell>
        </row>
        <row r="6892">
          <cell r="F6892" t="str">
            <v>460520DKA6420DKA1070-1080DKA3220</v>
          </cell>
          <cell r="G6892" t="str">
            <v>NC</v>
          </cell>
        </row>
        <row r="6893">
          <cell r="F6893" t="str">
            <v>460520DKA6420DKA1070-1080DKA3230</v>
          </cell>
          <cell r="G6893" t="str">
            <v>NC</v>
          </cell>
        </row>
        <row r="6894">
          <cell r="F6894" t="str">
            <v>460520DKA6420DKA1090DKA3200</v>
          </cell>
          <cell r="G6894" t="str">
            <v>No</v>
          </cell>
        </row>
        <row r="6895">
          <cell r="F6895" t="str">
            <v>460520DKA6420DKA1090DKA3210</v>
          </cell>
          <cell r="G6895" t="str">
            <v>No</v>
          </cell>
        </row>
        <row r="6896">
          <cell r="F6896" t="str">
            <v>460520DKA6420DKA1090DKA3220</v>
          </cell>
          <cell r="G6896" t="str">
            <v>No</v>
          </cell>
        </row>
        <row r="6897">
          <cell r="F6897" t="str">
            <v>460520DKA6420DKA1090DKA3230</v>
          </cell>
          <cell r="G6897" t="str">
            <v>No</v>
          </cell>
        </row>
        <row r="6898">
          <cell r="F6898" t="str">
            <v>460520DKA6430DKA1040-1050DKA3200</v>
          </cell>
          <cell r="G6898" t="str">
            <v>No</v>
          </cell>
        </row>
        <row r="6899">
          <cell r="F6899" t="str">
            <v>460520DKA6430DKA1040-1050DKA3210</v>
          </cell>
          <cell r="G6899" t="str">
            <v>No</v>
          </cell>
        </row>
        <row r="6900">
          <cell r="F6900" t="str">
            <v>460520DKA6430DKA1040-1050DKA3220</v>
          </cell>
          <cell r="G6900" t="str">
            <v>No</v>
          </cell>
        </row>
        <row r="6901">
          <cell r="F6901" t="str">
            <v>460520DKA6430DKA1040-1050DKA3230</v>
          </cell>
          <cell r="G6901" t="str">
            <v>No</v>
          </cell>
        </row>
        <row r="6902">
          <cell r="F6902" t="str">
            <v>460520DKA6430DKA1060DKA3200</v>
          </cell>
          <cell r="G6902" t="str">
            <v>No</v>
          </cell>
        </row>
        <row r="6903">
          <cell r="F6903" t="str">
            <v>460520DKA6430DKA1060DKA3210</v>
          </cell>
          <cell r="G6903" t="str">
            <v>No</v>
          </cell>
        </row>
        <row r="6904">
          <cell r="F6904" t="str">
            <v>460520DKA6430DKA1060DKA3220</v>
          </cell>
          <cell r="G6904" t="str">
            <v>No</v>
          </cell>
        </row>
        <row r="6905">
          <cell r="F6905" t="str">
            <v>460520DKA6430DKA1060DKA3230</v>
          </cell>
          <cell r="G6905" t="str">
            <v>No</v>
          </cell>
        </row>
        <row r="6906">
          <cell r="F6906" t="str">
            <v>460520DKA6430DKA1070-1080DKA3200</v>
          </cell>
          <cell r="G6906" t="str">
            <v>No</v>
          </cell>
        </row>
        <row r="6907">
          <cell r="F6907" t="str">
            <v>460520DKA6430DKA1070-1080DKA3210</v>
          </cell>
          <cell r="G6907" t="str">
            <v>No</v>
          </cell>
        </row>
        <row r="6908">
          <cell r="F6908" t="str">
            <v>460520DKA6430DKA1070-1080DKA3220</v>
          </cell>
          <cell r="G6908" t="str">
            <v>No</v>
          </cell>
        </row>
        <row r="6909">
          <cell r="F6909" t="str">
            <v>460520DKA6430DKA1070-1080DKA3230</v>
          </cell>
          <cell r="G6909" t="str">
            <v>No</v>
          </cell>
        </row>
        <row r="6910">
          <cell r="F6910" t="str">
            <v>460520DKA6430DKA1090DKA3200</v>
          </cell>
          <cell r="G6910" t="str">
            <v>No</v>
          </cell>
        </row>
        <row r="6911">
          <cell r="F6911" t="str">
            <v>460520DKA6430DKA1090DKA3210</v>
          </cell>
          <cell r="G6911" t="str">
            <v>No</v>
          </cell>
        </row>
        <row r="6912">
          <cell r="F6912" t="str">
            <v>460520DKA6430DKA1090DKA3220</v>
          </cell>
          <cell r="G6912" t="str">
            <v>No</v>
          </cell>
        </row>
        <row r="6913">
          <cell r="F6913" t="str">
            <v>460520DKA6430DKA1090DKA3230</v>
          </cell>
          <cell r="G6913" t="str">
            <v>No</v>
          </cell>
        </row>
        <row r="6914">
          <cell r="F6914" t="str">
            <v>470450DKA6410DKA1040-1050DKA3200</v>
          </cell>
          <cell r="G6914" t="str">
            <v>NC</v>
          </cell>
        </row>
        <row r="6915">
          <cell r="F6915" t="str">
            <v>470450DKA6410DKA1040-1050DKA3210</v>
          </cell>
          <cell r="G6915" t="str">
            <v>NC</v>
          </cell>
        </row>
        <row r="6916">
          <cell r="F6916" t="str">
            <v>470450DKA6410DKA1040-1050DKA3220</v>
          </cell>
          <cell r="G6916" t="str">
            <v>NC</v>
          </cell>
        </row>
        <row r="6917">
          <cell r="F6917" t="str">
            <v>470450DKA6410DKA1040-1050DKA3230</v>
          </cell>
          <cell r="G6917" t="str">
            <v>NC</v>
          </cell>
        </row>
        <row r="6918">
          <cell r="F6918" t="str">
            <v>470450DKA6410DKA1060DKA3200</v>
          </cell>
          <cell r="G6918" t="str">
            <v>NC</v>
          </cell>
        </row>
        <row r="6919">
          <cell r="F6919" t="str">
            <v>470450DKA6410DKA1060DKA3210</v>
          </cell>
          <cell r="G6919" t="str">
            <v>NC</v>
          </cell>
        </row>
        <row r="6920">
          <cell r="F6920" t="str">
            <v>470450DKA6410DKA1060DKA3220</v>
          </cell>
          <cell r="G6920" t="str">
            <v>NC</v>
          </cell>
        </row>
        <row r="6921">
          <cell r="F6921" t="str">
            <v>470450DKA6410DKA1060DKA3230</v>
          </cell>
          <cell r="G6921" t="str">
            <v>NC</v>
          </cell>
        </row>
        <row r="6922">
          <cell r="F6922" t="str">
            <v>470450DKA6410DKA1070-1080DKA3200</v>
          </cell>
          <cell r="G6922" t="str">
            <v>NC</v>
          </cell>
        </row>
        <row r="6923">
          <cell r="F6923" t="str">
            <v>470450DKA6410DKA1070-1080DKA3210</v>
          </cell>
          <cell r="G6923" t="str">
            <v>NC</v>
          </cell>
        </row>
        <row r="6924">
          <cell r="F6924" t="str">
            <v>470450DKA6410DKA1070-1080DKA3220</v>
          </cell>
          <cell r="G6924" t="str">
            <v>NC</v>
          </cell>
        </row>
        <row r="6925">
          <cell r="F6925" t="str">
            <v>470450DKA6410DKA1070-1080DKA3230</v>
          </cell>
          <cell r="G6925" t="str">
            <v>NC</v>
          </cell>
        </row>
        <row r="6926">
          <cell r="F6926" t="str">
            <v>470450DKA6410DKA1090DKA3200</v>
          </cell>
          <cell r="G6926" t="str">
            <v>NC</v>
          </cell>
        </row>
        <row r="6927">
          <cell r="F6927" t="str">
            <v>470450DKA6410DKA1090DKA3210</v>
          </cell>
          <cell r="G6927" t="str">
            <v>NC</v>
          </cell>
        </row>
        <row r="6928">
          <cell r="F6928" t="str">
            <v>470450DKA6410DKA1090DKA3220</v>
          </cell>
          <cell r="G6928" t="str">
            <v>NC</v>
          </cell>
        </row>
        <row r="6929">
          <cell r="F6929" t="str">
            <v>470450DKA6410DKA1090DKA3230</v>
          </cell>
          <cell r="G6929" t="str">
            <v>NC</v>
          </cell>
        </row>
        <row r="6930">
          <cell r="F6930" t="str">
            <v>470450DKA6420DKA1040-1050DKA3200</v>
          </cell>
          <cell r="G6930" t="str">
            <v>NC</v>
          </cell>
        </row>
        <row r="6931">
          <cell r="F6931" t="str">
            <v>470450DKA6420DKA1040-1050DKA3210</v>
          </cell>
          <cell r="G6931" t="str">
            <v>NC</v>
          </cell>
        </row>
        <row r="6932">
          <cell r="F6932" t="str">
            <v>470450DKA6420DKA1040-1050DKA3220</v>
          </cell>
          <cell r="G6932" t="str">
            <v>NC</v>
          </cell>
        </row>
        <row r="6933">
          <cell r="F6933" t="str">
            <v>470450DKA6420DKA1040-1050DKA3230</v>
          </cell>
          <cell r="G6933" t="str">
            <v>NC</v>
          </cell>
        </row>
        <row r="6934">
          <cell r="F6934" t="str">
            <v>470450DKA6420DKA1060DKA3200</v>
          </cell>
          <cell r="G6934" t="str">
            <v>NC</v>
          </cell>
        </row>
        <row r="6935">
          <cell r="F6935" t="str">
            <v>470450DKA6420DKA1060DKA3210</v>
          </cell>
          <cell r="G6935" t="str">
            <v>NC</v>
          </cell>
        </row>
        <row r="6936">
          <cell r="F6936" t="str">
            <v>470450DKA6420DKA1060DKA3220</v>
          </cell>
          <cell r="G6936" t="str">
            <v>NC</v>
          </cell>
        </row>
        <row r="6937">
          <cell r="F6937" t="str">
            <v>470450DKA6420DKA1060DKA3230</v>
          </cell>
          <cell r="G6937" t="str">
            <v>NC</v>
          </cell>
        </row>
        <row r="6938">
          <cell r="F6938" t="str">
            <v>470450DKA6420DKA1070-1080DKA3200</v>
          </cell>
          <cell r="G6938" t="str">
            <v>NC</v>
          </cell>
        </row>
        <row r="6939">
          <cell r="F6939" t="str">
            <v>470450DKA6420DKA1070-1080DKA3210</v>
          </cell>
          <cell r="G6939" t="str">
            <v>NC</v>
          </cell>
        </row>
        <row r="6940">
          <cell r="F6940" t="str">
            <v>470450DKA6420DKA1070-1080DKA3220</v>
          </cell>
          <cell r="G6940" t="str">
            <v>NC</v>
          </cell>
        </row>
        <row r="6941">
          <cell r="F6941" t="str">
            <v>470450DKA6420DKA1070-1080DKA3230</v>
          </cell>
          <cell r="G6941" t="str">
            <v>NC</v>
          </cell>
        </row>
        <row r="6942">
          <cell r="F6942" t="str">
            <v>470450DKA6420DKA1090DKA3200</v>
          </cell>
          <cell r="G6942" t="str">
            <v>NC</v>
          </cell>
        </row>
        <row r="6943">
          <cell r="F6943" t="str">
            <v>470450DKA6420DKA1090DKA3210</v>
          </cell>
          <cell r="G6943" t="str">
            <v>NC</v>
          </cell>
        </row>
        <row r="6944">
          <cell r="F6944" t="str">
            <v>470450DKA6420DKA1090DKA3220</v>
          </cell>
          <cell r="G6944" t="str">
            <v>NC</v>
          </cell>
        </row>
        <row r="6945">
          <cell r="F6945" t="str">
            <v>470450DKA6420DKA1090DKA3230</v>
          </cell>
          <cell r="G6945" t="str">
            <v>NC</v>
          </cell>
        </row>
        <row r="6946">
          <cell r="F6946" t="str">
            <v>470450DKA6430DKA1040-1050DKA3200</v>
          </cell>
          <cell r="G6946" t="str">
            <v>NC</v>
          </cell>
        </row>
        <row r="6947">
          <cell r="F6947" t="str">
            <v>470450DKA6430DKA1040-1050DKA3210</v>
          </cell>
          <cell r="G6947" t="str">
            <v>NC</v>
          </cell>
        </row>
        <row r="6948">
          <cell r="F6948" t="str">
            <v>470450DKA6430DKA1040-1050DKA3220</v>
          </cell>
          <cell r="G6948" t="str">
            <v>NC</v>
          </cell>
        </row>
        <row r="6949">
          <cell r="F6949" t="str">
            <v>470450DKA6430DKA1040-1050DKA3230</v>
          </cell>
          <cell r="G6949" t="str">
            <v>NC</v>
          </cell>
        </row>
        <row r="6950">
          <cell r="F6950" t="str">
            <v>470450DKA6430DKA1060DKA3200</v>
          </cell>
          <cell r="G6950" t="str">
            <v>NC</v>
          </cell>
        </row>
        <row r="6951">
          <cell r="F6951" t="str">
            <v>470450DKA6430DKA1060DKA3210</v>
          </cell>
          <cell r="G6951" t="str">
            <v>NC</v>
          </cell>
        </row>
        <row r="6952">
          <cell r="F6952" t="str">
            <v>470450DKA6430DKA1060DKA3220</v>
          </cell>
          <cell r="G6952" t="str">
            <v>NC</v>
          </cell>
        </row>
        <row r="6953">
          <cell r="F6953" t="str">
            <v>470450DKA6430DKA1060DKA3230</v>
          </cell>
          <cell r="G6953" t="str">
            <v>NC</v>
          </cell>
        </row>
        <row r="6954">
          <cell r="F6954" t="str">
            <v>470450DKA6430DKA1070-1080DKA3200</v>
          </cell>
          <cell r="G6954" t="str">
            <v>NC</v>
          </cell>
        </row>
        <row r="6955">
          <cell r="F6955" t="str">
            <v>470450DKA6430DKA1070-1080DKA3210</v>
          </cell>
          <cell r="G6955" t="str">
            <v>NC</v>
          </cell>
        </row>
        <row r="6956">
          <cell r="F6956" t="str">
            <v>470450DKA6430DKA1070-1080DKA3220</v>
          </cell>
          <cell r="G6956" t="str">
            <v>NC</v>
          </cell>
        </row>
        <row r="6957">
          <cell r="F6957" t="str">
            <v>470450DKA6430DKA1070-1080DKA3230</v>
          </cell>
          <cell r="G6957" t="str">
            <v>NC</v>
          </cell>
        </row>
        <row r="6958">
          <cell r="F6958" t="str">
            <v>470450DKA6430DKA1090DKA3200</v>
          </cell>
          <cell r="G6958" t="str">
            <v>NC</v>
          </cell>
        </row>
        <row r="6959">
          <cell r="F6959" t="str">
            <v>470450DKA6430DKA1090DKA3210</v>
          </cell>
          <cell r="G6959" t="str">
            <v>NC</v>
          </cell>
        </row>
        <row r="6960">
          <cell r="F6960" t="str">
            <v>470450DKA6430DKA1090DKA3220</v>
          </cell>
          <cell r="G6960" t="str">
            <v>NC</v>
          </cell>
        </row>
        <row r="6961">
          <cell r="F6961" t="str">
            <v>470450DKA6430DKA1090DKA3230</v>
          </cell>
          <cell r="G6961" t="str">
            <v>NC</v>
          </cell>
        </row>
        <row r="6962">
          <cell r="F6962" t="str">
            <v>470460DKA6410DKA1040-1050DKA3200</v>
          </cell>
          <cell r="G6962" t="str">
            <v>NC</v>
          </cell>
        </row>
        <row r="6963">
          <cell r="F6963" t="str">
            <v>470460DKA6410DKA1040-1050DKA3210</v>
          </cell>
          <cell r="G6963" t="str">
            <v>NC</v>
          </cell>
        </row>
        <row r="6964">
          <cell r="F6964" t="str">
            <v>470460DKA6410DKA1040-1050DKA3220</v>
          </cell>
          <cell r="G6964" t="str">
            <v>NC</v>
          </cell>
        </row>
        <row r="6965">
          <cell r="F6965" t="str">
            <v>470460DKA6410DKA1040-1050DKA3230</v>
          </cell>
          <cell r="G6965" t="str">
            <v>NC</v>
          </cell>
        </row>
        <row r="6966">
          <cell r="F6966" t="str">
            <v>470460DKA6410DKA1060DKA3200</v>
          </cell>
          <cell r="G6966" t="str">
            <v>NC</v>
          </cell>
        </row>
        <row r="6967">
          <cell r="F6967" t="str">
            <v>470460DKA6410DKA1060DKA3210</v>
          </cell>
          <cell r="G6967" t="str">
            <v>NC</v>
          </cell>
        </row>
        <row r="6968">
          <cell r="F6968" t="str">
            <v>470460DKA6410DKA1060DKA3220</v>
          </cell>
          <cell r="G6968" t="str">
            <v>NC</v>
          </cell>
        </row>
        <row r="6969">
          <cell r="F6969" t="str">
            <v>470460DKA6410DKA1060DKA3230</v>
          </cell>
          <cell r="G6969" t="str">
            <v>NC</v>
          </cell>
        </row>
        <row r="6970">
          <cell r="F6970" t="str">
            <v>470460DKA6410DKA1070-1080DKA3200</v>
          </cell>
          <cell r="G6970" t="str">
            <v>NC</v>
          </cell>
        </row>
        <row r="6971">
          <cell r="F6971" t="str">
            <v>470460DKA6410DKA1070-1080DKA3210</v>
          </cell>
          <cell r="G6971" t="str">
            <v>NC</v>
          </cell>
        </row>
        <row r="6972">
          <cell r="F6972" t="str">
            <v>470460DKA6410DKA1070-1080DKA3220</v>
          </cell>
          <cell r="G6972" t="str">
            <v>NC</v>
          </cell>
        </row>
        <row r="6973">
          <cell r="F6973" t="str">
            <v>470460DKA6410DKA1070-1080DKA3230</v>
          </cell>
          <cell r="G6973" t="str">
            <v>NC</v>
          </cell>
        </row>
        <row r="6974">
          <cell r="F6974" t="str">
            <v>470460DKA6410DKA1090DKA3200</v>
          </cell>
          <cell r="G6974" t="str">
            <v>NC</v>
          </cell>
        </row>
        <row r="6975">
          <cell r="F6975" t="str">
            <v>470460DKA6410DKA1090DKA3210</v>
          </cell>
          <cell r="G6975" t="str">
            <v>NC</v>
          </cell>
        </row>
        <row r="6976">
          <cell r="F6976" t="str">
            <v>470460DKA6410DKA1090DKA3220</v>
          </cell>
          <cell r="G6976" t="str">
            <v>NC</v>
          </cell>
        </row>
        <row r="6977">
          <cell r="F6977" t="str">
            <v>470460DKA6410DKA1090DKA3230</v>
          </cell>
          <cell r="G6977" t="str">
            <v>NC</v>
          </cell>
        </row>
        <row r="6978">
          <cell r="F6978" t="str">
            <v>470460DKA6420DKA1040-1050DKA3200</v>
          </cell>
          <cell r="G6978" t="str">
            <v>NC</v>
          </cell>
        </row>
        <row r="6979">
          <cell r="F6979" t="str">
            <v>470460DKA6420DKA1040-1050DKA3210</v>
          </cell>
          <cell r="G6979" t="str">
            <v>NC</v>
          </cell>
        </row>
        <row r="6980">
          <cell r="F6980" t="str">
            <v>470460DKA6420DKA1040-1050DKA3220</v>
          </cell>
          <cell r="G6980" t="str">
            <v>NC</v>
          </cell>
        </row>
        <row r="6981">
          <cell r="F6981" t="str">
            <v>470460DKA6420DKA1040-1050DKA3230</v>
          </cell>
          <cell r="G6981" t="str">
            <v>NC</v>
          </cell>
        </row>
        <row r="6982">
          <cell r="F6982" t="str">
            <v>470460DKA6420DKA1060DKA3200</v>
          </cell>
          <cell r="G6982" t="str">
            <v>NC</v>
          </cell>
        </row>
        <row r="6983">
          <cell r="F6983" t="str">
            <v>470460DKA6420DKA1060DKA3210</v>
          </cell>
          <cell r="G6983" t="str">
            <v>NC</v>
          </cell>
        </row>
        <row r="6984">
          <cell r="F6984" t="str">
            <v>470460DKA6420DKA1060DKA3220</v>
          </cell>
          <cell r="G6984" t="str">
            <v>NC</v>
          </cell>
        </row>
        <row r="6985">
          <cell r="F6985" t="str">
            <v>470460DKA6420DKA1060DKA3230</v>
          </cell>
          <cell r="G6985" t="str">
            <v>NC</v>
          </cell>
        </row>
        <row r="6986">
          <cell r="F6986" t="str">
            <v>470460DKA6420DKA1070-1080DKA3200</v>
          </cell>
          <cell r="G6986" t="str">
            <v>NC</v>
          </cell>
        </row>
        <row r="6987">
          <cell r="F6987" t="str">
            <v>470460DKA6420DKA1070-1080DKA3210</v>
          </cell>
          <cell r="G6987" t="str">
            <v>NC</v>
          </cell>
        </row>
        <row r="6988">
          <cell r="F6988" t="str">
            <v>470460DKA6420DKA1070-1080DKA3220</v>
          </cell>
          <cell r="G6988" t="str">
            <v>NC</v>
          </cell>
        </row>
        <row r="6989">
          <cell r="F6989" t="str">
            <v>470460DKA6420DKA1070-1080DKA3230</v>
          </cell>
          <cell r="G6989" t="str">
            <v>NC</v>
          </cell>
        </row>
        <row r="6990">
          <cell r="F6990" t="str">
            <v>470460DKA6420DKA1090DKA3200</v>
          </cell>
          <cell r="G6990" t="str">
            <v>NC</v>
          </cell>
        </row>
        <row r="6991">
          <cell r="F6991" t="str">
            <v>470460DKA6420DKA1090DKA3210</v>
          </cell>
          <cell r="G6991" t="str">
            <v>NC</v>
          </cell>
        </row>
        <row r="6992">
          <cell r="F6992" t="str">
            <v>470460DKA6420DKA1090DKA3220</v>
          </cell>
          <cell r="G6992" t="str">
            <v>NC</v>
          </cell>
        </row>
        <row r="6993">
          <cell r="F6993" t="str">
            <v>470460DKA6420DKA1090DKA3230</v>
          </cell>
          <cell r="G6993" t="str">
            <v>NC</v>
          </cell>
        </row>
        <row r="6994">
          <cell r="F6994" t="str">
            <v>470460DKA6430DKA1040-1050DKA3200</v>
          </cell>
          <cell r="G6994" t="str">
            <v>NC</v>
          </cell>
        </row>
        <row r="6995">
          <cell r="F6995" t="str">
            <v>470460DKA6430DKA1040-1050DKA3210</v>
          </cell>
          <cell r="G6995" t="str">
            <v>NC</v>
          </cell>
        </row>
        <row r="6996">
          <cell r="F6996" t="str">
            <v>470460DKA6430DKA1040-1050DKA3220</v>
          </cell>
          <cell r="G6996" t="str">
            <v>NC</v>
          </cell>
        </row>
        <row r="6997">
          <cell r="F6997" t="str">
            <v>470460DKA6430DKA1040-1050DKA3230</v>
          </cell>
          <cell r="G6997" t="str">
            <v>NC</v>
          </cell>
        </row>
        <row r="6998">
          <cell r="F6998" t="str">
            <v>470460DKA6430DKA1060DKA3200</v>
          </cell>
          <cell r="G6998" t="str">
            <v>NC</v>
          </cell>
        </row>
        <row r="6999">
          <cell r="F6999" t="str">
            <v>470460DKA6430DKA1060DKA3210</v>
          </cell>
          <cell r="G6999" t="str">
            <v>NC</v>
          </cell>
        </row>
        <row r="7000">
          <cell r="F7000" t="str">
            <v>470460DKA6430DKA1060DKA3220</v>
          </cell>
          <cell r="G7000" t="str">
            <v>NC</v>
          </cell>
        </row>
        <row r="7001">
          <cell r="F7001" t="str">
            <v>470460DKA6430DKA1060DKA3230</v>
          </cell>
          <cell r="G7001" t="str">
            <v>NC</v>
          </cell>
        </row>
        <row r="7002">
          <cell r="F7002" t="str">
            <v>470460DKA6430DKA1070-1080DKA3200</v>
          </cell>
          <cell r="G7002" t="str">
            <v>NC</v>
          </cell>
        </row>
        <row r="7003">
          <cell r="F7003" t="str">
            <v>470460DKA6430DKA1070-1080DKA3210</v>
          </cell>
          <cell r="G7003" t="str">
            <v>NC</v>
          </cell>
        </row>
        <row r="7004">
          <cell r="F7004" t="str">
            <v>470460DKA6430DKA1070-1080DKA3220</v>
          </cell>
          <cell r="G7004" t="str">
            <v>NC</v>
          </cell>
        </row>
        <row r="7005">
          <cell r="F7005" t="str">
            <v>470460DKA6430DKA1070-1080DKA3230</v>
          </cell>
          <cell r="G7005" t="str">
            <v>NC</v>
          </cell>
        </row>
        <row r="7006">
          <cell r="F7006" t="str">
            <v>470460DKA6430DKA1090DKA3200</v>
          </cell>
          <cell r="G7006" t="str">
            <v>NC</v>
          </cell>
        </row>
        <row r="7007">
          <cell r="F7007" t="str">
            <v>470460DKA6430DKA1090DKA3210</v>
          </cell>
          <cell r="G7007" t="str">
            <v>NC</v>
          </cell>
        </row>
        <row r="7008">
          <cell r="F7008" t="str">
            <v>470460DKA6430DKA1090DKA3220</v>
          </cell>
          <cell r="G7008" t="str">
            <v>NC</v>
          </cell>
        </row>
        <row r="7009">
          <cell r="F7009" t="str">
            <v>470460DKA6430DKA1090DKA3230</v>
          </cell>
          <cell r="G7009" t="str">
            <v>NC</v>
          </cell>
        </row>
        <row r="7010">
          <cell r="F7010" t="str">
            <v>470470DKA6410DKA1040-1050DKA3200</v>
          </cell>
          <cell r="G7010" t="str">
            <v>NC</v>
          </cell>
        </row>
        <row r="7011">
          <cell r="F7011" t="str">
            <v>470470DKA6410DKA1040-1050DKA3210</v>
          </cell>
          <cell r="G7011" t="str">
            <v>NC</v>
          </cell>
        </row>
        <row r="7012">
          <cell r="F7012" t="str">
            <v>470470DKA6410DKA1040-1050DKA3220</v>
          </cell>
          <cell r="G7012" t="str">
            <v>NC</v>
          </cell>
        </row>
        <row r="7013">
          <cell r="F7013" t="str">
            <v>470470DKA6410DKA1040-1050DKA3230</v>
          </cell>
          <cell r="G7013" t="str">
            <v>NC</v>
          </cell>
        </row>
        <row r="7014">
          <cell r="F7014" t="str">
            <v>470470DKA6410DKA1060DKA3200</v>
          </cell>
          <cell r="G7014" t="str">
            <v>NC</v>
          </cell>
        </row>
        <row r="7015">
          <cell r="F7015" t="str">
            <v>470470DKA6410DKA1060DKA3210</v>
          </cell>
          <cell r="G7015" t="str">
            <v>NC</v>
          </cell>
        </row>
        <row r="7016">
          <cell r="F7016" t="str">
            <v>470470DKA6410DKA1060DKA3220</v>
          </cell>
          <cell r="G7016" t="str">
            <v>NC</v>
          </cell>
        </row>
        <row r="7017">
          <cell r="F7017" t="str">
            <v>470470DKA6410DKA1060DKA3230</v>
          </cell>
          <cell r="G7017" t="str">
            <v>NC</v>
          </cell>
        </row>
        <row r="7018">
          <cell r="F7018" t="str">
            <v>470470DKA6410DKA1070-1080DKA3200</v>
          </cell>
          <cell r="G7018" t="str">
            <v>NC</v>
          </cell>
        </row>
        <row r="7019">
          <cell r="F7019" t="str">
            <v>470470DKA6410DKA1070-1080DKA3210</v>
          </cell>
          <cell r="G7019" t="str">
            <v>NC</v>
          </cell>
        </row>
        <row r="7020">
          <cell r="F7020" t="str">
            <v>470470DKA6410DKA1070-1080DKA3220</v>
          </cell>
          <cell r="G7020" t="str">
            <v>NC</v>
          </cell>
        </row>
        <row r="7021">
          <cell r="F7021" t="str">
            <v>470470DKA6410DKA1070-1080DKA3230</v>
          </cell>
          <cell r="G7021" t="str">
            <v>NC</v>
          </cell>
        </row>
        <row r="7022">
          <cell r="F7022" t="str">
            <v>470470DKA6410DKA1090DKA3200</v>
          </cell>
          <cell r="G7022" t="str">
            <v>NC</v>
          </cell>
        </row>
        <row r="7023">
          <cell r="F7023" t="str">
            <v>470470DKA6410DKA1090DKA3210</v>
          </cell>
          <cell r="G7023" t="str">
            <v>NC</v>
          </cell>
        </row>
        <row r="7024">
          <cell r="F7024" t="str">
            <v>470470DKA6410DKA1090DKA3220</v>
          </cell>
          <cell r="G7024" t="str">
            <v>NC</v>
          </cell>
        </row>
        <row r="7025">
          <cell r="F7025" t="str">
            <v>470470DKA6410DKA1090DKA3230</v>
          </cell>
          <cell r="G7025" t="str">
            <v>NC</v>
          </cell>
        </row>
        <row r="7026">
          <cell r="F7026" t="str">
            <v>470470DKA6420DKA1040-1050DKA3200</v>
          </cell>
          <cell r="G7026" t="str">
            <v>NC</v>
          </cell>
        </row>
        <row r="7027">
          <cell r="F7027" t="str">
            <v>470470DKA6420DKA1040-1050DKA3210</v>
          </cell>
          <cell r="G7027" t="str">
            <v>NC</v>
          </cell>
        </row>
        <row r="7028">
          <cell r="F7028" t="str">
            <v>470470DKA6420DKA1040-1050DKA3220</v>
          </cell>
          <cell r="G7028" t="str">
            <v>NC</v>
          </cell>
        </row>
        <row r="7029">
          <cell r="F7029" t="str">
            <v>470470DKA6420DKA1040-1050DKA3230</v>
          </cell>
          <cell r="G7029" t="str">
            <v>NC</v>
          </cell>
        </row>
        <row r="7030">
          <cell r="F7030" t="str">
            <v>470470DKA6420DKA1060DKA3200</v>
          </cell>
          <cell r="G7030" t="str">
            <v>NC</v>
          </cell>
        </row>
        <row r="7031">
          <cell r="F7031" t="str">
            <v>470470DKA6420DKA1060DKA3210</v>
          </cell>
          <cell r="G7031" t="str">
            <v>NC</v>
          </cell>
        </row>
        <row r="7032">
          <cell r="F7032" t="str">
            <v>470470DKA6420DKA1060DKA3220</v>
          </cell>
          <cell r="G7032" t="str">
            <v>NC</v>
          </cell>
        </row>
        <row r="7033">
          <cell r="F7033" t="str">
            <v>470470DKA6420DKA1060DKA3230</v>
          </cell>
          <cell r="G7033" t="str">
            <v>NC</v>
          </cell>
        </row>
        <row r="7034">
          <cell r="F7034" t="str">
            <v>470470DKA6420DKA1070-1080DKA3200</v>
          </cell>
          <cell r="G7034" t="str">
            <v>NC</v>
          </cell>
        </row>
        <row r="7035">
          <cell r="F7035" t="str">
            <v>470470DKA6420DKA1070-1080DKA3210</v>
          </cell>
          <cell r="G7035" t="str">
            <v>NC</v>
          </cell>
        </row>
        <row r="7036">
          <cell r="F7036" t="str">
            <v>470470DKA6420DKA1070-1080DKA3220</v>
          </cell>
          <cell r="G7036" t="str">
            <v>NC</v>
          </cell>
        </row>
        <row r="7037">
          <cell r="F7037" t="str">
            <v>470470DKA6420DKA1070-1080DKA3230</v>
          </cell>
          <cell r="G7037" t="str">
            <v>NC</v>
          </cell>
        </row>
        <row r="7038">
          <cell r="F7038" t="str">
            <v>470470DKA6420DKA1090DKA3200</v>
          </cell>
          <cell r="G7038" t="str">
            <v>NC</v>
          </cell>
        </row>
        <row r="7039">
          <cell r="F7039" t="str">
            <v>470470DKA6420DKA1090DKA3210</v>
          </cell>
          <cell r="G7039" t="str">
            <v>NC</v>
          </cell>
        </row>
        <row r="7040">
          <cell r="F7040" t="str">
            <v>470470DKA6420DKA1090DKA3220</v>
          </cell>
          <cell r="G7040" t="str">
            <v>NC</v>
          </cell>
        </row>
        <row r="7041">
          <cell r="F7041" t="str">
            <v>470470DKA6420DKA1090DKA3230</v>
          </cell>
          <cell r="G7041" t="str">
            <v>NC</v>
          </cell>
        </row>
        <row r="7042">
          <cell r="F7042" t="str">
            <v>470470DKA6430DKA1040-1050DKA3200</v>
          </cell>
          <cell r="G7042" t="str">
            <v>NC</v>
          </cell>
        </row>
        <row r="7043">
          <cell r="F7043" t="str">
            <v>470470DKA6430DKA1040-1050DKA3210</v>
          </cell>
          <cell r="G7043" t="str">
            <v>NC</v>
          </cell>
        </row>
        <row r="7044">
          <cell r="F7044" t="str">
            <v>470470DKA6430DKA1040-1050DKA3220</v>
          </cell>
          <cell r="G7044" t="str">
            <v>NC</v>
          </cell>
        </row>
        <row r="7045">
          <cell r="F7045" t="str">
            <v>470470DKA6430DKA1040-1050DKA3230</v>
          </cell>
          <cell r="G7045" t="str">
            <v>NC</v>
          </cell>
        </row>
        <row r="7046">
          <cell r="F7046" t="str">
            <v>470470DKA6430DKA1060DKA3200</v>
          </cell>
          <cell r="G7046" t="str">
            <v>NC</v>
          </cell>
        </row>
        <row r="7047">
          <cell r="F7047" t="str">
            <v>470470DKA6430DKA1060DKA3210</v>
          </cell>
          <cell r="G7047" t="str">
            <v>NC</v>
          </cell>
        </row>
        <row r="7048">
          <cell r="F7048" t="str">
            <v>470470DKA6430DKA1060DKA3220</v>
          </cell>
          <cell r="G7048" t="str">
            <v>NC</v>
          </cell>
        </row>
        <row r="7049">
          <cell r="F7049" t="str">
            <v>470470DKA6430DKA1060DKA3230</v>
          </cell>
          <cell r="G7049" t="str">
            <v>NC</v>
          </cell>
        </row>
        <row r="7050">
          <cell r="F7050" t="str">
            <v>470470DKA6430DKA1070-1080DKA3200</v>
          </cell>
          <cell r="G7050" t="str">
            <v>No</v>
          </cell>
        </row>
        <row r="7051">
          <cell r="F7051" t="str">
            <v>470470DKA6430DKA1070-1080DKA3210</v>
          </cell>
          <cell r="G7051" t="str">
            <v>No</v>
          </cell>
        </row>
        <row r="7052">
          <cell r="F7052" t="str">
            <v>470470DKA6430DKA1070-1080DKA3220</v>
          </cell>
          <cell r="G7052" t="str">
            <v>NC</v>
          </cell>
        </row>
        <row r="7053">
          <cell r="F7053" t="str">
            <v>470470DKA6430DKA1070-1080DKA3230</v>
          </cell>
          <cell r="G7053" t="str">
            <v>NC</v>
          </cell>
        </row>
        <row r="7054">
          <cell r="F7054" t="str">
            <v>470470DKA6430DKA1090DKA3200</v>
          </cell>
          <cell r="G7054" t="str">
            <v>NC</v>
          </cell>
        </row>
        <row r="7055">
          <cell r="F7055" t="str">
            <v>470470DKA6430DKA1090DKA3210</v>
          </cell>
          <cell r="G7055" t="str">
            <v>NC</v>
          </cell>
        </row>
        <row r="7056">
          <cell r="F7056" t="str">
            <v>470470DKA6430DKA1090DKA3220</v>
          </cell>
          <cell r="G7056" t="str">
            <v>NC</v>
          </cell>
        </row>
        <row r="7057">
          <cell r="F7057" t="str">
            <v>470470DKA6430DKA1090DKA3230</v>
          </cell>
          <cell r="G7057" t="str">
            <v>NC</v>
          </cell>
        </row>
        <row r="7058">
          <cell r="F7058" t="str">
            <v>470480DKA6410DKA1040-1050DKA3200</v>
          </cell>
          <cell r="G7058" t="str">
            <v>NC</v>
          </cell>
        </row>
        <row r="7059">
          <cell r="F7059" t="str">
            <v>470480DKA6410DKA1040-1050DKA3210</v>
          </cell>
          <cell r="G7059" t="str">
            <v>NC</v>
          </cell>
        </row>
        <row r="7060">
          <cell r="F7060" t="str">
            <v>470480DKA6410DKA1040-1050DKA3220</v>
          </cell>
          <cell r="G7060" t="str">
            <v>NC</v>
          </cell>
        </row>
        <row r="7061">
          <cell r="F7061" t="str">
            <v>470480DKA6410DKA1040-1050DKA3230</v>
          </cell>
          <cell r="G7061" t="str">
            <v>NC</v>
          </cell>
        </row>
        <row r="7062">
          <cell r="F7062" t="str">
            <v>470480DKA6410DKA1060DKA3200</v>
          </cell>
          <cell r="G7062" t="str">
            <v>NC</v>
          </cell>
        </row>
        <row r="7063">
          <cell r="F7063" t="str">
            <v>470480DKA6410DKA1060DKA3210</v>
          </cell>
          <cell r="G7063" t="str">
            <v>NC</v>
          </cell>
        </row>
        <row r="7064">
          <cell r="F7064" t="str">
            <v>470480DKA6410DKA1060DKA3220</v>
          </cell>
          <cell r="G7064" t="str">
            <v>NC</v>
          </cell>
        </row>
        <row r="7065">
          <cell r="F7065" t="str">
            <v>470480DKA6410DKA1060DKA3230</v>
          </cell>
          <cell r="G7065" t="str">
            <v>NC</v>
          </cell>
        </row>
        <row r="7066">
          <cell r="F7066" t="str">
            <v>470480DKA6410DKA1070-1080DKA3200</v>
          </cell>
          <cell r="G7066" t="str">
            <v>NC</v>
          </cell>
        </row>
        <row r="7067">
          <cell r="F7067" t="str">
            <v>470480DKA6410DKA1070-1080DKA3210</v>
          </cell>
          <cell r="G7067" t="str">
            <v>NC</v>
          </cell>
        </row>
        <row r="7068">
          <cell r="F7068" t="str">
            <v>470480DKA6410DKA1070-1080DKA3220</v>
          </cell>
          <cell r="G7068" t="str">
            <v>NC</v>
          </cell>
        </row>
        <row r="7069">
          <cell r="F7069" t="str">
            <v>470480DKA6410DKA1070-1080DKA3230</v>
          </cell>
          <cell r="G7069" t="str">
            <v>NC</v>
          </cell>
        </row>
        <row r="7070">
          <cell r="F7070" t="str">
            <v>470480DKA6410DKA1090DKA3200</v>
          </cell>
          <cell r="G7070" t="str">
            <v>NC</v>
          </cell>
        </row>
        <row r="7071">
          <cell r="F7071" t="str">
            <v>470480DKA6410DKA1090DKA3210</v>
          </cell>
          <cell r="G7071" t="str">
            <v>NC</v>
          </cell>
        </row>
        <row r="7072">
          <cell r="F7072" t="str">
            <v>470480DKA6410DKA1090DKA3220</v>
          </cell>
          <cell r="G7072" t="str">
            <v>NC</v>
          </cell>
        </row>
        <row r="7073">
          <cell r="F7073" t="str">
            <v>470480DKA6410DKA1090DKA3230</v>
          </cell>
          <cell r="G7073" t="str">
            <v>NC</v>
          </cell>
        </row>
        <row r="7074">
          <cell r="F7074" t="str">
            <v>470480DKA6420DKA1040-1050DKA3200</v>
          </cell>
          <cell r="G7074" t="str">
            <v>NC</v>
          </cell>
        </row>
        <row r="7075">
          <cell r="F7075" t="str">
            <v>470480DKA6420DKA1040-1050DKA3210</v>
          </cell>
          <cell r="G7075" t="str">
            <v>NC</v>
          </cell>
        </row>
        <row r="7076">
          <cell r="F7076" t="str">
            <v>470480DKA6420DKA1040-1050DKA3220</v>
          </cell>
          <cell r="G7076" t="str">
            <v>NC</v>
          </cell>
        </row>
        <row r="7077">
          <cell r="F7077" t="str">
            <v>470480DKA6420DKA1040-1050DKA3230</v>
          </cell>
          <cell r="G7077" t="str">
            <v>NC</v>
          </cell>
        </row>
        <row r="7078">
          <cell r="F7078" t="str">
            <v>470480DKA6420DKA1060DKA3200</v>
          </cell>
          <cell r="G7078" t="str">
            <v>NC</v>
          </cell>
        </row>
        <row r="7079">
          <cell r="F7079" t="str">
            <v>470480DKA6420DKA1060DKA3210</v>
          </cell>
          <cell r="G7079" t="str">
            <v>NC</v>
          </cell>
        </row>
        <row r="7080">
          <cell r="F7080" t="str">
            <v>470480DKA6420DKA1060DKA3220</v>
          </cell>
          <cell r="G7080" t="str">
            <v>NC</v>
          </cell>
        </row>
        <row r="7081">
          <cell r="F7081" t="str">
            <v>470480DKA6420DKA1060DKA3230</v>
          </cell>
          <cell r="G7081" t="str">
            <v>NC</v>
          </cell>
        </row>
        <row r="7082">
          <cell r="F7082" t="str">
            <v>470480DKA6420DKA1070-1080DKA3200</v>
          </cell>
          <cell r="G7082" t="str">
            <v>NC</v>
          </cell>
        </row>
        <row r="7083">
          <cell r="F7083" t="str">
            <v>470480DKA6420DKA1070-1080DKA3210</v>
          </cell>
          <cell r="G7083" t="str">
            <v>NC</v>
          </cell>
        </row>
        <row r="7084">
          <cell r="F7084" t="str">
            <v>470480DKA6420DKA1070-1080DKA3220</v>
          </cell>
          <cell r="G7084" t="str">
            <v>NC</v>
          </cell>
        </row>
        <row r="7085">
          <cell r="F7085" t="str">
            <v>470480DKA6420DKA1070-1080DKA3230</v>
          </cell>
          <cell r="G7085" t="str">
            <v>NC</v>
          </cell>
        </row>
        <row r="7086">
          <cell r="F7086" t="str">
            <v>470480DKA6420DKA1090DKA3200</v>
          </cell>
          <cell r="G7086" t="str">
            <v>NC</v>
          </cell>
        </row>
        <row r="7087">
          <cell r="F7087" t="str">
            <v>470480DKA6420DKA1090DKA3210</v>
          </cell>
          <cell r="G7087" t="str">
            <v>NC</v>
          </cell>
        </row>
        <row r="7088">
          <cell r="F7088" t="str">
            <v>470480DKA6420DKA1090DKA3220</v>
          </cell>
          <cell r="G7088" t="str">
            <v>NC</v>
          </cell>
        </row>
        <row r="7089">
          <cell r="F7089" t="str">
            <v>470480DKA6420DKA1090DKA3230</v>
          </cell>
          <cell r="G7089" t="str">
            <v>NC</v>
          </cell>
        </row>
        <row r="7090">
          <cell r="F7090" t="str">
            <v>470480DKA6430DKA1040-1050DKA3200</v>
          </cell>
          <cell r="G7090" t="str">
            <v>NC</v>
          </cell>
        </row>
        <row r="7091">
          <cell r="F7091" t="str">
            <v>470480DKA6430DKA1040-1050DKA3210</v>
          </cell>
          <cell r="G7091" t="str">
            <v>NC</v>
          </cell>
        </row>
        <row r="7092">
          <cell r="F7092" t="str">
            <v>470480DKA6430DKA1040-1050DKA3220</v>
          </cell>
          <cell r="G7092" t="str">
            <v>NC</v>
          </cell>
        </row>
        <row r="7093">
          <cell r="F7093" t="str">
            <v>470480DKA6430DKA1040-1050DKA3230</v>
          </cell>
          <cell r="G7093" t="str">
            <v>NC</v>
          </cell>
        </row>
        <row r="7094">
          <cell r="F7094" t="str">
            <v>470480DKA6430DKA1060DKA3200</v>
          </cell>
          <cell r="G7094" t="str">
            <v>NC</v>
          </cell>
        </row>
        <row r="7095">
          <cell r="F7095" t="str">
            <v>470480DKA6430DKA1060DKA3210</v>
          </cell>
          <cell r="G7095" t="str">
            <v>NC</v>
          </cell>
        </row>
        <row r="7096">
          <cell r="F7096" t="str">
            <v>470480DKA6430DKA1060DKA3220</v>
          </cell>
          <cell r="G7096" t="str">
            <v>NC</v>
          </cell>
        </row>
        <row r="7097">
          <cell r="F7097" t="str">
            <v>470480DKA6430DKA1060DKA3230</v>
          </cell>
          <cell r="G7097" t="str">
            <v>NC</v>
          </cell>
        </row>
        <row r="7098">
          <cell r="F7098" t="str">
            <v>470480DKA6430DKA1070-1080DKA3200</v>
          </cell>
          <cell r="G7098" t="str">
            <v>NC</v>
          </cell>
        </row>
        <row r="7099">
          <cell r="F7099" t="str">
            <v>470480DKA6430DKA1070-1080DKA3210</v>
          </cell>
          <cell r="G7099" t="str">
            <v>NC</v>
          </cell>
        </row>
        <row r="7100">
          <cell r="F7100" t="str">
            <v>470480DKA6430DKA1070-1080DKA3220</v>
          </cell>
          <cell r="G7100" t="str">
            <v>NC</v>
          </cell>
        </row>
        <row r="7101">
          <cell r="F7101" t="str">
            <v>470480DKA6430DKA1070-1080DKA3230</v>
          </cell>
          <cell r="G7101" t="str">
            <v>NC</v>
          </cell>
        </row>
        <row r="7102">
          <cell r="F7102" t="str">
            <v>470480DKA6430DKA1090DKA3200</v>
          </cell>
          <cell r="G7102" t="str">
            <v>NC</v>
          </cell>
        </row>
        <row r="7103">
          <cell r="F7103" t="str">
            <v>470480DKA6430DKA1090DKA3210</v>
          </cell>
          <cell r="G7103" t="str">
            <v>NC</v>
          </cell>
        </row>
        <row r="7104">
          <cell r="F7104" t="str">
            <v>470480DKA6430DKA1090DKA3220</v>
          </cell>
          <cell r="G7104" t="str">
            <v>NC</v>
          </cell>
        </row>
        <row r="7105">
          <cell r="F7105" t="str">
            <v>470480DKA6430DKA1090DKA3230</v>
          </cell>
          <cell r="G7105" t="str">
            <v>NC</v>
          </cell>
        </row>
        <row r="7106">
          <cell r="F7106" t="str">
            <v>470490DKA6410DKA1040-1050DKA3200</v>
          </cell>
          <cell r="G7106" t="str">
            <v>NC</v>
          </cell>
        </row>
        <row r="7107">
          <cell r="F7107" t="str">
            <v>470490DKA6410DKA1040-1050DKA3210</v>
          </cell>
          <cell r="G7107" t="str">
            <v>NC</v>
          </cell>
        </row>
        <row r="7108">
          <cell r="F7108" t="str">
            <v>470490DKA6410DKA1040-1050DKA3220</v>
          </cell>
          <cell r="G7108" t="str">
            <v>NC</v>
          </cell>
        </row>
        <row r="7109">
          <cell r="F7109" t="str">
            <v>470490DKA6410DKA1040-1050DKA3230</v>
          </cell>
          <cell r="G7109" t="str">
            <v>NC</v>
          </cell>
        </row>
        <row r="7110">
          <cell r="F7110" t="str">
            <v>470490DKA6410DKA1060DKA3200</v>
          </cell>
          <cell r="G7110" t="str">
            <v>NC</v>
          </cell>
        </row>
        <row r="7111">
          <cell r="F7111" t="str">
            <v>470490DKA6410DKA1060DKA3210</v>
          </cell>
          <cell r="G7111" t="str">
            <v>NC</v>
          </cell>
        </row>
        <row r="7112">
          <cell r="F7112" t="str">
            <v>470490DKA6410DKA1060DKA3220</v>
          </cell>
          <cell r="G7112" t="str">
            <v>NC</v>
          </cell>
        </row>
        <row r="7113">
          <cell r="F7113" t="str">
            <v>470490DKA6410DKA1060DKA3230</v>
          </cell>
          <cell r="G7113" t="str">
            <v>NC</v>
          </cell>
        </row>
        <row r="7114">
          <cell r="F7114" t="str">
            <v>470490DKA6410DKA1070-1080DKA3200</v>
          </cell>
          <cell r="G7114" t="str">
            <v>NC</v>
          </cell>
        </row>
        <row r="7115">
          <cell r="F7115" t="str">
            <v>470490DKA6410DKA1070-1080DKA3210</v>
          </cell>
          <cell r="G7115" t="str">
            <v>NC</v>
          </cell>
        </row>
        <row r="7116">
          <cell r="F7116" t="str">
            <v>470490DKA6410DKA1070-1080DKA3220</v>
          </cell>
          <cell r="G7116" t="str">
            <v>NC</v>
          </cell>
        </row>
        <row r="7117">
          <cell r="F7117" t="str">
            <v>470490DKA6410DKA1070-1080DKA3230</v>
          </cell>
          <cell r="G7117" t="str">
            <v>NC</v>
          </cell>
        </row>
        <row r="7118">
          <cell r="F7118" t="str">
            <v>470490DKA6410DKA1090DKA3200</v>
          </cell>
          <cell r="G7118" t="str">
            <v>NC</v>
          </cell>
        </row>
        <row r="7119">
          <cell r="F7119" t="str">
            <v>470490DKA6410DKA1090DKA3210</v>
          </cell>
          <cell r="G7119" t="str">
            <v>NC</v>
          </cell>
        </row>
        <row r="7120">
          <cell r="F7120" t="str">
            <v>470490DKA6410DKA1090DKA3220</v>
          </cell>
          <cell r="G7120" t="str">
            <v>NC</v>
          </cell>
        </row>
        <row r="7121">
          <cell r="F7121" t="str">
            <v>470490DKA6410DKA1090DKA3230</v>
          </cell>
          <cell r="G7121" t="str">
            <v>NC</v>
          </cell>
        </row>
        <row r="7122">
          <cell r="F7122" t="str">
            <v>470490DKA6420DKA1040-1050DKA3200</v>
          </cell>
          <cell r="G7122" t="str">
            <v>NC</v>
          </cell>
        </row>
        <row r="7123">
          <cell r="F7123" t="str">
            <v>470490DKA6420DKA1040-1050DKA3210</v>
          </cell>
          <cell r="G7123" t="str">
            <v>NC</v>
          </cell>
        </row>
        <row r="7124">
          <cell r="F7124" t="str">
            <v>470490DKA6420DKA1040-1050DKA3220</v>
          </cell>
          <cell r="G7124" t="str">
            <v>NC</v>
          </cell>
        </row>
        <row r="7125">
          <cell r="F7125" t="str">
            <v>470490DKA6420DKA1040-1050DKA3230</v>
          </cell>
          <cell r="G7125" t="str">
            <v>NC</v>
          </cell>
        </row>
        <row r="7126">
          <cell r="F7126" t="str">
            <v>470490DKA6420DKA1060DKA3200</v>
          </cell>
          <cell r="G7126" t="str">
            <v>NC</v>
          </cell>
        </row>
        <row r="7127">
          <cell r="F7127" t="str">
            <v>470490DKA6420DKA1060DKA3210</v>
          </cell>
          <cell r="G7127" t="str">
            <v>NC</v>
          </cell>
        </row>
        <row r="7128">
          <cell r="F7128" t="str">
            <v>470490DKA6420DKA1060DKA3220</v>
          </cell>
          <cell r="G7128" t="str">
            <v>NC</v>
          </cell>
        </row>
        <row r="7129">
          <cell r="F7129" t="str">
            <v>470490DKA6420DKA1060DKA3230</v>
          </cell>
          <cell r="G7129" t="str">
            <v>NC</v>
          </cell>
        </row>
        <row r="7130">
          <cell r="F7130" t="str">
            <v>470490DKA6420DKA1070-1080DKA3200</v>
          </cell>
          <cell r="G7130" t="str">
            <v>NC</v>
          </cell>
        </row>
        <row r="7131">
          <cell r="F7131" t="str">
            <v>470490DKA6420DKA1070-1080DKA3210</v>
          </cell>
          <cell r="G7131" t="str">
            <v>NC</v>
          </cell>
        </row>
        <row r="7132">
          <cell r="F7132" t="str">
            <v>470490DKA6420DKA1070-1080DKA3220</v>
          </cell>
          <cell r="G7132" t="str">
            <v>NC</v>
          </cell>
        </row>
        <row r="7133">
          <cell r="F7133" t="str">
            <v>470490DKA6420DKA1070-1080DKA3230</v>
          </cell>
          <cell r="G7133" t="str">
            <v>NC</v>
          </cell>
        </row>
        <row r="7134">
          <cell r="F7134" t="str">
            <v>470490DKA6420DKA1090DKA3200</v>
          </cell>
          <cell r="G7134" t="str">
            <v>NC</v>
          </cell>
        </row>
        <row r="7135">
          <cell r="F7135" t="str">
            <v>470490DKA6420DKA1090DKA3210</v>
          </cell>
          <cell r="G7135" t="str">
            <v>NC</v>
          </cell>
        </row>
        <row r="7136">
          <cell r="F7136" t="str">
            <v>470490DKA6420DKA1090DKA3220</v>
          </cell>
          <cell r="G7136" t="str">
            <v>NC</v>
          </cell>
        </row>
        <row r="7137">
          <cell r="F7137" t="str">
            <v>470490DKA6420DKA1090DKA3230</v>
          </cell>
          <cell r="G7137" t="str">
            <v>NC</v>
          </cell>
        </row>
        <row r="7138">
          <cell r="F7138" t="str">
            <v>470490DKA6430DKA1040-1050DKA3200</v>
          </cell>
          <cell r="G7138" t="str">
            <v>NC</v>
          </cell>
        </row>
        <row r="7139">
          <cell r="F7139" t="str">
            <v>470490DKA6430DKA1040-1050DKA3210</v>
          </cell>
          <cell r="G7139" t="str">
            <v>NC</v>
          </cell>
        </row>
        <row r="7140">
          <cell r="F7140" t="str">
            <v>470490DKA6430DKA1040-1050DKA3220</v>
          </cell>
          <cell r="G7140" t="str">
            <v>NC</v>
          </cell>
        </row>
        <row r="7141">
          <cell r="F7141" t="str">
            <v>470490DKA6430DKA1040-1050DKA3230</v>
          </cell>
          <cell r="G7141" t="str">
            <v>NC</v>
          </cell>
        </row>
        <row r="7142">
          <cell r="F7142" t="str">
            <v>470490DKA6430DKA1060DKA3200</v>
          </cell>
          <cell r="G7142" t="str">
            <v>NC</v>
          </cell>
        </row>
        <row r="7143">
          <cell r="F7143" t="str">
            <v>470490DKA6430DKA1060DKA3210</v>
          </cell>
          <cell r="G7143" t="str">
            <v>NC</v>
          </cell>
        </row>
        <row r="7144">
          <cell r="F7144" t="str">
            <v>470490DKA6430DKA1060DKA3220</v>
          </cell>
          <cell r="G7144" t="str">
            <v>NC</v>
          </cell>
        </row>
        <row r="7145">
          <cell r="F7145" t="str">
            <v>470490DKA6430DKA1060DKA3230</v>
          </cell>
          <cell r="G7145" t="str">
            <v>NC</v>
          </cell>
        </row>
        <row r="7146">
          <cell r="F7146" t="str">
            <v>470490DKA6430DKA1070-1080DKA3200</v>
          </cell>
          <cell r="G7146" t="str">
            <v>NC</v>
          </cell>
        </row>
        <row r="7147">
          <cell r="F7147" t="str">
            <v>470490DKA6430DKA1070-1080DKA3210</v>
          </cell>
          <cell r="G7147" t="str">
            <v>NC</v>
          </cell>
        </row>
        <row r="7148">
          <cell r="F7148" t="str">
            <v>470490DKA6430DKA1070-1080DKA3220</v>
          </cell>
          <cell r="G7148" t="str">
            <v>NC</v>
          </cell>
        </row>
        <row r="7149">
          <cell r="F7149" t="str">
            <v>470490DKA6430DKA1070-1080DKA3230</v>
          </cell>
          <cell r="G7149" t="str">
            <v>NC</v>
          </cell>
        </row>
        <row r="7150">
          <cell r="F7150" t="str">
            <v>470490DKA6430DKA1090DKA3200</v>
          </cell>
          <cell r="G7150" t="str">
            <v>NC</v>
          </cell>
        </row>
        <row r="7151">
          <cell r="F7151" t="str">
            <v>470490DKA6430DKA1090DKA3210</v>
          </cell>
          <cell r="G7151" t="str">
            <v>NC</v>
          </cell>
        </row>
        <row r="7152">
          <cell r="F7152" t="str">
            <v>470490DKA6430DKA1090DKA3220</v>
          </cell>
          <cell r="G7152" t="str">
            <v>NC</v>
          </cell>
        </row>
        <row r="7153">
          <cell r="F7153" t="str">
            <v>470490DKA6430DKA1090DKA3230</v>
          </cell>
          <cell r="G7153" t="str">
            <v>NC</v>
          </cell>
        </row>
        <row r="7154">
          <cell r="F7154" t="str">
            <v>470500DKA6410DKA1040-1050DKA3200</v>
          </cell>
          <cell r="G7154" t="str">
            <v>NC</v>
          </cell>
        </row>
        <row r="7155">
          <cell r="F7155" t="str">
            <v>470500DKA6410DKA1040-1050DKA3210</v>
          </cell>
          <cell r="G7155" t="str">
            <v>NC</v>
          </cell>
        </row>
        <row r="7156">
          <cell r="F7156" t="str">
            <v>470500DKA6410DKA1040-1050DKA3220</v>
          </cell>
          <cell r="G7156" t="str">
            <v>No</v>
          </cell>
        </row>
        <row r="7157">
          <cell r="F7157" t="str">
            <v>470500DKA6410DKA1040-1050DKA3230</v>
          </cell>
          <cell r="G7157" t="str">
            <v>No</v>
          </cell>
        </row>
        <row r="7158">
          <cell r="F7158" t="str">
            <v>470500DKA6410DKA1060DKA3200</v>
          </cell>
          <cell r="G7158" t="str">
            <v>No</v>
          </cell>
        </row>
        <row r="7159">
          <cell r="F7159" t="str">
            <v>470500DKA6410DKA1060DKA3210</v>
          </cell>
          <cell r="G7159" t="str">
            <v>No</v>
          </cell>
        </row>
        <row r="7160">
          <cell r="F7160" t="str">
            <v>470500DKA6410DKA1060DKA3220</v>
          </cell>
          <cell r="G7160" t="str">
            <v>No</v>
          </cell>
        </row>
        <row r="7161">
          <cell r="F7161" t="str">
            <v>470500DKA6410DKA1060DKA3230</v>
          </cell>
          <cell r="G7161" t="str">
            <v>No</v>
          </cell>
        </row>
        <row r="7162">
          <cell r="F7162" t="str">
            <v>470500DKA6410DKA1070-1080DKA3200</v>
          </cell>
          <cell r="G7162" t="str">
            <v>NC</v>
          </cell>
        </row>
        <row r="7163">
          <cell r="F7163" t="str">
            <v>470500DKA6410DKA1070-1080DKA3210</v>
          </cell>
          <cell r="G7163" t="str">
            <v>NC</v>
          </cell>
        </row>
        <row r="7164">
          <cell r="F7164" t="str">
            <v>470500DKA6410DKA1070-1080DKA3220</v>
          </cell>
          <cell r="G7164" t="str">
            <v>NC</v>
          </cell>
        </row>
        <row r="7165">
          <cell r="F7165" t="str">
            <v>470500DKA6410DKA1070-1080DKA3230</v>
          </cell>
          <cell r="G7165" t="str">
            <v>NC</v>
          </cell>
        </row>
        <row r="7166">
          <cell r="F7166" t="str">
            <v>470500DKA6410DKA1090DKA3200</v>
          </cell>
          <cell r="G7166" t="str">
            <v>NC</v>
          </cell>
        </row>
        <row r="7167">
          <cell r="F7167" t="str">
            <v>470500DKA6410DKA1090DKA3210</v>
          </cell>
          <cell r="G7167" t="str">
            <v>NC</v>
          </cell>
        </row>
        <row r="7168">
          <cell r="F7168" t="str">
            <v>470500DKA6410DKA1090DKA3220</v>
          </cell>
          <cell r="G7168" t="str">
            <v>NC</v>
          </cell>
        </row>
        <row r="7169">
          <cell r="F7169" t="str">
            <v>470500DKA6410DKA1090DKA3230</v>
          </cell>
          <cell r="G7169" t="str">
            <v>NC</v>
          </cell>
        </row>
        <row r="7170">
          <cell r="F7170" t="str">
            <v>470500DKA6420DKA1040-1050DKA3200</v>
          </cell>
          <cell r="G7170" t="str">
            <v>No</v>
          </cell>
        </row>
        <row r="7171">
          <cell r="F7171" t="str">
            <v>470500DKA6420DKA1040-1050DKA3210</v>
          </cell>
          <cell r="G7171" t="str">
            <v>No</v>
          </cell>
        </row>
        <row r="7172">
          <cell r="F7172" t="str">
            <v>470500DKA6420DKA1040-1050DKA3220</v>
          </cell>
          <cell r="G7172" t="str">
            <v>No</v>
          </cell>
        </row>
        <row r="7173">
          <cell r="F7173" t="str">
            <v>470500DKA6420DKA1040-1050DKA3230</v>
          </cell>
          <cell r="G7173" t="str">
            <v>No</v>
          </cell>
        </row>
        <row r="7174">
          <cell r="F7174" t="str">
            <v>470500DKA6420DKA1060DKA3200</v>
          </cell>
          <cell r="G7174" t="str">
            <v>NC</v>
          </cell>
        </row>
        <row r="7175">
          <cell r="F7175" t="str">
            <v>470500DKA6420DKA1060DKA3210</v>
          </cell>
          <cell r="G7175" t="str">
            <v>NC</v>
          </cell>
        </row>
        <row r="7176">
          <cell r="F7176" t="str">
            <v>470500DKA6420DKA1060DKA3220</v>
          </cell>
          <cell r="G7176" t="str">
            <v>NC</v>
          </cell>
        </row>
        <row r="7177">
          <cell r="F7177" t="str">
            <v>470500DKA6420DKA1060DKA3230</v>
          </cell>
          <cell r="G7177" t="str">
            <v>NC</v>
          </cell>
        </row>
        <row r="7178">
          <cell r="F7178" t="str">
            <v>470500DKA6420DKA1070-1080DKA3200</v>
          </cell>
          <cell r="G7178" t="str">
            <v>NC</v>
          </cell>
        </row>
        <row r="7179">
          <cell r="F7179" t="str">
            <v>470500DKA6420DKA1070-1080DKA3210</v>
          </cell>
          <cell r="G7179" t="str">
            <v>NC</v>
          </cell>
        </row>
        <row r="7180">
          <cell r="F7180" t="str">
            <v>470500DKA6420DKA1070-1080DKA3220</v>
          </cell>
          <cell r="G7180" t="str">
            <v>NC</v>
          </cell>
        </row>
        <row r="7181">
          <cell r="F7181" t="str">
            <v>470500DKA6420DKA1070-1080DKA3230</v>
          </cell>
          <cell r="G7181" t="str">
            <v>NC</v>
          </cell>
        </row>
        <row r="7182">
          <cell r="F7182" t="str">
            <v>470500DKA6420DKA1090DKA3200</v>
          </cell>
          <cell r="G7182" t="str">
            <v>NC</v>
          </cell>
        </row>
        <row r="7183">
          <cell r="F7183" t="str">
            <v>470500DKA6420DKA1090DKA3210</v>
          </cell>
          <cell r="G7183" t="str">
            <v>NC</v>
          </cell>
        </row>
        <row r="7184">
          <cell r="F7184" t="str">
            <v>470500DKA6420DKA1090DKA3220</v>
          </cell>
          <cell r="G7184" t="str">
            <v>NC</v>
          </cell>
        </row>
        <row r="7185">
          <cell r="F7185" t="str">
            <v>470500DKA6420DKA1090DKA3230</v>
          </cell>
          <cell r="G7185" t="str">
            <v>NC</v>
          </cell>
        </row>
        <row r="7186">
          <cell r="F7186" t="str">
            <v>470500DKA6430DKA1040-1050DKA3200</v>
          </cell>
          <cell r="G7186" t="str">
            <v>No</v>
          </cell>
        </row>
        <row r="7187">
          <cell r="F7187" t="str">
            <v>470500DKA6430DKA1040-1050DKA3210</v>
          </cell>
          <cell r="G7187" t="str">
            <v>No</v>
          </cell>
        </row>
        <row r="7188">
          <cell r="F7188" t="str">
            <v>470500DKA6430DKA1040-1050DKA3220</v>
          </cell>
          <cell r="G7188" t="str">
            <v>No</v>
          </cell>
        </row>
        <row r="7189">
          <cell r="F7189" t="str">
            <v>470500DKA6430DKA1040-1050DKA3230</v>
          </cell>
          <cell r="G7189" t="str">
            <v>No</v>
          </cell>
        </row>
        <row r="7190">
          <cell r="F7190" t="str">
            <v>470500DKA6430DKA1060DKA3200</v>
          </cell>
          <cell r="G7190" t="str">
            <v>NC</v>
          </cell>
        </row>
        <row r="7191">
          <cell r="F7191" t="str">
            <v>470500DKA6430DKA1060DKA3210</v>
          </cell>
          <cell r="G7191" t="str">
            <v>NC</v>
          </cell>
        </row>
        <row r="7192">
          <cell r="F7192" t="str">
            <v>470500DKA6430DKA1060DKA3220</v>
          </cell>
          <cell r="G7192" t="str">
            <v>NC</v>
          </cell>
        </row>
        <row r="7193">
          <cell r="F7193" t="str">
            <v>470500DKA6430DKA1060DKA3230</v>
          </cell>
          <cell r="G7193" t="str">
            <v>NC</v>
          </cell>
        </row>
        <row r="7194">
          <cell r="F7194" t="str">
            <v>470500DKA6430DKA1070-1080DKA3200</v>
          </cell>
          <cell r="G7194" t="str">
            <v>NC</v>
          </cell>
        </row>
        <row r="7195">
          <cell r="F7195" t="str">
            <v>470500DKA6430DKA1070-1080DKA3210</v>
          </cell>
          <cell r="G7195" t="str">
            <v>NC</v>
          </cell>
        </row>
        <row r="7196">
          <cell r="F7196" t="str">
            <v>470500DKA6430DKA1070-1080DKA3220</v>
          </cell>
          <cell r="G7196" t="str">
            <v>NC</v>
          </cell>
        </row>
        <row r="7197">
          <cell r="F7197" t="str">
            <v>470500DKA6430DKA1070-1080DKA3230</v>
          </cell>
          <cell r="G7197" t="str">
            <v>NC</v>
          </cell>
        </row>
        <row r="7198">
          <cell r="F7198" t="str">
            <v>470500DKA6430DKA1090DKA3200</v>
          </cell>
          <cell r="G7198" t="str">
            <v>NC</v>
          </cell>
        </row>
        <row r="7199">
          <cell r="F7199" t="str">
            <v>470500DKA6430DKA1090DKA3210</v>
          </cell>
          <cell r="G7199" t="str">
            <v>NC</v>
          </cell>
        </row>
        <row r="7200">
          <cell r="F7200" t="str">
            <v>470500DKA6430DKA1090DKA3220</v>
          </cell>
          <cell r="G7200" t="str">
            <v>NC</v>
          </cell>
        </row>
        <row r="7201">
          <cell r="F7201" t="str">
            <v>470500DKA6430DKA1090DKA3230</v>
          </cell>
          <cell r="G7201" t="str">
            <v>NC</v>
          </cell>
        </row>
        <row r="7202">
          <cell r="F7202" t="str">
            <v>470510DKA6410DKA1040-1050DKA3200</v>
          </cell>
          <cell r="G7202" t="str">
            <v>NC</v>
          </cell>
        </row>
        <row r="7203">
          <cell r="F7203" t="str">
            <v>470510DKA6410DKA1040-1050DKA3210</v>
          </cell>
          <cell r="G7203" t="str">
            <v>NC</v>
          </cell>
        </row>
        <row r="7204">
          <cell r="F7204" t="str">
            <v>470510DKA6410DKA1040-1050DKA3220</v>
          </cell>
          <cell r="G7204" t="str">
            <v>NC</v>
          </cell>
        </row>
        <row r="7205">
          <cell r="F7205" t="str">
            <v>470510DKA6410DKA1040-1050DKA3230</v>
          </cell>
          <cell r="G7205" t="str">
            <v>NC</v>
          </cell>
        </row>
        <row r="7206">
          <cell r="F7206" t="str">
            <v>470510DKA6410DKA1060DKA3200</v>
          </cell>
          <cell r="G7206" t="str">
            <v>No</v>
          </cell>
        </row>
        <row r="7207">
          <cell r="F7207" t="str">
            <v>470510DKA6410DKA1060DKA3210</v>
          </cell>
          <cell r="G7207" t="str">
            <v>No</v>
          </cell>
        </row>
        <row r="7208">
          <cell r="F7208" t="str">
            <v>470510DKA6410DKA1060DKA3220</v>
          </cell>
          <cell r="G7208" t="str">
            <v>No</v>
          </cell>
        </row>
        <row r="7209">
          <cell r="F7209" t="str">
            <v>470510DKA6410DKA1060DKA3230</v>
          </cell>
          <cell r="G7209" t="str">
            <v>No</v>
          </cell>
        </row>
        <row r="7210">
          <cell r="F7210" t="str">
            <v>470510DKA6410DKA1070-1080DKA3200</v>
          </cell>
          <cell r="G7210" t="str">
            <v>NC</v>
          </cell>
        </row>
        <row r="7211">
          <cell r="F7211" t="str">
            <v>470510DKA6410DKA1070-1080DKA3210</v>
          </cell>
          <cell r="G7211" t="str">
            <v>NC</v>
          </cell>
        </row>
        <row r="7212">
          <cell r="F7212" t="str">
            <v>470510DKA6410DKA1070-1080DKA3220</v>
          </cell>
          <cell r="G7212" t="str">
            <v>NC</v>
          </cell>
        </row>
        <row r="7213">
          <cell r="F7213" t="str">
            <v>470510DKA6410DKA1070-1080DKA3230</v>
          </cell>
          <cell r="G7213" t="str">
            <v>NC</v>
          </cell>
        </row>
        <row r="7214">
          <cell r="F7214" t="str">
            <v>470510DKA6410DKA1090DKA3200</v>
          </cell>
          <cell r="G7214" t="str">
            <v>No</v>
          </cell>
        </row>
        <row r="7215">
          <cell r="F7215" t="str">
            <v>470510DKA6410DKA1090DKA3210</v>
          </cell>
          <cell r="G7215" t="str">
            <v>No</v>
          </cell>
        </row>
        <row r="7216">
          <cell r="F7216" t="str">
            <v>470510DKA6410DKA1090DKA3220</v>
          </cell>
          <cell r="G7216" t="str">
            <v>No</v>
          </cell>
        </row>
        <row r="7217">
          <cell r="F7217" t="str">
            <v>470510DKA6410DKA1090DKA3230</v>
          </cell>
          <cell r="G7217" t="str">
            <v>No</v>
          </cell>
        </row>
        <row r="7218">
          <cell r="F7218" t="str">
            <v>470510DKA6420DKA1040-1050DKA3200</v>
          </cell>
          <cell r="G7218" t="str">
            <v>No</v>
          </cell>
        </row>
        <row r="7219">
          <cell r="F7219" t="str">
            <v>470510DKA6420DKA1040-1050DKA3210</v>
          </cell>
          <cell r="G7219" t="str">
            <v>No</v>
          </cell>
        </row>
        <row r="7220">
          <cell r="F7220" t="str">
            <v>470510DKA6420DKA1040-1050DKA3220</v>
          </cell>
          <cell r="G7220" t="str">
            <v>No</v>
          </cell>
        </row>
        <row r="7221">
          <cell r="F7221" t="str">
            <v>470510DKA6420DKA1040-1050DKA3230</v>
          </cell>
          <cell r="G7221" t="str">
            <v>No</v>
          </cell>
        </row>
        <row r="7222">
          <cell r="F7222" t="str">
            <v>470510DKA6420DKA1060DKA3200</v>
          </cell>
          <cell r="G7222" t="str">
            <v>No</v>
          </cell>
        </row>
        <row r="7223">
          <cell r="F7223" t="str">
            <v>470510DKA6420DKA1060DKA3210</v>
          </cell>
          <cell r="G7223" t="str">
            <v>No</v>
          </cell>
        </row>
        <row r="7224">
          <cell r="F7224" t="str">
            <v>470510DKA6420DKA1060DKA3220</v>
          </cell>
          <cell r="G7224" t="str">
            <v>No</v>
          </cell>
        </row>
        <row r="7225">
          <cell r="F7225" t="str">
            <v>470510DKA6420DKA1060DKA3230</v>
          </cell>
          <cell r="G7225" t="str">
            <v>No</v>
          </cell>
        </row>
        <row r="7226">
          <cell r="F7226" t="str">
            <v>470510DKA6420DKA1070-1080DKA3200</v>
          </cell>
          <cell r="G7226" t="str">
            <v>No</v>
          </cell>
        </row>
        <row r="7227">
          <cell r="F7227" t="str">
            <v>470510DKA6420DKA1070-1080DKA3210</v>
          </cell>
          <cell r="G7227" t="str">
            <v>No</v>
          </cell>
        </row>
        <row r="7228">
          <cell r="F7228" t="str">
            <v>470510DKA6420DKA1070-1080DKA3220</v>
          </cell>
          <cell r="G7228" t="str">
            <v>No</v>
          </cell>
        </row>
        <row r="7229">
          <cell r="F7229" t="str">
            <v>470510DKA6420DKA1070-1080DKA3230</v>
          </cell>
          <cell r="G7229" t="str">
            <v>No</v>
          </cell>
        </row>
        <row r="7230">
          <cell r="F7230" t="str">
            <v>470510DKA6420DKA1090DKA3200</v>
          </cell>
          <cell r="G7230" t="str">
            <v>No</v>
          </cell>
        </row>
        <row r="7231">
          <cell r="F7231" t="str">
            <v>470510DKA6420DKA1090DKA3210</v>
          </cell>
          <cell r="G7231" t="str">
            <v>No</v>
          </cell>
        </row>
        <row r="7232">
          <cell r="F7232" t="str">
            <v>470510DKA6420DKA1090DKA3220</v>
          </cell>
          <cell r="G7232" t="str">
            <v>No</v>
          </cell>
        </row>
        <row r="7233">
          <cell r="F7233" t="str">
            <v>470510DKA6420DKA1090DKA3230</v>
          </cell>
          <cell r="G7233" t="str">
            <v>No</v>
          </cell>
        </row>
        <row r="7234">
          <cell r="F7234" t="str">
            <v>470510DKA6430DKA1040-1050DKA3200</v>
          </cell>
          <cell r="G7234" t="str">
            <v>No</v>
          </cell>
        </row>
        <row r="7235">
          <cell r="F7235" t="str">
            <v>470510DKA6430DKA1040-1050DKA3210</v>
          </cell>
          <cell r="G7235" t="str">
            <v>No</v>
          </cell>
        </row>
        <row r="7236">
          <cell r="F7236" t="str">
            <v>470510DKA6430DKA1040-1050DKA3220</v>
          </cell>
          <cell r="G7236" t="str">
            <v>No</v>
          </cell>
        </row>
        <row r="7237">
          <cell r="F7237" t="str">
            <v>470510DKA6430DKA1040-1050DKA3230</v>
          </cell>
          <cell r="G7237" t="str">
            <v>No</v>
          </cell>
        </row>
        <row r="7238">
          <cell r="F7238" t="str">
            <v>470510DKA6430DKA1060DKA3200</v>
          </cell>
          <cell r="G7238" t="str">
            <v>NC</v>
          </cell>
        </row>
        <row r="7239">
          <cell r="F7239" t="str">
            <v>470510DKA6430DKA1060DKA3210</v>
          </cell>
          <cell r="G7239" t="str">
            <v>NC</v>
          </cell>
        </row>
        <row r="7240">
          <cell r="F7240" t="str">
            <v>470510DKA6430DKA1060DKA3220</v>
          </cell>
          <cell r="G7240" t="str">
            <v>NC</v>
          </cell>
        </row>
        <row r="7241">
          <cell r="F7241" t="str">
            <v>470510DKA6430DKA1060DKA3230</v>
          </cell>
          <cell r="G7241" t="str">
            <v>NC</v>
          </cell>
        </row>
        <row r="7242">
          <cell r="F7242" t="str">
            <v>470510DKA6430DKA1070-1080DKA3200</v>
          </cell>
          <cell r="G7242" t="str">
            <v>No</v>
          </cell>
        </row>
        <row r="7243">
          <cell r="F7243" t="str">
            <v>470510DKA6430DKA1070-1080DKA3210</v>
          </cell>
          <cell r="G7243" t="str">
            <v>No</v>
          </cell>
        </row>
        <row r="7244">
          <cell r="F7244" t="str">
            <v>470510DKA6430DKA1070-1080DKA3220</v>
          </cell>
          <cell r="G7244" t="str">
            <v>No</v>
          </cell>
        </row>
        <row r="7245">
          <cell r="F7245" t="str">
            <v>470510DKA6430DKA1070-1080DKA3230</v>
          </cell>
          <cell r="G7245" t="str">
            <v>No</v>
          </cell>
        </row>
        <row r="7246">
          <cell r="F7246" t="str">
            <v>470510DKA6430DKA1090DKA3200</v>
          </cell>
          <cell r="G7246" t="str">
            <v>NC</v>
          </cell>
        </row>
        <row r="7247">
          <cell r="F7247" t="str">
            <v>470510DKA6430DKA1090DKA3210</v>
          </cell>
          <cell r="G7247" t="str">
            <v>NC</v>
          </cell>
        </row>
        <row r="7248">
          <cell r="F7248" t="str">
            <v>470510DKA6430DKA1090DKA3220</v>
          </cell>
          <cell r="G7248" t="str">
            <v>NC</v>
          </cell>
        </row>
        <row r="7249">
          <cell r="F7249" t="str">
            <v>470510DKA6430DKA1090DKA3230</v>
          </cell>
          <cell r="G7249" t="str">
            <v>NC</v>
          </cell>
        </row>
        <row r="7250">
          <cell r="F7250" t="str">
            <v>470520DKA6410DKA1040-1050DKA3200</v>
          </cell>
          <cell r="G7250" t="str">
            <v>NC</v>
          </cell>
        </row>
        <row r="7251">
          <cell r="F7251" t="str">
            <v>470520DKA6410DKA1040-1050DKA3210</v>
          </cell>
          <cell r="G7251" t="str">
            <v>NC</v>
          </cell>
        </row>
        <row r="7252">
          <cell r="F7252" t="str">
            <v>470520DKA6410DKA1040-1050DKA3220</v>
          </cell>
          <cell r="G7252" t="str">
            <v>NC</v>
          </cell>
        </row>
        <row r="7253">
          <cell r="F7253" t="str">
            <v>470520DKA6410DKA1040-1050DKA3230</v>
          </cell>
          <cell r="G7253" t="str">
            <v>NC</v>
          </cell>
        </row>
        <row r="7254">
          <cell r="F7254" t="str">
            <v>470520DKA6410DKA1060DKA3200</v>
          </cell>
          <cell r="G7254" t="str">
            <v>No</v>
          </cell>
        </row>
        <row r="7255">
          <cell r="F7255" t="str">
            <v>470520DKA6410DKA1060DKA3210</v>
          </cell>
          <cell r="G7255" t="str">
            <v>No</v>
          </cell>
        </row>
        <row r="7256">
          <cell r="F7256" t="str">
            <v>470520DKA6410DKA1060DKA3220</v>
          </cell>
          <cell r="G7256" t="str">
            <v>No</v>
          </cell>
        </row>
        <row r="7257">
          <cell r="F7257" t="str">
            <v>470520DKA6410DKA1060DKA3230</v>
          </cell>
          <cell r="G7257" t="str">
            <v>No</v>
          </cell>
        </row>
        <row r="7258">
          <cell r="F7258" t="str">
            <v>470520DKA6410DKA1070-1080DKA3200</v>
          </cell>
          <cell r="G7258" t="str">
            <v>NC</v>
          </cell>
        </row>
        <row r="7259">
          <cell r="F7259" t="str">
            <v>470520DKA6410DKA1070-1080DKA3210</v>
          </cell>
          <cell r="G7259" t="str">
            <v>NC</v>
          </cell>
        </row>
        <row r="7260">
          <cell r="F7260" t="str">
            <v>470520DKA6410DKA1070-1080DKA3220</v>
          </cell>
          <cell r="G7260" t="str">
            <v>NC</v>
          </cell>
        </row>
        <row r="7261">
          <cell r="F7261" t="str">
            <v>470520DKA6410DKA1070-1080DKA3230</v>
          </cell>
          <cell r="G7261" t="str">
            <v>NC</v>
          </cell>
        </row>
        <row r="7262">
          <cell r="F7262" t="str">
            <v>470520DKA6410DKA1090DKA3200</v>
          </cell>
          <cell r="G7262" t="str">
            <v>No</v>
          </cell>
        </row>
        <row r="7263">
          <cell r="F7263" t="str">
            <v>470520DKA6410DKA1090DKA3210</v>
          </cell>
          <cell r="G7263" t="str">
            <v>No</v>
          </cell>
        </row>
        <row r="7264">
          <cell r="F7264" t="str">
            <v>470520DKA6410DKA1090DKA3220</v>
          </cell>
          <cell r="G7264" t="str">
            <v>No</v>
          </cell>
        </row>
        <row r="7265">
          <cell r="F7265" t="str">
            <v>470520DKA6410DKA1090DKA3230</v>
          </cell>
          <cell r="G7265" t="str">
            <v>No</v>
          </cell>
        </row>
        <row r="7266">
          <cell r="F7266" t="str">
            <v>470520DKA6420DKA1040-1050DKA3200</v>
          </cell>
          <cell r="G7266" t="str">
            <v>NC</v>
          </cell>
        </row>
        <row r="7267">
          <cell r="F7267" t="str">
            <v>470520DKA6420DKA1040-1050DKA3210</v>
          </cell>
          <cell r="G7267" t="str">
            <v>NC</v>
          </cell>
        </row>
        <row r="7268">
          <cell r="F7268" t="str">
            <v>470520DKA6420DKA1040-1050DKA3220</v>
          </cell>
          <cell r="G7268" t="str">
            <v>NC</v>
          </cell>
        </row>
        <row r="7269">
          <cell r="F7269" t="str">
            <v>470520DKA6420DKA1040-1050DKA3230</v>
          </cell>
          <cell r="G7269" t="str">
            <v>NC</v>
          </cell>
        </row>
        <row r="7270">
          <cell r="F7270" t="str">
            <v>470520DKA6420DKA1060DKA3200</v>
          </cell>
          <cell r="G7270" t="str">
            <v>No</v>
          </cell>
        </row>
        <row r="7271">
          <cell r="F7271" t="str">
            <v>470520DKA6420DKA1060DKA3210</v>
          </cell>
          <cell r="G7271" t="str">
            <v>No</v>
          </cell>
        </row>
        <row r="7272">
          <cell r="F7272" t="str">
            <v>470520DKA6420DKA1060DKA3220</v>
          </cell>
          <cell r="G7272" t="str">
            <v>No</v>
          </cell>
        </row>
        <row r="7273">
          <cell r="F7273" t="str">
            <v>470520DKA6420DKA1060DKA3230</v>
          </cell>
          <cell r="G7273" t="str">
            <v>No</v>
          </cell>
        </row>
        <row r="7274">
          <cell r="F7274" t="str">
            <v>470520DKA6420DKA1070-1080DKA3200</v>
          </cell>
          <cell r="G7274" t="str">
            <v>NC</v>
          </cell>
        </row>
        <row r="7275">
          <cell r="F7275" t="str">
            <v>470520DKA6420DKA1070-1080DKA3210</v>
          </cell>
          <cell r="G7275" t="str">
            <v>NC</v>
          </cell>
        </row>
        <row r="7276">
          <cell r="F7276" t="str">
            <v>470520DKA6420DKA1070-1080DKA3220</v>
          </cell>
          <cell r="G7276" t="str">
            <v>NC</v>
          </cell>
        </row>
        <row r="7277">
          <cell r="F7277" t="str">
            <v>470520DKA6420DKA1070-1080DKA3230</v>
          </cell>
          <cell r="G7277" t="str">
            <v>NC</v>
          </cell>
        </row>
        <row r="7278">
          <cell r="F7278" t="str">
            <v>470520DKA6420DKA1090DKA3200</v>
          </cell>
          <cell r="G7278" t="str">
            <v>No</v>
          </cell>
        </row>
        <row r="7279">
          <cell r="F7279" t="str">
            <v>470520DKA6420DKA1090DKA3210</v>
          </cell>
          <cell r="G7279" t="str">
            <v>No</v>
          </cell>
        </row>
        <row r="7280">
          <cell r="F7280" t="str">
            <v>470520DKA6420DKA1090DKA3220</v>
          </cell>
          <cell r="G7280" t="str">
            <v>No</v>
          </cell>
        </row>
        <row r="7281">
          <cell r="F7281" t="str">
            <v>470520DKA6420DKA1090DKA3230</v>
          </cell>
          <cell r="G7281" t="str">
            <v>No</v>
          </cell>
        </row>
        <row r="7282">
          <cell r="F7282" t="str">
            <v>470520DKA6430DKA1040-1050DKA3200</v>
          </cell>
          <cell r="G7282" t="str">
            <v>No</v>
          </cell>
        </row>
        <row r="7283">
          <cell r="F7283" t="str">
            <v>470520DKA6430DKA1040-1050DKA3210</v>
          </cell>
          <cell r="G7283" t="str">
            <v>No</v>
          </cell>
        </row>
        <row r="7284">
          <cell r="F7284" t="str">
            <v>470520DKA6430DKA1040-1050DKA3220</v>
          </cell>
          <cell r="G7284" t="str">
            <v>No</v>
          </cell>
        </row>
        <row r="7285">
          <cell r="F7285" t="str">
            <v>470520DKA6430DKA1040-1050DKA3230</v>
          </cell>
          <cell r="G7285" t="str">
            <v>No</v>
          </cell>
        </row>
        <row r="7286">
          <cell r="F7286" t="str">
            <v>470520DKA6430DKA1060DKA3200</v>
          </cell>
          <cell r="G7286" t="str">
            <v>No</v>
          </cell>
        </row>
        <row r="7287">
          <cell r="F7287" t="str">
            <v>470520DKA6430DKA1060DKA3210</v>
          </cell>
          <cell r="G7287" t="str">
            <v>No</v>
          </cell>
        </row>
        <row r="7288">
          <cell r="F7288" t="str">
            <v>470520DKA6430DKA1060DKA3220</v>
          </cell>
          <cell r="G7288" t="str">
            <v>No</v>
          </cell>
        </row>
        <row r="7289">
          <cell r="F7289" t="str">
            <v>470520DKA6430DKA1060DKA3230</v>
          </cell>
          <cell r="G7289" t="str">
            <v>No</v>
          </cell>
        </row>
        <row r="7290">
          <cell r="F7290" t="str">
            <v>470520DKA6430DKA1070-1080DKA3200</v>
          </cell>
          <cell r="G7290" t="str">
            <v>No</v>
          </cell>
        </row>
        <row r="7291">
          <cell r="F7291" t="str">
            <v>470520DKA6430DKA1070-1080DKA3210</v>
          </cell>
          <cell r="G7291" t="str">
            <v>No</v>
          </cell>
        </row>
        <row r="7292">
          <cell r="F7292" t="str">
            <v>470520DKA6430DKA1070-1080DKA3220</v>
          </cell>
          <cell r="G7292" t="str">
            <v>No</v>
          </cell>
        </row>
        <row r="7293">
          <cell r="F7293" t="str">
            <v>470520DKA6430DKA1070-1080DKA3230</v>
          </cell>
          <cell r="G7293" t="str">
            <v>No</v>
          </cell>
        </row>
        <row r="7294">
          <cell r="F7294" t="str">
            <v>470520DKA6430DKA1090DKA3200</v>
          </cell>
          <cell r="G7294" t="str">
            <v>No</v>
          </cell>
        </row>
        <row r="7295">
          <cell r="F7295" t="str">
            <v>470520DKA6430DKA1090DKA3210</v>
          </cell>
          <cell r="G7295" t="str">
            <v>No</v>
          </cell>
        </row>
        <row r="7296">
          <cell r="F7296" t="str">
            <v>470520DKA6430DKA1090DKA3220</v>
          </cell>
          <cell r="G7296" t="str">
            <v>No</v>
          </cell>
        </row>
        <row r="7297">
          <cell r="F7297" t="str">
            <v>470520DKA6430DKA1090DKA3230</v>
          </cell>
          <cell r="G7297" t="str">
            <v>No</v>
          </cell>
        </row>
        <row r="7298">
          <cell r="F7298" t="str">
            <v>480450DKA6410DKA1040-1050DKA3200</v>
          </cell>
          <cell r="G7298" t="str">
            <v>NC</v>
          </cell>
        </row>
        <row r="7299">
          <cell r="F7299" t="str">
            <v>480450DKA6410DKA1040-1050DKA3210</v>
          </cell>
          <cell r="G7299" t="str">
            <v>NC</v>
          </cell>
        </row>
        <row r="7300">
          <cell r="F7300" t="str">
            <v>480450DKA6410DKA1040-1050DKA3220</v>
          </cell>
          <cell r="G7300" t="str">
            <v>NC</v>
          </cell>
        </row>
        <row r="7301">
          <cell r="F7301" t="str">
            <v>480450DKA6410DKA1040-1050DKA3230</v>
          </cell>
          <cell r="G7301" t="str">
            <v>NC</v>
          </cell>
        </row>
        <row r="7302">
          <cell r="F7302" t="str">
            <v>480450DKA6410DKA1060DKA3200</v>
          </cell>
          <cell r="G7302" t="str">
            <v>NC</v>
          </cell>
        </row>
        <row r="7303">
          <cell r="F7303" t="str">
            <v>480450DKA6410DKA1060DKA3210</v>
          </cell>
          <cell r="G7303" t="str">
            <v>NC</v>
          </cell>
        </row>
        <row r="7304">
          <cell r="F7304" t="str">
            <v>480450DKA6410DKA1060DKA3220</v>
          </cell>
          <cell r="G7304" t="str">
            <v>NC</v>
          </cell>
        </row>
        <row r="7305">
          <cell r="F7305" t="str">
            <v>480450DKA6410DKA1060DKA3230</v>
          </cell>
          <cell r="G7305" t="str">
            <v>NC</v>
          </cell>
        </row>
        <row r="7306">
          <cell r="F7306" t="str">
            <v>480450DKA6410DKA1070-1080DKA3200</v>
          </cell>
          <cell r="G7306" t="str">
            <v>NC</v>
          </cell>
        </row>
        <row r="7307">
          <cell r="F7307" t="str">
            <v>480450DKA6410DKA1070-1080DKA3210</v>
          </cell>
          <cell r="G7307" t="str">
            <v>NC</v>
          </cell>
        </row>
        <row r="7308">
          <cell r="F7308" t="str">
            <v>480450DKA6410DKA1070-1080DKA3220</v>
          </cell>
          <cell r="G7308" t="str">
            <v>NC</v>
          </cell>
        </row>
        <row r="7309">
          <cell r="F7309" t="str">
            <v>480450DKA6410DKA1070-1080DKA3230</v>
          </cell>
          <cell r="G7309" t="str">
            <v>NC</v>
          </cell>
        </row>
        <row r="7310">
          <cell r="F7310" t="str">
            <v>480450DKA6410DKA1090DKA3200</v>
          </cell>
          <cell r="G7310" t="str">
            <v>NC</v>
          </cell>
        </row>
        <row r="7311">
          <cell r="F7311" t="str">
            <v>480450DKA6410DKA1090DKA3210</v>
          </cell>
          <cell r="G7311" t="str">
            <v>NC</v>
          </cell>
        </row>
        <row r="7312">
          <cell r="F7312" t="str">
            <v>480450DKA6410DKA1090DKA3220</v>
          </cell>
          <cell r="G7312" t="str">
            <v>NC</v>
          </cell>
        </row>
        <row r="7313">
          <cell r="F7313" t="str">
            <v>480450DKA6410DKA1090DKA3230</v>
          </cell>
          <cell r="G7313" t="str">
            <v>NC</v>
          </cell>
        </row>
        <row r="7314">
          <cell r="F7314" t="str">
            <v>480450DKA6420DKA1040-1050DKA3200</v>
          </cell>
          <cell r="G7314" t="str">
            <v>NC</v>
          </cell>
        </row>
        <row r="7315">
          <cell r="F7315" t="str">
            <v>480450DKA6420DKA1040-1050DKA3210</v>
          </cell>
          <cell r="G7315" t="str">
            <v>NC</v>
          </cell>
        </row>
        <row r="7316">
          <cell r="F7316" t="str">
            <v>480450DKA6420DKA1040-1050DKA3220</v>
          </cell>
          <cell r="G7316" t="str">
            <v>NC</v>
          </cell>
        </row>
        <row r="7317">
          <cell r="F7317" t="str">
            <v>480450DKA6420DKA1040-1050DKA3230</v>
          </cell>
          <cell r="G7317" t="str">
            <v>NC</v>
          </cell>
        </row>
        <row r="7318">
          <cell r="F7318" t="str">
            <v>480450DKA6420DKA1060DKA3200</v>
          </cell>
          <cell r="G7318" t="str">
            <v>NC</v>
          </cell>
        </row>
        <row r="7319">
          <cell r="F7319" t="str">
            <v>480450DKA6420DKA1060DKA3210</v>
          </cell>
          <cell r="G7319" t="str">
            <v>NC</v>
          </cell>
        </row>
        <row r="7320">
          <cell r="F7320" t="str">
            <v>480450DKA6420DKA1060DKA3220</v>
          </cell>
          <cell r="G7320" t="str">
            <v>NC</v>
          </cell>
        </row>
        <row r="7321">
          <cell r="F7321" t="str">
            <v>480450DKA6420DKA1060DKA3230</v>
          </cell>
          <cell r="G7321" t="str">
            <v>NC</v>
          </cell>
        </row>
        <row r="7322">
          <cell r="F7322" t="str">
            <v>480450DKA6420DKA1070-1080DKA3200</v>
          </cell>
          <cell r="G7322" t="str">
            <v>NC</v>
          </cell>
        </row>
        <row r="7323">
          <cell r="F7323" t="str">
            <v>480450DKA6420DKA1070-1080DKA3210</v>
          </cell>
          <cell r="G7323" t="str">
            <v>NC</v>
          </cell>
        </row>
        <row r="7324">
          <cell r="F7324" t="str">
            <v>480450DKA6420DKA1070-1080DKA3220</v>
          </cell>
          <cell r="G7324" t="str">
            <v>NC</v>
          </cell>
        </row>
        <row r="7325">
          <cell r="F7325" t="str">
            <v>480450DKA6420DKA1070-1080DKA3230</v>
          </cell>
          <cell r="G7325" t="str">
            <v>NC</v>
          </cell>
        </row>
        <row r="7326">
          <cell r="F7326" t="str">
            <v>480450DKA6420DKA1090DKA3200</v>
          </cell>
          <cell r="G7326" t="str">
            <v>NC</v>
          </cell>
        </row>
        <row r="7327">
          <cell r="F7327" t="str">
            <v>480450DKA6420DKA1090DKA3210</v>
          </cell>
          <cell r="G7327" t="str">
            <v>NC</v>
          </cell>
        </row>
        <row r="7328">
          <cell r="F7328" t="str">
            <v>480450DKA6420DKA1090DKA3220</v>
          </cell>
          <cell r="G7328" t="str">
            <v>NC</v>
          </cell>
        </row>
        <row r="7329">
          <cell r="F7329" t="str">
            <v>480450DKA6420DKA1090DKA3230</v>
          </cell>
          <cell r="G7329" t="str">
            <v>NC</v>
          </cell>
        </row>
        <row r="7330">
          <cell r="F7330" t="str">
            <v>480450DKA6430DKA1040-1050DKA3200</v>
          </cell>
          <cell r="G7330" t="str">
            <v>NC</v>
          </cell>
        </row>
        <row r="7331">
          <cell r="F7331" t="str">
            <v>480450DKA6430DKA1040-1050DKA3210</v>
          </cell>
          <cell r="G7331" t="str">
            <v>NC</v>
          </cell>
        </row>
        <row r="7332">
          <cell r="F7332" t="str">
            <v>480450DKA6430DKA1040-1050DKA3220</v>
          </cell>
          <cell r="G7332" t="str">
            <v>NC</v>
          </cell>
        </row>
        <row r="7333">
          <cell r="F7333" t="str">
            <v>480450DKA6430DKA1040-1050DKA3230</v>
          </cell>
          <cell r="G7333" t="str">
            <v>NC</v>
          </cell>
        </row>
        <row r="7334">
          <cell r="F7334" t="str">
            <v>480450DKA6430DKA1060DKA3200</v>
          </cell>
          <cell r="G7334" t="str">
            <v>NC</v>
          </cell>
        </row>
        <row r="7335">
          <cell r="F7335" t="str">
            <v>480450DKA6430DKA1060DKA3210</v>
          </cell>
          <cell r="G7335" t="str">
            <v>NC</v>
          </cell>
        </row>
        <row r="7336">
          <cell r="F7336" t="str">
            <v>480450DKA6430DKA1060DKA3220</v>
          </cell>
          <cell r="G7336" t="str">
            <v>NC</v>
          </cell>
        </row>
        <row r="7337">
          <cell r="F7337" t="str">
            <v>480450DKA6430DKA1060DKA3230</v>
          </cell>
          <cell r="G7337" t="str">
            <v>NC</v>
          </cell>
        </row>
        <row r="7338">
          <cell r="F7338" t="str">
            <v>480450DKA6430DKA1070-1080DKA3200</v>
          </cell>
          <cell r="G7338" t="str">
            <v>NC</v>
          </cell>
        </row>
        <row r="7339">
          <cell r="F7339" t="str">
            <v>480450DKA6430DKA1070-1080DKA3210</v>
          </cell>
          <cell r="G7339" t="str">
            <v>NC</v>
          </cell>
        </row>
        <row r="7340">
          <cell r="F7340" t="str">
            <v>480450DKA6430DKA1070-1080DKA3220</v>
          </cell>
          <cell r="G7340" t="str">
            <v>NC</v>
          </cell>
        </row>
        <row r="7341">
          <cell r="F7341" t="str">
            <v>480450DKA6430DKA1070-1080DKA3230</v>
          </cell>
          <cell r="G7341" t="str">
            <v>NC</v>
          </cell>
        </row>
        <row r="7342">
          <cell r="F7342" t="str">
            <v>480450DKA6430DKA1090DKA3200</v>
          </cell>
          <cell r="G7342" t="str">
            <v>NC</v>
          </cell>
        </row>
        <row r="7343">
          <cell r="F7343" t="str">
            <v>480450DKA6430DKA1090DKA3210</v>
          </cell>
          <cell r="G7343" t="str">
            <v>NC</v>
          </cell>
        </row>
        <row r="7344">
          <cell r="F7344" t="str">
            <v>480450DKA6430DKA1090DKA3220</v>
          </cell>
          <cell r="G7344" t="str">
            <v>NC</v>
          </cell>
        </row>
        <row r="7345">
          <cell r="F7345" t="str">
            <v>480450DKA6430DKA1090DKA3230</v>
          </cell>
          <cell r="G7345" t="str">
            <v>NC</v>
          </cell>
        </row>
        <row r="7346">
          <cell r="F7346" t="str">
            <v>480460DKA6410DKA1040-1050DKA3200</v>
          </cell>
          <cell r="G7346" t="str">
            <v>NC</v>
          </cell>
        </row>
        <row r="7347">
          <cell r="F7347" t="str">
            <v>480460DKA6410DKA1040-1050DKA3210</v>
          </cell>
          <cell r="G7347" t="str">
            <v>NC</v>
          </cell>
        </row>
        <row r="7348">
          <cell r="F7348" t="str">
            <v>480460DKA6410DKA1040-1050DKA3220</v>
          </cell>
          <cell r="G7348" t="str">
            <v>NC</v>
          </cell>
        </row>
        <row r="7349">
          <cell r="F7349" t="str">
            <v>480460DKA6410DKA1040-1050DKA3230</v>
          </cell>
          <cell r="G7349" t="str">
            <v>NC</v>
          </cell>
        </row>
        <row r="7350">
          <cell r="F7350" t="str">
            <v>480460DKA6410DKA1060DKA3200</v>
          </cell>
          <cell r="G7350" t="str">
            <v>NC</v>
          </cell>
        </row>
        <row r="7351">
          <cell r="F7351" t="str">
            <v>480460DKA6410DKA1060DKA3210</v>
          </cell>
          <cell r="G7351" t="str">
            <v>NC</v>
          </cell>
        </row>
        <row r="7352">
          <cell r="F7352" t="str">
            <v>480460DKA6410DKA1060DKA3220</v>
          </cell>
          <cell r="G7352" t="str">
            <v>NC</v>
          </cell>
        </row>
        <row r="7353">
          <cell r="F7353" t="str">
            <v>480460DKA6410DKA1060DKA3230</v>
          </cell>
          <cell r="G7353" t="str">
            <v>NC</v>
          </cell>
        </row>
        <row r="7354">
          <cell r="F7354" t="str">
            <v>480460DKA6410DKA1070-1080DKA3200</v>
          </cell>
          <cell r="G7354" t="str">
            <v>NC</v>
          </cell>
        </row>
        <row r="7355">
          <cell r="F7355" t="str">
            <v>480460DKA6410DKA1070-1080DKA3210</v>
          </cell>
          <cell r="G7355" t="str">
            <v>NC</v>
          </cell>
        </row>
        <row r="7356">
          <cell r="F7356" t="str">
            <v>480460DKA6410DKA1070-1080DKA3220</v>
          </cell>
          <cell r="G7356" t="str">
            <v>NC</v>
          </cell>
        </row>
        <row r="7357">
          <cell r="F7357" t="str">
            <v>480460DKA6410DKA1070-1080DKA3230</v>
          </cell>
          <cell r="G7357" t="str">
            <v>NC</v>
          </cell>
        </row>
        <row r="7358">
          <cell r="F7358" t="str">
            <v>480460DKA6410DKA1090DKA3200</v>
          </cell>
          <cell r="G7358" t="str">
            <v>NC</v>
          </cell>
        </row>
        <row r="7359">
          <cell r="F7359" t="str">
            <v>480460DKA6410DKA1090DKA3210</v>
          </cell>
          <cell r="G7359" t="str">
            <v>NC</v>
          </cell>
        </row>
        <row r="7360">
          <cell r="F7360" t="str">
            <v>480460DKA6410DKA1090DKA3220</v>
          </cell>
          <cell r="G7360" t="str">
            <v>NC</v>
          </cell>
        </row>
        <row r="7361">
          <cell r="F7361" t="str">
            <v>480460DKA6410DKA1090DKA3230</v>
          </cell>
          <cell r="G7361" t="str">
            <v>NC</v>
          </cell>
        </row>
        <row r="7362">
          <cell r="F7362" t="str">
            <v>480460DKA6420DKA1040-1050DKA3200</v>
          </cell>
          <cell r="G7362" t="str">
            <v>NC</v>
          </cell>
        </row>
        <row r="7363">
          <cell r="F7363" t="str">
            <v>480460DKA6420DKA1040-1050DKA3210</v>
          </cell>
          <cell r="G7363" t="str">
            <v>NC</v>
          </cell>
        </row>
        <row r="7364">
          <cell r="F7364" t="str">
            <v>480460DKA6420DKA1040-1050DKA3220</v>
          </cell>
          <cell r="G7364" t="str">
            <v>NC</v>
          </cell>
        </row>
        <row r="7365">
          <cell r="F7365" t="str">
            <v>480460DKA6420DKA1040-1050DKA3230</v>
          </cell>
          <cell r="G7365" t="str">
            <v>NC</v>
          </cell>
        </row>
        <row r="7366">
          <cell r="F7366" t="str">
            <v>480460DKA6420DKA1060DKA3200</v>
          </cell>
          <cell r="G7366" t="str">
            <v>NC</v>
          </cell>
        </row>
        <row r="7367">
          <cell r="F7367" t="str">
            <v>480460DKA6420DKA1060DKA3210</v>
          </cell>
          <cell r="G7367" t="str">
            <v>NC</v>
          </cell>
        </row>
        <row r="7368">
          <cell r="F7368" t="str">
            <v>480460DKA6420DKA1060DKA3220</v>
          </cell>
          <cell r="G7368" t="str">
            <v>NC</v>
          </cell>
        </row>
        <row r="7369">
          <cell r="F7369" t="str">
            <v>480460DKA6420DKA1060DKA3230</v>
          </cell>
          <cell r="G7369" t="str">
            <v>NC</v>
          </cell>
        </row>
        <row r="7370">
          <cell r="F7370" t="str">
            <v>480460DKA6420DKA1070-1080DKA3200</v>
          </cell>
          <cell r="G7370" t="str">
            <v>NC</v>
          </cell>
        </row>
        <row r="7371">
          <cell r="F7371" t="str">
            <v>480460DKA6420DKA1070-1080DKA3210</v>
          </cell>
          <cell r="G7371" t="str">
            <v>NC</v>
          </cell>
        </row>
        <row r="7372">
          <cell r="F7372" t="str">
            <v>480460DKA6420DKA1070-1080DKA3220</v>
          </cell>
          <cell r="G7372" t="str">
            <v>NC</v>
          </cell>
        </row>
        <row r="7373">
          <cell r="F7373" t="str">
            <v>480460DKA6420DKA1070-1080DKA3230</v>
          </cell>
          <cell r="G7373" t="str">
            <v>NC</v>
          </cell>
        </row>
        <row r="7374">
          <cell r="F7374" t="str">
            <v>480460DKA6420DKA1090DKA3200</v>
          </cell>
          <cell r="G7374" t="str">
            <v>NC</v>
          </cell>
        </row>
        <row r="7375">
          <cell r="F7375" t="str">
            <v>480460DKA6420DKA1090DKA3210</v>
          </cell>
          <cell r="G7375" t="str">
            <v>NC</v>
          </cell>
        </row>
        <row r="7376">
          <cell r="F7376" t="str">
            <v>480460DKA6420DKA1090DKA3220</v>
          </cell>
          <cell r="G7376" t="str">
            <v>NC</v>
          </cell>
        </row>
        <row r="7377">
          <cell r="F7377" t="str">
            <v>480460DKA6420DKA1090DKA3230</v>
          </cell>
          <cell r="G7377" t="str">
            <v>NC</v>
          </cell>
        </row>
        <row r="7378">
          <cell r="F7378" t="str">
            <v>480460DKA6430DKA1040-1050DKA3200</v>
          </cell>
          <cell r="G7378" t="str">
            <v>NC</v>
          </cell>
        </row>
        <row r="7379">
          <cell r="F7379" t="str">
            <v>480460DKA6430DKA1040-1050DKA3210</v>
          </cell>
          <cell r="G7379" t="str">
            <v>NC</v>
          </cell>
        </row>
        <row r="7380">
          <cell r="F7380" t="str">
            <v>480460DKA6430DKA1040-1050DKA3220</v>
          </cell>
          <cell r="G7380" t="str">
            <v>NC</v>
          </cell>
        </row>
        <row r="7381">
          <cell r="F7381" t="str">
            <v>480460DKA6430DKA1040-1050DKA3230</v>
          </cell>
          <cell r="G7381" t="str">
            <v>NC</v>
          </cell>
        </row>
        <row r="7382">
          <cell r="F7382" t="str">
            <v>480460DKA6430DKA1060DKA3200</v>
          </cell>
          <cell r="G7382" t="str">
            <v>NC</v>
          </cell>
        </row>
        <row r="7383">
          <cell r="F7383" t="str">
            <v>480460DKA6430DKA1060DKA3210</v>
          </cell>
          <cell r="G7383" t="str">
            <v>NC</v>
          </cell>
        </row>
        <row r="7384">
          <cell r="F7384" t="str">
            <v>480460DKA6430DKA1060DKA3220</v>
          </cell>
          <cell r="G7384" t="str">
            <v>NC</v>
          </cell>
        </row>
        <row r="7385">
          <cell r="F7385" t="str">
            <v>480460DKA6430DKA1060DKA3230</v>
          </cell>
          <cell r="G7385" t="str">
            <v>NC</v>
          </cell>
        </row>
        <row r="7386">
          <cell r="F7386" t="str">
            <v>480460DKA6430DKA1070-1080DKA3200</v>
          </cell>
          <cell r="G7386" t="str">
            <v>NC</v>
          </cell>
        </row>
        <row r="7387">
          <cell r="F7387" t="str">
            <v>480460DKA6430DKA1070-1080DKA3210</v>
          </cell>
          <cell r="G7387" t="str">
            <v>NC</v>
          </cell>
        </row>
        <row r="7388">
          <cell r="F7388" t="str">
            <v>480460DKA6430DKA1070-1080DKA3220</v>
          </cell>
          <cell r="G7388" t="str">
            <v>NC</v>
          </cell>
        </row>
        <row r="7389">
          <cell r="F7389" t="str">
            <v>480460DKA6430DKA1070-1080DKA3230</v>
          </cell>
          <cell r="G7389" t="str">
            <v>NC</v>
          </cell>
        </row>
        <row r="7390">
          <cell r="F7390" t="str">
            <v>480460DKA6430DKA1090DKA3200</v>
          </cell>
          <cell r="G7390" t="str">
            <v>NC</v>
          </cell>
        </row>
        <row r="7391">
          <cell r="F7391" t="str">
            <v>480460DKA6430DKA1090DKA3210</v>
          </cell>
          <cell r="G7391" t="str">
            <v>NC</v>
          </cell>
        </row>
        <row r="7392">
          <cell r="F7392" t="str">
            <v>480460DKA6430DKA1090DKA3220</v>
          </cell>
          <cell r="G7392" t="str">
            <v>NC</v>
          </cell>
        </row>
        <row r="7393">
          <cell r="F7393" t="str">
            <v>480460DKA6430DKA1090DKA3230</v>
          </cell>
          <cell r="G7393" t="str">
            <v>NC</v>
          </cell>
        </row>
        <row r="7394">
          <cell r="F7394" t="str">
            <v>480470DKA6410DKA1040-1050DKA3200</v>
          </cell>
          <cell r="G7394" t="str">
            <v>NC</v>
          </cell>
        </row>
        <row r="7395">
          <cell r="F7395" t="str">
            <v>480470DKA6410DKA1040-1050DKA3210</v>
          </cell>
          <cell r="G7395" t="str">
            <v>NC</v>
          </cell>
        </row>
        <row r="7396">
          <cell r="F7396" t="str">
            <v>480470DKA6410DKA1040-1050DKA3220</v>
          </cell>
          <cell r="G7396" t="str">
            <v>NC</v>
          </cell>
        </row>
        <row r="7397">
          <cell r="F7397" t="str">
            <v>480470DKA6410DKA1040-1050DKA3230</v>
          </cell>
          <cell r="G7397" t="str">
            <v>NC</v>
          </cell>
        </row>
        <row r="7398">
          <cell r="F7398" t="str">
            <v>480470DKA6410DKA1060DKA3200</v>
          </cell>
          <cell r="G7398" t="str">
            <v>NC</v>
          </cell>
        </row>
        <row r="7399">
          <cell r="F7399" t="str">
            <v>480470DKA6410DKA1060DKA3210</v>
          </cell>
          <cell r="G7399" t="str">
            <v>NC</v>
          </cell>
        </row>
        <row r="7400">
          <cell r="F7400" t="str">
            <v>480470DKA6410DKA1060DKA3220</v>
          </cell>
          <cell r="G7400" t="str">
            <v>NC</v>
          </cell>
        </row>
        <row r="7401">
          <cell r="F7401" t="str">
            <v>480470DKA6410DKA1060DKA3230</v>
          </cell>
          <cell r="G7401" t="str">
            <v>NC</v>
          </cell>
        </row>
        <row r="7402">
          <cell r="F7402" t="str">
            <v>480470DKA6410DKA1070-1080DKA3200</v>
          </cell>
          <cell r="G7402" t="str">
            <v>NC</v>
          </cell>
        </row>
        <row r="7403">
          <cell r="F7403" t="str">
            <v>480470DKA6410DKA1070-1080DKA3210</v>
          </cell>
          <cell r="G7403" t="str">
            <v>NC</v>
          </cell>
        </row>
        <row r="7404">
          <cell r="F7404" t="str">
            <v>480470DKA6410DKA1070-1080DKA3220</v>
          </cell>
          <cell r="G7404" t="str">
            <v>NC</v>
          </cell>
        </row>
        <row r="7405">
          <cell r="F7405" t="str">
            <v>480470DKA6410DKA1070-1080DKA3230</v>
          </cell>
          <cell r="G7405" t="str">
            <v>NC</v>
          </cell>
        </row>
        <row r="7406">
          <cell r="F7406" t="str">
            <v>480470DKA6410DKA1090DKA3200</v>
          </cell>
          <cell r="G7406" t="str">
            <v>NC</v>
          </cell>
        </row>
        <row r="7407">
          <cell r="F7407" t="str">
            <v>480470DKA6410DKA1090DKA3210</v>
          </cell>
          <cell r="G7407" t="str">
            <v>NC</v>
          </cell>
        </row>
        <row r="7408">
          <cell r="F7408" t="str">
            <v>480470DKA6410DKA1090DKA3220</v>
          </cell>
          <cell r="G7408" t="str">
            <v>NC</v>
          </cell>
        </row>
        <row r="7409">
          <cell r="F7409" t="str">
            <v>480470DKA6410DKA1090DKA3230</v>
          </cell>
          <cell r="G7409" t="str">
            <v>NC</v>
          </cell>
        </row>
        <row r="7410">
          <cell r="F7410" t="str">
            <v>480470DKA6420DKA1040-1050DKA3200</v>
          </cell>
          <cell r="G7410" t="str">
            <v>NC</v>
          </cell>
        </row>
        <row r="7411">
          <cell r="F7411" t="str">
            <v>480470DKA6420DKA1040-1050DKA3210</v>
          </cell>
          <cell r="G7411" t="str">
            <v>NC</v>
          </cell>
        </row>
        <row r="7412">
          <cell r="F7412" t="str">
            <v>480470DKA6420DKA1040-1050DKA3220</v>
          </cell>
          <cell r="G7412" t="str">
            <v>NC</v>
          </cell>
        </row>
        <row r="7413">
          <cell r="F7413" t="str">
            <v>480470DKA6420DKA1040-1050DKA3230</v>
          </cell>
          <cell r="G7413" t="str">
            <v>NC</v>
          </cell>
        </row>
        <row r="7414">
          <cell r="F7414" t="str">
            <v>480470DKA6420DKA1060DKA3200</v>
          </cell>
          <cell r="G7414" t="str">
            <v>NC</v>
          </cell>
        </row>
        <row r="7415">
          <cell r="F7415" t="str">
            <v>480470DKA6420DKA1060DKA3210</v>
          </cell>
          <cell r="G7415" t="str">
            <v>NC</v>
          </cell>
        </row>
        <row r="7416">
          <cell r="F7416" t="str">
            <v>480470DKA6420DKA1060DKA3220</v>
          </cell>
          <cell r="G7416" t="str">
            <v>NC</v>
          </cell>
        </row>
        <row r="7417">
          <cell r="F7417" t="str">
            <v>480470DKA6420DKA1060DKA3230</v>
          </cell>
          <cell r="G7417" t="str">
            <v>NC</v>
          </cell>
        </row>
        <row r="7418">
          <cell r="F7418" t="str">
            <v>480470DKA6420DKA1070-1080DKA3200</v>
          </cell>
          <cell r="G7418" t="str">
            <v>NC</v>
          </cell>
        </row>
        <row r="7419">
          <cell r="F7419" t="str">
            <v>480470DKA6420DKA1070-1080DKA3210</v>
          </cell>
          <cell r="G7419" t="str">
            <v>NC</v>
          </cell>
        </row>
        <row r="7420">
          <cell r="F7420" t="str">
            <v>480470DKA6420DKA1070-1080DKA3220</v>
          </cell>
          <cell r="G7420" t="str">
            <v>NC</v>
          </cell>
        </row>
        <row r="7421">
          <cell r="F7421" t="str">
            <v>480470DKA6420DKA1070-1080DKA3230</v>
          </cell>
          <cell r="G7421" t="str">
            <v>NC</v>
          </cell>
        </row>
        <row r="7422">
          <cell r="F7422" t="str">
            <v>480470DKA6420DKA1090DKA3200</v>
          </cell>
          <cell r="G7422" t="str">
            <v>NC</v>
          </cell>
        </row>
        <row r="7423">
          <cell r="F7423" t="str">
            <v>480470DKA6420DKA1090DKA3210</v>
          </cell>
          <cell r="G7423" t="str">
            <v>NC</v>
          </cell>
        </row>
        <row r="7424">
          <cell r="F7424" t="str">
            <v>480470DKA6420DKA1090DKA3220</v>
          </cell>
          <cell r="G7424" t="str">
            <v>NC</v>
          </cell>
        </row>
        <row r="7425">
          <cell r="F7425" t="str">
            <v>480470DKA6420DKA1090DKA3230</v>
          </cell>
          <cell r="G7425" t="str">
            <v>NC</v>
          </cell>
        </row>
        <row r="7426">
          <cell r="F7426" t="str">
            <v>480470DKA6430DKA1040-1050DKA3200</v>
          </cell>
          <cell r="G7426" t="str">
            <v>NC</v>
          </cell>
        </row>
        <row r="7427">
          <cell r="F7427" t="str">
            <v>480470DKA6430DKA1040-1050DKA3210</v>
          </cell>
          <cell r="G7427" t="str">
            <v>NC</v>
          </cell>
        </row>
        <row r="7428">
          <cell r="F7428" t="str">
            <v>480470DKA6430DKA1040-1050DKA3220</v>
          </cell>
          <cell r="G7428" t="str">
            <v>NC</v>
          </cell>
        </row>
        <row r="7429">
          <cell r="F7429" t="str">
            <v>480470DKA6430DKA1040-1050DKA3230</v>
          </cell>
          <cell r="G7429" t="str">
            <v>NC</v>
          </cell>
        </row>
        <row r="7430">
          <cell r="F7430" t="str">
            <v>480470DKA6430DKA1060DKA3200</v>
          </cell>
          <cell r="G7430" t="str">
            <v>NC</v>
          </cell>
        </row>
        <row r="7431">
          <cell r="F7431" t="str">
            <v>480470DKA6430DKA1060DKA3210</v>
          </cell>
          <cell r="G7431" t="str">
            <v>NC</v>
          </cell>
        </row>
        <row r="7432">
          <cell r="F7432" t="str">
            <v>480470DKA6430DKA1060DKA3220</v>
          </cell>
          <cell r="G7432" t="str">
            <v>NC</v>
          </cell>
        </row>
        <row r="7433">
          <cell r="F7433" t="str">
            <v>480470DKA6430DKA1060DKA3230</v>
          </cell>
          <cell r="G7433" t="str">
            <v>NC</v>
          </cell>
        </row>
        <row r="7434">
          <cell r="F7434" t="str">
            <v>480470DKA6430DKA1070-1080DKA3200</v>
          </cell>
          <cell r="G7434" t="str">
            <v>No</v>
          </cell>
        </row>
        <row r="7435">
          <cell r="F7435" t="str">
            <v>480470DKA6430DKA1070-1080DKA3210</v>
          </cell>
          <cell r="G7435" t="str">
            <v>No</v>
          </cell>
        </row>
        <row r="7436">
          <cell r="F7436" t="str">
            <v>480470DKA6430DKA1070-1080DKA3220</v>
          </cell>
          <cell r="G7436" t="str">
            <v>NC</v>
          </cell>
        </row>
        <row r="7437">
          <cell r="F7437" t="str">
            <v>480470DKA6430DKA1070-1080DKA3230</v>
          </cell>
          <cell r="G7437" t="str">
            <v>NC</v>
          </cell>
        </row>
        <row r="7438">
          <cell r="F7438" t="str">
            <v>480470DKA6430DKA1090DKA3200</v>
          </cell>
          <cell r="G7438" t="str">
            <v>NC</v>
          </cell>
        </row>
        <row r="7439">
          <cell r="F7439" t="str">
            <v>480470DKA6430DKA1090DKA3210</v>
          </cell>
          <cell r="G7439" t="str">
            <v>NC</v>
          </cell>
        </row>
        <row r="7440">
          <cell r="F7440" t="str">
            <v>480470DKA6430DKA1090DKA3220</v>
          </cell>
          <cell r="G7440" t="str">
            <v>NC</v>
          </cell>
        </row>
        <row r="7441">
          <cell r="F7441" t="str">
            <v>480470DKA6430DKA1090DKA3230</v>
          </cell>
          <cell r="G7441" t="str">
            <v>NC</v>
          </cell>
        </row>
        <row r="7442">
          <cell r="F7442" t="str">
            <v>480480DKA6410DKA1040-1050DKA3200</v>
          </cell>
          <cell r="G7442" t="str">
            <v>NC</v>
          </cell>
        </row>
        <row r="7443">
          <cell r="F7443" t="str">
            <v>480480DKA6410DKA1040-1050DKA3210</v>
          </cell>
          <cell r="G7443" t="str">
            <v>NC</v>
          </cell>
        </row>
        <row r="7444">
          <cell r="F7444" t="str">
            <v>480480DKA6410DKA1040-1050DKA3220</v>
          </cell>
          <cell r="G7444" t="str">
            <v>NC</v>
          </cell>
        </row>
        <row r="7445">
          <cell r="F7445" t="str">
            <v>480480DKA6410DKA1040-1050DKA3230</v>
          </cell>
          <cell r="G7445" t="str">
            <v>NC</v>
          </cell>
        </row>
        <row r="7446">
          <cell r="F7446" t="str">
            <v>480480DKA6410DKA1060DKA3200</v>
          </cell>
          <cell r="G7446" t="str">
            <v>NC</v>
          </cell>
        </row>
        <row r="7447">
          <cell r="F7447" t="str">
            <v>480480DKA6410DKA1060DKA3210</v>
          </cell>
          <cell r="G7447" t="str">
            <v>NC</v>
          </cell>
        </row>
        <row r="7448">
          <cell r="F7448" t="str">
            <v>480480DKA6410DKA1060DKA3220</v>
          </cell>
          <cell r="G7448" t="str">
            <v>NC</v>
          </cell>
        </row>
        <row r="7449">
          <cell r="F7449" t="str">
            <v>480480DKA6410DKA1060DKA3230</v>
          </cell>
          <cell r="G7449" t="str">
            <v>NC</v>
          </cell>
        </row>
        <row r="7450">
          <cell r="F7450" t="str">
            <v>480480DKA6410DKA1070-1080DKA3200</v>
          </cell>
          <cell r="G7450" t="str">
            <v>NC</v>
          </cell>
        </row>
        <row r="7451">
          <cell r="F7451" t="str">
            <v>480480DKA6410DKA1070-1080DKA3210</v>
          </cell>
          <cell r="G7451" t="str">
            <v>NC</v>
          </cell>
        </row>
        <row r="7452">
          <cell r="F7452" t="str">
            <v>480480DKA6410DKA1070-1080DKA3220</v>
          </cell>
          <cell r="G7452" t="str">
            <v>NC</v>
          </cell>
        </row>
        <row r="7453">
          <cell r="F7453" t="str">
            <v>480480DKA6410DKA1070-1080DKA3230</v>
          </cell>
          <cell r="G7453" t="str">
            <v>NC</v>
          </cell>
        </row>
        <row r="7454">
          <cell r="F7454" t="str">
            <v>480480DKA6410DKA1090DKA3200</v>
          </cell>
          <cell r="G7454" t="str">
            <v>NC</v>
          </cell>
        </row>
        <row r="7455">
          <cell r="F7455" t="str">
            <v>480480DKA6410DKA1090DKA3210</v>
          </cell>
          <cell r="G7455" t="str">
            <v>NC</v>
          </cell>
        </row>
        <row r="7456">
          <cell r="F7456" t="str">
            <v>480480DKA6410DKA1090DKA3220</v>
          </cell>
          <cell r="G7456" t="str">
            <v>NC</v>
          </cell>
        </row>
        <row r="7457">
          <cell r="F7457" t="str">
            <v>480480DKA6410DKA1090DKA3230</v>
          </cell>
          <cell r="G7457" t="str">
            <v>NC</v>
          </cell>
        </row>
        <row r="7458">
          <cell r="F7458" t="str">
            <v>480480DKA6420DKA1040-1050DKA3200</v>
          </cell>
          <cell r="G7458" t="str">
            <v>NC</v>
          </cell>
        </row>
        <row r="7459">
          <cell r="F7459" t="str">
            <v>480480DKA6420DKA1040-1050DKA3210</v>
          </cell>
          <cell r="G7459" t="str">
            <v>NC</v>
          </cell>
        </row>
        <row r="7460">
          <cell r="F7460" t="str">
            <v>480480DKA6420DKA1040-1050DKA3220</v>
          </cell>
          <cell r="G7460" t="str">
            <v>NC</v>
          </cell>
        </row>
        <row r="7461">
          <cell r="F7461" t="str">
            <v>480480DKA6420DKA1040-1050DKA3230</v>
          </cell>
          <cell r="G7461" t="str">
            <v>NC</v>
          </cell>
        </row>
        <row r="7462">
          <cell r="F7462" t="str">
            <v>480480DKA6420DKA1060DKA3200</v>
          </cell>
          <cell r="G7462" t="str">
            <v>NC</v>
          </cell>
        </row>
        <row r="7463">
          <cell r="F7463" t="str">
            <v>480480DKA6420DKA1060DKA3210</v>
          </cell>
          <cell r="G7463" t="str">
            <v>NC</v>
          </cell>
        </row>
        <row r="7464">
          <cell r="F7464" t="str">
            <v>480480DKA6420DKA1060DKA3220</v>
          </cell>
          <cell r="G7464" t="str">
            <v>NC</v>
          </cell>
        </row>
        <row r="7465">
          <cell r="F7465" t="str">
            <v>480480DKA6420DKA1060DKA3230</v>
          </cell>
          <cell r="G7465" t="str">
            <v>NC</v>
          </cell>
        </row>
        <row r="7466">
          <cell r="F7466" t="str">
            <v>480480DKA6420DKA1070-1080DKA3200</v>
          </cell>
          <cell r="G7466" t="str">
            <v>NC</v>
          </cell>
        </row>
        <row r="7467">
          <cell r="F7467" t="str">
            <v>480480DKA6420DKA1070-1080DKA3210</v>
          </cell>
          <cell r="G7467" t="str">
            <v>NC</v>
          </cell>
        </row>
        <row r="7468">
          <cell r="F7468" t="str">
            <v>480480DKA6420DKA1070-1080DKA3220</v>
          </cell>
          <cell r="G7468" t="str">
            <v>NC</v>
          </cell>
        </row>
        <row r="7469">
          <cell r="F7469" t="str">
            <v>480480DKA6420DKA1070-1080DKA3230</v>
          </cell>
          <cell r="G7469" t="str">
            <v>NC</v>
          </cell>
        </row>
        <row r="7470">
          <cell r="F7470" t="str">
            <v>480480DKA6420DKA1090DKA3200</v>
          </cell>
          <cell r="G7470" t="str">
            <v>NC</v>
          </cell>
        </row>
        <row r="7471">
          <cell r="F7471" t="str">
            <v>480480DKA6420DKA1090DKA3210</v>
          </cell>
          <cell r="G7471" t="str">
            <v>NC</v>
          </cell>
        </row>
        <row r="7472">
          <cell r="F7472" t="str">
            <v>480480DKA6420DKA1090DKA3220</v>
          </cell>
          <cell r="G7472" t="str">
            <v>NC</v>
          </cell>
        </row>
        <row r="7473">
          <cell r="F7473" t="str">
            <v>480480DKA6420DKA1090DKA3230</v>
          </cell>
          <cell r="G7473" t="str">
            <v>NC</v>
          </cell>
        </row>
        <row r="7474">
          <cell r="F7474" t="str">
            <v>480480DKA6430DKA1040-1050DKA3200</v>
          </cell>
          <cell r="G7474" t="str">
            <v>NC</v>
          </cell>
        </row>
        <row r="7475">
          <cell r="F7475" t="str">
            <v>480480DKA6430DKA1040-1050DKA3210</v>
          </cell>
          <cell r="G7475" t="str">
            <v>NC</v>
          </cell>
        </row>
        <row r="7476">
          <cell r="F7476" t="str">
            <v>480480DKA6430DKA1040-1050DKA3220</v>
          </cell>
          <cell r="G7476" t="str">
            <v>NC</v>
          </cell>
        </row>
        <row r="7477">
          <cell r="F7477" t="str">
            <v>480480DKA6430DKA1040-1050DKA3230</v>
          </cell>
          <cell r="G7477" t="str">
            <v>NC</v>
          </cell>
        </row>
        <row r="7478">
          <cell r="F7478" t="str">
            <v>480480DKA6430DKA1060DKA3200</v>
          </cell>
          <cell r="G7478" t="str">
            <v>NC</v>
          </cell>
        </row>
        <row r="7479">
          <cell r="F7479" t="str">
            <v>480480DKA6430DKA1060DKA3210</v>
          </cell>
          <cell r="G7479" t="str">
            <v>NC</v>
          </cell>
        </row>
        <row r="7480">
          <cell r="F7480" t="str">
            <v>480480DKA6430DKA1060DKA3220</v>
          </cell>
          <cell r="G7480" t="str">
            <v>NC</v>
          </cell>
        </row>
        <row r="7481">
          <cell r="F7481" t="str">
            <v>480480DKA6430DKA1060DKA3230</v>
          </cell>
          <cell r="G7481" t="str">
            <v>NC</v>
          </cell>
        </row>
        <row r="7482">
          <cell r="F7482" t="str">
            <v>480480DKA6430DKA1070-1080DKA3200</v>
          </cell>
          <cell r="G7482" t="str">
            <v>NC</v>
          </cell>
        </row>
        <row r="7483">
          <cell r="F7483" t="str">
            <v>480480DKA6430DKA1070-1080DKA3210</v>
          </cell>
          <cell r="G7483" t="str">
            <v>NC</v>
          </cell>
        </row>
        <row r="7484">
          <cell r="F7484" t="str">
            <v>480480DKA6430DKA1070-1080DKA3220</v>
          </cell>
          <cell r="G7484" t="str">
            <v>NC</v>
          </cell>
        </row>
        <row r="7485">
          <cell r="F7485" t="str">
            <v>480480DKA6430DKA1070-1080DKA3230</v>
          </cell>
          <cell r="G7485" t="str">
            <v>NC</v>
          </cell>
        </row>
        <row r="7486">
          <cell r="F7486" t="str">
            <v>480480DKA6430DKA1090DKA3200</v>
          </cell>
          <cell r="G7486" t="str">
            <v>NC</v>
          </cell>
        </row>
        <row r="7487">
          <cell r="F7487" t="str">
            <v>480480DKA6430DKA1090DKA3210</v>
          </cell>
          <cell r="G7487" t="str">
            <v>NC</v>
          </cell>
        </row>
        <row r="7488">
          <cell r="F7488" t="str">
            <v>480480DKA6430DKA1090DKA3220</v>
          </cell>
          <cell r="G7488" t="str">
            <v>NC</v>
          </cell>
        </row>
        <row r="7489">
          <cell r="F7489" t="str">
            <v>480480DKA6430DKA1090DKA3230</v>
          </cell>
          <cell r="G7489" t="str">
            <v>NC</v>
          </cell>
        </row>
        <row r="7490">
          <cell r="F7490" t="str">
            <v>480490DKA6410DKA1040-1050DKA3200</v>
          </cell>
          <cell r="G7490" t="str">
            <v>NC</v>
          </cell>
        </row>
        <row r="7491">
          <cell r="F7491" t="str">
            <v>480490DKA6410DKA1040-1050DKA3210</v>
          </cell>
          <cell r="G7491" t="str">
            <v>NC</v>
          </cell>
        </row>
        <row r="7492">
          <cell r="F7492" t="str">
            <v>480490DKA6410DKA1040-1050DKA3220</v>
          </cell>
          <cell r="G7492" t="str">
            <v>NC</v>
          </cell>
        </row>
        <row r="7493">
          <cell r="F7493" t="str">
            <v>480490DKA6410DKA1040-1050DKA3230</v>
          </cell>
          <cell r="G7493" t="str">
            <v>NC</v>
          </cell>
        </row>
        <row r="7494">
          <cell r="F7494" t="str">
            <v>480490DKA6410DKA1060DKA3200</v>
          </cell>
          <cell r="G7494" t="str">
            <v>NC</v>
          </cell>
        </row>
        <row r="7495">
          <cell r="F7495" t="str">
            <v>480490DKA6410DKA1060DKA3210</v>
          </cell>
          <cell r="G7495" t="str">
            <v>NC</v>
          </cell>
        </row>
        <row r="7496">
          <cell r="F7496" t="str">
            <v>480490DKA6410DKA1060DKA3220</v>
          </cell>
          <cell r="G7496" t="str">
            <v>NC</v>
          </cell>
        </row>
        <row r="7497">
          <cell r="F7497" t="str">
            <v>480490DKA6410DKA1060DKA3230</v>
          </cell>
          <cell r="G7497" t="str">
            <v>NC</v>
          </cell>
        </row>
        <row r="7498">
          <cell r="F7498" t="str">
            <v>480490DKA6410DKA1070-1080DKA3200</v>
          </cell>
          <cell r="G7498" t="str">
            <v>NC</v>
          </cell>
        </row>
        <row r="7499">
          <cell r="F7499" t="str">
            <v>480490DKA6410DKA1070-1080DKA3210</v>
          </cell>
          <cell r="G7499" t="str">
            <v>NC</v>
          </cell>
        </row>
        <row r="7500">
          <cell r="F7500" t="str">
            <v>480490DKA6410DKA1070-1080DKA3220</v>
          </cell>
          <cell r="G7500" t="str">
            <v>NC</v>
          </cell>
        </row>
        <row r="7501">
          <cell r="F7501" t="str">
            <v>480490DKA6410DKA1070-1080DKA3230</v>
          </cell>
          <cell r="G7501" t="str">
            <v>NC</v>
          </cell>
        </row>
        <row r="7502">
          <cell r="F7502" t="str">
            <v>480490DKA6410DKA1090DKA3200</v>
          </cell>
          <cell r="G7502" t="str">
            <v>NC</v>
          </cell>
        </row>
        <row r="7503">
          <cell r="F7503" t="str">
            <v>480490DKA6410DKA1090DKA3210</v>
          </cell>
          <cell r="G7503" t="str">
            <v>NC</v>
          </cell>
        </row>
        <row r="7504">
          <cell r="F7504" t="str">
            <v>480490DKA6410DKA1090DKA3220</v>
          </cell>
          <cell r="G7504" t="str">
            <v>NC</v>
          </cell>
        </row>
        <row r="7505">
          <cell r="F7505" t="str">
            <v>480490DKA6410DKA1090DKA3230</v>
          </cell>
          <cell r="G7505" t="str">
            <v>NC</v>
          </cell>
        </row>
        <row r="7506">
          <cell r="F7506" t="str">
            <v>480490DKA6420DKA1040-1050DKA3200</v>
          </cell>
          <cell r="G7506" t="str">
            <v>NC</v>
          </cell>
        </row>
        <row r="7507">
          <cell r="F7507" t="str">
            <v>480490DKA6420DKA1040-1050DKA3210</v>
          </cell>
          <cell r="G7507" t="str">
            <v>NC</v>
          </cell>
        </row>
        <row r="7508">
          <cell r="F7508" t="str">
            <v>480490DKA6420DKA1040-1050DKA3220</v>
          </cell>
          <cell r="G7508" t="str">
            <v>NC</v>
          </cell>
        </row>
        <row r="7509">
          <cell r="F7509" t="str">
            <v>480490DKA6420DKA1040-1050DKA3230</v>
          </cell>
          <cell r="G7509" t="str">
            <v>NC</v>
          </cell>
        </row>
        <row r="7510">
          <cell r="F7510" t="str">
            <v>480490DKA6420DKA1060DKA3200</v>
          </cell>
          <cell r="G7510" t="str">
            <v>NC</v>
          </cell>
        </row>
        <row r="7511">
          <cell r="F7511" t="str">
            <v>480490DKA6420DKA1060DKA3210</v>
          </cell>
          <cell r="G7511" t="str">
            <v>NC</v>
          </cell>
        </row>
        <row r="7512">
          <cell r="F7512" t="str">
            <v>480490DKA6420DKA1060DKA3220</v>
          </cell>
          <cell r="G7512" t="str">
            <v>NC</v>
          </cell>
        </row>
        <row r="7513">
          <cell r="F7513" t="str">
            <v>480490DKA6420DKA1060DKA3230</v>
          </cell>
          <cell r="G7513" t="str">
            <v>NC</v>
          </cell>
        </row>
        <row r="7514">
          <cell r="F7514" t="str">
            <v>480490DKA6420DKA1070-1080DKA3200</v>
          </cell>
          <cell r="G7514" t="str">
            <v>NC</v>
          </cell>
        </row>
        <row r="7515">
          <cell r="F7515" t="str">
            <v>480490DKA6420DKA1070-1080DKA3210</v>
          </cell>
          <cell r="G7515" t="str">
            <v>NC</v>
          </cell>
        </row>
        <row r="7516">
          <cell r="F7516" t="str">
            <v>480490DKA6420DKA1070-1080DKA3220</v>
          </cell>
          <cell r="G7516" t="str">
            <v>NC</v>
          </cell>
        </row>
        <row r="7517">
          <cell r="F7517" t="str">
            <v>480490DKA6420DKA1070-1080DKA3230</v>
          </cell>
          <cell r="G7517" t="str">
            <v>NC</v>
          </cell>
        </row>
        <row r="7518">
          <cell r="F7518" t="str">
            <v>480490DKA6420DKA1090DKA3200</v>
          </cell>
          <cell r="G7518" t="str">
            <v>NC</v>
          </cell>
        </row>
        <row r="7519">
          <cell r="F7519" t="str">
            <v>480490DKA6420DKA1090DKA3210</v>
          </cell>
          <cell r="G7519" t="str">
            <v>NC</v>
          </cell>
        </row>
        <row r="7520">
          <cell r="F7520" t="str">
            <v>480490DKA6420DKA1090DKA3220</v>
          </cell>
          <cell r="G7520" t="str">
            <v>NC</v>
          </cell>
        </row>
        <row r="7521">
          <cell r="F7521" t="str">
            <v>480490DKA6420DKA1090DKA3230</v>
          </cell>
          <cell r="G7521" t="str">
            <v>NC</v>
          </cell>
        </row>
        <row r="7522">
          <cell r="F7522" t="str">
            <v>480490DKA6430DKA1040-1050DKA3200</v>
          </cell>
          <cell r="G7522" t="str">
            <v>NC</v>
          </cell>
        </row>
        <row r="7523">
          <cell r="F7523" t="str">
            <v>480490DKA6430DKA1040-1050DKA3210</v>
          </cell>
          <cell r="G7523" t="str">
            <v>NC</v>
          </cell>
        </row>
        <row r="7524">
          <cell r="F7524" t="str">
            <v>480490DKA6430DKA1040-1050DKA3220</v>
          </cell>
          <cell r="G7524" t="str">
            <v>NC</v>
          </cell>
        </row>
        <row r="7525">
          <cell r="F7525" t="str">
            <v>480490DKA6430DKA1040-1050DKA3230</v>
          </cell>
          <cell r="G7525" t="str">
            <v>NC</v>
          </cell>
        </row>
        <row r="7526">
          <cell r="F7526" t="str">
            <v>480490DKA6430DKA1060DKA3200</v>
          </cell>
          <cell r="G7526" t="str">
            <v>NC</v>
          </cell>
        </row>
        <row r="7527">
          <cell r="F7527" t="str">
            <v>480490DKA6430DKA1060DKA3210</v>
          </cell>
          <cell r="G7527" t="str">
            <v>NC</v>
          </cell>
        </row>
        <row r="7528">
          <cell r="F7528" t="str">
            <v>480490DKA6430DKA1060DKA3220</v>
          </cell>
          <cell r="G7528" t="str">
            <v>NC</v>
          </cell>
        </row>
        <row r="7529">
          <cell r="F7529" t="str">
            <v>480490DKA6430DKA1060DKA3230</v>
          </cell>
          <cell r="G7529" t="str">
            <v>NC</v>
          </cell>
        </row>
        <row r="7530">
          <cell r="F7530" t="str">
            <v>480490DKA6430DKA1070-1080DKA3200</v>
          </cell>
          <cell r="G7530" t="str">
            <v>NC</v>
          </cell>
        </row>
        <row r="7531">
          <cell r="F7531" t="str">
            <v>480490DKA6430DKA1070-1080DKA3210</v>
          </cell>
          <cell r="G7531" t="str">
            <v>NC</v>
          </cell>
        </row>
        <row r="7532">
          <cell r="F7532" t="str">
            <v>480490DKA6430DKA1070-1080DKA3220</v>
          </cell>
          <cell r="G7532" t="str">
            <v>NC</v>
          </cell>
        </row>
        <row r="7533">
          <cell r="F7533" t="str">
            <v>480490DKA6430DKA1070-1080DKA3230</v>
          </cell>
          <cell r="G7533" t="str">
            <v>NC</v>
          </cell>
        </row>
        <row r="7534">
          <cell r="F7534" t="str">
            <v>480490DKA6430DKA1090DKA3200</v>
          </cell>
          <cell r="G7534" t="str">
            <v>NC</v>
          </cell>
        </row>
        <row r="7535">
          <cell r="F7535" t="str">
            <v>480490DKA6430DKA1090DKA3210</v>
          </cell>
          <cell r="G7535" t="str">
            <v>NC</v>
          </cell>
        </row>
        <row r="7536">
          <cell r="F7536" t="str">
            <v>480490DKA6430DKA1090DKA3220</v>
          </cell>
          <cell r="G7536" t="str">
            <v>NC</v>
          </cell>
        </row>
        <row r="7537">
          <cell r="F7537" t="str">
            <v>480490DKA6430DKA1090DKA3230</v>
          </cell>
          <cell r="G7537" t="str">
            <v>NC</v>
          </cell>
        </row>
        <row r="7538">
          <cell r="F7538" t="str">
            <v>480500DKA6410DKA1040-1050DKA3200</v>
          </cell>
          <cell r="G7538" t="str">
            <v>NC</v>
          </cell>
        </row>
        <row r="7539">
          <cell r="F7539" t="str">
            <v>480500DKA6410DKA1040-1050DKA3210</v>
          </cell>
          <cell r="G7539" t="str">
            <v>NC</v>
          </cell>
        </row>
        <row r="7540">
          <cell r="F7540" t="str">
            <v>480500DKA6410DKA1040-1050DKA3220</v>
          </cell>
          <cell r="G7540" t="str">
            <v>NC</v>
          </cell>
        </row>
        <row r="7541">
          <cell r="F7541" t="str">
            <v>480500DKA6410DKA1040-1050DKA3230</v>
          </cell>
          <cell r="G7541" t="str">
            <v>NC</v>
          </cell>
        </row>
        <row r="7542">
          <cell r="F7542" t="str">
            <v>480500DKA6410DKA1060DKA3200</v>
          </cell>
          <cell r="G7542" t="str">
            <v>NC</v>
          </cell>
        </row>
        <row r="7543">
          <cell r="F7543" t="str">
            <v>480500DKA6410DKA1060DKA3210</v>
          </cell>
          <cell r="G7543" t="str">
            <v>NC</v>
          </cell>
        </row>
        <row r="7544">
          <cell r="F7544" t="str">
            <v>480500DKA6410DKA1060DKA3220</v>
          </cell>
          <cell r="G7544" t="str">
            <v>NC</v>
          </cell>
        </row>
        <row r="7545">
          <cell r="F7545" t="str">
            <v>480500DKA6410DKA1060DKA3230</v>
          </cell>
          <cell r="G7545" t="str">
            <v>NC</v>
          </cell>
        </row>
        <row r="7546">
          <cell r="F7546" t="str">
            <v>480500DKA6410DKA1070-1080DKA3200</v>
          </cell>
          <cell r="G7546" t="str">
            <v>NC</v>
          </cell>
        </row>
        <row r="7547">
          <cell r="F7547" t="str">
            <v>480500DKA6410DKA1070-1080DKA3210</v>
          </cell>
          <cell r="G7547" t="str">
            <v>NC</v>
          </cell>
        </row>
        <row r="7548">
          <cell r="F7548" t="str">
            <v>480500DKA6410DKA1070-1080DKA3220</v>
          </cell>
          <cell r="G7548" t="str">
            <v>NC</v>
          </cell>
        </row>
        <row r="7549">
          <cell r="F7549" t="str">
            <v>480500DKA6410DKA1070-1080DKA3230</v>
          </cell>
          <cell r="G7549" t="str">
            <v>NC</v>
          </cell>
        </row>
        <row r="7550">
          <cell r="F7550" t="str">
            <v>480500DKA6410DKA1090DKA3200</v>
          </cell>
          <cell r="G7550" t="str">
            <v>NC</v>
          </cell>
        </row>
        <row r="7551">
          <cell r="F7551" t="str">
            <v>480500DKA6410DKA1090DKA3210</v>
          </cell>
          <cell r="G7551" t="str">
            <v>NC</v>
          </cell>
        </row>
        <row r="7552">
          <cell r="F7552" t="str">
            <v>480500DKA6410DKA1090DKA3220</v>
          </cell>
          <cell r="G7552" t="str">
            <v>NC</v>
          </cell>
        </row>
        <row r="7553">
          <cell r="F7553" t="str">
            <v>480500DKA6410DKA1090DKA3230</v>
          </cell>
          <cell r="G7553" t="str">
            <v>NC</v>
          </cell>
        </row>
        <row r="7554">
          <cell r="F7554" t="str">
            <v>480500DKA6420DKA1040-1050DKA3200</v>
          </cell>
          <cell r="G7554" t="str">
            <v>NC</v>
          </cell>
        </row>
        <row r="7555">
          <cell r="F7555" t="str">
            <v>480500DKA6420DKA1040-1050DKA3210</v>
          </cell>
          <cell r="G7555" t="str">
            <v>NC</v>
          </cell>
        </row>
        <row r="7556">
          <cell r="F7556" t="str">
            <v>480500DKA6420DKA1040-1050DKA3220</v>
          </cell>
          <cell r="G7556" t="str">
            <v>NC</v>
          </cell>
        </row>
        <row r="7557">
          <cell r="F7557" t="str">
            <v>480500DKA6420DKA1040-1050DKA3230</v>
          </cell>
          <cell r="G7557" t="str">
            <v>NC</v>
          </cell>
        </row>
        <row r="7558">
          <cell r="F7558" t="str">
            <v>480500DKA6420DKA1060DKA3200</v>
          </cell>
          <cell r="G7558" t="str">
            <v>NC</v>
          </cell>
        </row>
        <row r="7559">
          <cell r="F7559" t="str">
            <v>480500DKA6420DKA1060DKA3210</v>
          </cell>
          <cell r="G7559" t="str">
            <v>NC</v>
          </cell>
        </row>
        <row r="7560">
          <cell r="F7560" t="str">
            <v>480500DKA6420DKA1060DKA3220</v>
          </cell>
          <cell r="G7560" t="str">
            <v>NC</v>
          </cell>
        </row>
        <row r="7561">
          <cell r="F7561" t="str">
            <v>480500DKA6420DKA1060DKA3230</v>
          </cell>
          <cell r="G7561" t="str">
            <v>NC</v>
          </cell>
        </row>
        <row r="7562">
          <cell r="F7562" t="str">
            <v>480500DKA6420DKA1070-1080DKA3200</v>
          </cell>
          <cell r="G7562" t="str">
            <v>NC</v>
          </cell>
        </row>
        <row r="7563">
          <cell r="F7563" t="str">
            <v>480500DKA6420DKA1070-1080DKA3210</v>
          </cell>
          <cell r="G7563" t="str">
            <v>NC</v>
          </cell>
        </row>
        <row r="7564">
          <cell r="F7564" t="str">
            <v>480500DKA6420DKA1070-1080DKA3220</v>
          </cell>
          <cell r="G7564" t="str">
            <v>NC</v>
          </cell>
        </row>
        <row r="7565">
          <cell r="F7565" t="str">
            <v>480500DKA6420DKA1070-1080DKA3230</v>
          </cell>
          <cell r="G7565" t="str">
            <v>NC</v>
          </cell>
        </row>
        <row r="7566">
          <cell r="F7566" t="str">
            <v>480500DKA6420DKA1090DKA3200</v>
          </cell>
          <cell r="G7566" t="str">
            <v>NC</v>
          </cell>
        </row>
        <row r="7567">
          <cell r="F7567" t="str">
            <v>480500DKA6420DKA1090DKA3210</v>
          </cell>
          <cell r="G7567" t="str">
            <v>NC</v>
          </cell>
        </row>
        <row r="7568">
          <cell r="F7568" t="str">
            <v>480500DKA6420DKA1090DKA3220</v>
          </cell>
          <cell r="G7568" t="str">
            <v>NC</v>
          </cell>
        </row>
        <row r="7569">
          <cell r="F7569" t="str">
            <v>480500DKA6420DKA1090DKA3230</v>
          </cell>
          <cell r="G7569" t="str">
            <v>NC</v>
          </cell>
        </row>
        <row r="7570">
          <cell r="F7570" t="str">
            <v>480500DKA6430DKA1040-1050DKA3200</v>
          </cell>
          <cell r="G7570" t="str">
            <v>NC</v>
          </cell>
        </row>
        <row r="7571">
          <cell r="F7571" t="str">
            <v>480500DKA6430DKA1040-1050DKA3210</v>
          </cell>
          <cell r="G7571" t="str">
            <v>NC</v>
          </cell>
        </row>
        <row r="7572">
          <cell r="F7572" t="str">
            <v>480500DKA6430DKA1040-1050DKA3220</v>
          </cell>
          <cell r="G7572" t="str">
            <v>NC</v>
          </cell>
        </row>
        <row r="7573">
          <cell r="F7573" t="str">
            <v>480500DKA6430DKA1040-1050DKA3230</v>
          </cell>
          <cell r="G7573" t="str">
            <v>NC</v>
          </cell>
        </row>
        <row r="7574">
          <cell r="F7574" t="str">
            <v>480500DKA6430DKA1060DKA3200</v>
          </cell>
          <cell r="G7574" t="str">
            <v>NC</v>
          </cell>
        </row>
        <row r="7575">
          <cell r="F7575" t="str">
            <v>480500DKA6430DKA1060DKA3210</v>
          </cell>
          <cell r="G7575" t="str">
            <v>NC</v>
          </cell>
        </row>
        <row r="7576">
          <cell r="F7576" t="str">
            <v>480500DKA6430DKA1060DKA3220</v>
          </cell>
          <cell r="G7576" t="str">
            <v>NC</v>
          </cell>
        </row>
        <row r="7577">
          <cell r="F7577" t="str">
            <v>480500DKA6430DKA1060DKA3230</v>
          </cell>
          <cell r="G7577" t="str">
            <v>NC</v>
          </cell>
        </row>
        <row r="7578">
          <cell r="F7578" t="str">
            <v>480500DKA6430DKA1070-1080DKA3200</v>
          </cell>
          <cell r="G7578" t="str">
            <v>NC</v>
          </cell>
        </row>
        <row r="7579">
          <cell r="F7579" t="str">
            <v>480500DKA6430DKA1070-1080DKA3210</v>
          </cell>
          <cell r="G7579" t="str">
            <v>NC</v>
          </cell>
        </row>
        <row r="7580">
          <cell r="F7580" t="str">
            <v>480500DKA6430DKA1070-1080DKA3220</v>
          </cell>
          <cell r="G7580" t="str">
            <v>NC</v>
          </cell>
        </row>
        <row r="7581">
          <cell r="F7581" t="str">
            <v>480500DKA6430DKA1070-1080DKA3230</v>
          </cell>
          <cell r="G7581" t="str">
            <v>NC</v>
          </cell>
        </row>
        <row r="7582">
          <cell r="F7582" t="str">
            <v>480500DKA6430DKA1090DKA3200</v>
          </cell>
          <cell r="G7582" t="str">
            <v>NC</v>
          </cell>
        </row>
        <row r="7583">
          <cell r="F7583" t="str">
            <v>480500DKA6430DKA1090DKA3210</v>
          </cell>
          <cell r="G7583" t="str">
            <v>NC</v>
          </cell>
        </row>
        <row r="7584">
          <cell r="F7584" t="str">
            <v>480500DKA6430DKA1090DKA3220</v>
          </cell>
          <cell r="G7584" t="str">
            <v>NC</v>
          </cell>
        </row>
        <row r="7585">
          <cell r="F7585" t="str">
            <v>480500DKA6430DKA1090DKA3230</v>
          </cell>
          <cell r="G7585" t="str">
            <v>NC</v>
          </cell>
        </row>
        <row r="7586">
          <cell r="F7586" t="str">
            <v>480510DKA6410DKA1040-1050DKA3200</v>
          </cell>
          <cell r="G7586" t="str">
            <v>NC</v>
          </cell>
        </row>
        <row r="7587">
          <cell r="F7587" t="str">
            <v>480510DKA6410DKA1040-1050DKA3210</v>
          </cell>
          <cell r="G7587" t="str">
            <v>NC</v>
          </cell>
        </row>
        <row r="7588">
          <cell r="F7588" t="str">
            <v>480510DKA6410DKA1040-1050DKA3220</v>
          </cell>
          <cell r="G7588" t="str">
            <v>NC</v>
          </cell>
        </row>
        <row r="7589">
          <cell r="F7589" t="str">
            <v>480510DKA6410DKA1040-1050DKA3230</v>
          </cell>
          <cell r="G7589" t="str">
            <v>NC</v>
          </cell>
        </row>
        <row r="7590">
          <cell r="F7590" t="str">
            <v>480510DKA6410DKA1060DKA3200</v>
          </cell>
          <cell r="G7590" t="str">
            <v>No</v>
          </cell>
        </row>
        <row r="7591">
          <cell r="F7591" t="str">
            <v>480510DKA6410DKA1060DKA3210</v>
          </cell>
          <cell r="G7591" t="str">
            <v>No</v>
          </cell>
        </row>
        <row r="7592">
          <cell r="F7592" t="str">
            <v>480510DKA6410DKA1060DKA3220</v>
          </cell>
          <cell r="G7592" t="str">
            <v>No</v>
          </cell>
        </row>
        <row r="7593">
          <cell r="F7593" t="str">
            <v>480510DKA6410DKA1060DKA3230</v>
          </cell>
          <cell r="G7593" t="str">
            <v>No</v>
          </cell>
        </row>
        <row r="7594">
          <cell r="F7594" t="str">
            <v>480510DKA6410DKA1070-1080DKA3200</v>
          </cell>
          <cell r="G7594" t="str">
            <v>NC</v>
          </cell>
        </row>
        <row r="7595">
          <cell r="F7595" t="str">
            <v>480510DKA6410DKA1070-1080DKA3210</v>
          </cell>
          <cell r="G7595" t="str">
            <v>NC</v>
          </cell>
        </row>
        <row r="7596">
          <cell r="F7596" t="str">
            <v>480510DKA6410DKA1070-1080DKA3220</v>
          </cell>
          <cell r="G7596" t="str">
            <v>NC</v>
          </cell>
        </row>
        <row r="7597">
          <cell r="F7597" t="str">
            <v>480510DKA6410DKA1070-1080DKA3230</v>
          </cell>
          <cell r="G7597" t="str">
            <v>NC</v>
          </cell>
        </row>
        <row r="7598">
          <cell r="F7598" t="str">
            <v>480510DKA6410DKA1090DKA3200</v>
          </cell>
          <cell r="G7598" t="str">
            <v>NC</v>
          </cell>
        </row>
        <row r="7599">
          <cell r="F7599" t="str">
            <v>480510DKA6410DKA1090DKA3210</v>
          </cell>
          <cell r="G7599" t="str">
            <v>NC</v>
          </cell>
        </row>
        <row r="7600">
          <cell r="F7600" t="str">
            <v>480510DKA6410DKA1090DKA3220</v>
          </cell>
          <cell r="G7600" t="str">
            <v>NC</v>
          </cell>
        </row>
        <row r="7601">
          <cell r="F7601" t="str">
            <v>480510DKA6410DKA1090DKA3230</v>
          </cell>
          <cell r="G7601" t="str">
            <v>NC</v>
          </cell>
        </row>
        <row r="7602">
          <cell r="F7602" t="str">
            <v>480510DKA6420DKA1040-1050DKA3200</v>
          </cell>
          <cell r="G7602" t="str">
            <v>No</v>
          </cell>
        </row>
        <row r="7603">
          <cell r="F7603" t="str">
            <v>480510DKA6420DKA1040-1050DKA3210</v>
          </cell>
          <cell r="G7603" t="str">
            <v>No</v>
          </cell>
        </row>
        <row r="7604">
          <cell r="F7604" t="str">
            <v>480510DKA6420DKA1040-1050DKA3220</v>
          </cell>
          <cell r="G7604" t="str">
            <v>No</v>
          </cell>
        </row>
        <row r="7605">
          <cell r="F7605" t="str">
            <v>480510DKA6420DKA1040-1050DKA3230</v>
          </cell>
          <cell r="G7605" t="str">
            <v>No</v>
          </cell>
        </row>
        <row r="7606">
          <cell r="F7606" t="str">
            <v>480510DKA6420DKA1060DKA3200</v>
          </cell>
          <cell r="G7606" t="str">
            <v>No</v>
          </cell>
        </row>
        <row r="7607">
          <cell r="F7607" t="str">
            <v>480510DKA6420DKA1060DKA3210</v>
          </cell>
          <cell r="G7607" t="str">
            <v>No</v>
          </cell>
        </row>
        <row r="7608">
          <cell r="F7608" t="str">
            <v>480510DKA6420DKA1060DKA3220</v>
          </cell>
          <cell r="G7608" t="str">
            <v>No</v>
          </cell>
        </row>
        <row r="7609">
          <cell r="F7609" t="str">
            <v>480510DKA6420DKA1060DKA3230</v>
          </cell>
          <cell r="G7609" t="str">
            <v>No</v>
          </cell>
        </row>
        <row r="7610">
          <cell r="F7610" t="str">
            <v>480510DKA6420DKA1070-1080DKA3200</v>
          </cell>
          <cell r="G7610" t="str">
            <v>NC</v>
          </cell>
        </row>
        <row r="7611">
          <cell r="F7611" t="str">
            <v>480510DKA6420DKA1070-1080DKA3210</v>
          </cell>
          <cell r="G7611" t="str">
            <v>NC</v>
          </cell>
        </row>
        <row r="7612">
          <cell r="F7612" t="str">
            <v>480510DKA6420DKA1070-1080DKA3220</v>
          </cell>
          <cell r="G7612" t="str">
            <v>NC</v>
          </cell>
        </row>
        <row r="7613">
          <cell r="F7613" t="str">
            <v>480510DKA6420DKA1070-1080DKA3230</v>
          </cell>
          <cell r="G7613" t="str">
            <v>NC</v>
          </cell>
        </row>
        <row r="7614">
          <cell r="F7614" t="str">
            <v>480510DKA6420DKA1090DKA3200</v>
          </cell>
          <cell r="G7614" t="str">
            <v>NC</v>
          </cell>
        </row>
        <row r="7615">
          <cell r="F7615" t="str">
            <v>480510DKA6420DKA1090DKA3210</v>
          </cell>
          <cell r="G7615" t="str">
            <v>NC</v>
          </cell>
        </row>
        <row r="7616">
          <cell r="F7616" t="str">
            <v>480510DKA6420DKA1090DKA3220</v>
          </cell>
          <cell r="G7616" t="str">
            <v>NC</v>
          </cell>
        </row>
        <row r="7617">
          <cell r="F7617" t="str">
            <v>480510DKA6420DKA1090DKA3230</v>
          </cell>
          <cell r="G7617" t="str">
            <v>NC</v>
          </cell>
        </row>
        <row r="7618">
          <cell r="F7618" t="str">
            <v>480510DKA6430DKA1040-1050DKA3200</v>
          </cell>
          <cell r="G7618" t="str">
            <v>No</v>
          </cell>
        </row>
        <row r="7619">
          <cell r="F7619" t="str">
            <v>480510DKA6430DKA1040-1050DKA3210</v>
          </cell>
          <cell r="G7619" t="str">
            <v>No</v>
          </cell>
        </row>
        <row r="7620">
          <cell r="F7620" t="str">
            <v>480510DKA6430DKA1040-1050DKA3220</v>
          </cell>
          <cell r="G7620" t="str">
            <v>No</v>
          </cell>
        </row>
        <row r="7621">
          <cell r="F7621" t="str">
            <v>480510DKA6430DKA1040-1050DKA3230</v>
          </cell>
          <cell r="G7621" t="str">
            <v>No</v>
          </cell>
        </row>
        <row r="7622">
          <cell r="F7622" t="str">
            <v>480510DKA6430DKA1060DKA3200</v>
          </cell>
          <cell r="G7622" t="str">
            <v>NC</v>
          </cell>
        </row>
        <row r="7623">
          <cell r="F7623" t="str">
            <v>480510DKA6430DKA1060DKA3210</v>
          </cell>
          <cell r="G7623" t="str">
            <v>NC</v>
          </cell>
        </row>
        <row r="7624">
          <cell r="F7624" t="str">
            <v>480510DKA6430DKA1060DKA3220</v>
          </cell>
          <cell r="G7624" t="str">
            <v>NC</v>
          </cell>
        </row>
        <row r="7625">
          <cell r="F7625" t="str">
            <v>480510DKA6430DKA1060DKA3230</v>
          </cell>
          <cell r="G7625" t="str">
            <v>NC</v>
          </cell>
        </row>
        <row r="7626">
          <cell r="F7626" t="str">
            <v>480510DKA6430DKA1070-1080DKA3200</v>
          </cell>
          <cell r="G7626" t="str">
            <v>NC</v>
          </cell>
        </row>
        <row r="7627">
          <cell r="F7627" t="str">
            <v>480510DKA6430DKA1070-1080DKA3210</v>
          </cell>
          <cell r="G7627" t="str">
            <v>NC</v>
          </cell>
        </row>
        <row r="7628">
          <cell r="F7628" t="str">
            <v>480510DKA6430DKA1070-1080DKA3220</v>
          </cell>
          <cell r="G7628" t="str">
            <v>NC</v>
          </cell>
        </row>
        <row r="7629">
          <cell r="F7629" t="str">
            <v>480510DKA6430DKA1070-1080DKA3230</v>
          </cell>
          <cell r="G7629" t="str">
            <v>NC</v>
          </cell>
        </row>
        <row r="7630">
          <cell r="F7630" t="str">
            <v>480510DKA6430DKA1090DKA3200</v>
          </cell>
          <cell r="G7630" t="str">
            <v>NC</v>
          </cell>
        </row>
        <row r="7631">
          <cell r="F7631" t="str">
            <v>480510DKA6430DKA1090DKA3210</v>
          </cell>
          <cell r="G7631" t="str">
            <v>NC</v>
          </cell>
        </row>
        <row r="7632">
          <cell r="F7632" t="str">
            <v>480510DKA6430DKA1090DKA3220</v>
          </cell>
          <cell r="G7632" t="str">
            <v>NC</v>
          </cell>
        </row>
        <row r="7633">
          <cell r="F7633" t="str">
            <v>480510DKA6430DKA1090DKA3230</v>
          </cell>
          <cell r="G7633" t="str">
            <v>NC</v>
          </cell>
        </row>
        <row r="7634">
          <cell r="F7634" t="str">
            <v>480520DKA6410DKA1040-1050DKA3200</v>
          </cell>
          <cell r="G7634" t="str">
            <v>NC</v>
          </cell>
        </row>
        <row r="7635">
          <cell r="F7635" t="str">
            <v>480520DKA6410DKA1040-1050DKA3210</v>
          </cell>
          <cell r="G7635" t="str">
            <v>NC</v>
          </cell>
        </row>
        <row r="7636">
          <cell r="F7636" t="str">
            <v>480520DKA6410DKA1040-1050DKA3220</v>
          </cell>
          <cell r="G7636" t="str">
            <v>NC</v>
          </cell>
        </row>
        <row r="7637">
          <cell r="F7637" t="str">
            <v>480520DKA6410DKA1040-1050DKA3230</v>
          </cell>
          <cell r="G7637" t="str">
            <v>NC</v>
          </cell>
        </row>
        <row r="7638">
          <cell r="F7638" t="str">
            <v>480520DKA6410DKA1060DKA3200</v>
          </cell>
          <cell r="G7638" t="str">
            <v>No</v>
          </cell>
        </row>
        <row r="7639">
          <cell r="F7639" t="str">
            <v>480520DKA6410DKA1060DKA3210</v>
          </cell>
          <cell r="G7639" t="str">
            <v>No</v>
          </cell>
        </row>
        <row r="7640">
          <cell r="F7640" t="str">
            <v>480520DKA6410DKA1060DKA3220</v>
          </cell>
          <cell r="G7640" t="str">
            <v>No</v>
          </cell>
        </row>
        <row r="7641">
          <cell r="F7641" t="str">
            <v>480520DKA6410DKA1060DKA3230</v>
          </cell>
          <cell r="G7641" t="str">
            <v>No</v>
          </cell>
        </row>
        <row r="7642">
          <cell r="F7642" t="str">
            <v>480520DKA6410DKA1070-1080DKA3200</v>
          </cell>
          <cell r="G7642" t="str">
            <v>NC</v>
          </cell>
        </row>
        <row r="7643">
          <cell r="F7643" t="str">
            <v>480520DKA6410DKA1070-1080DKA3210</v>
          </cell>
          <cell r="G7643" t="str">
            <v>NC</v>
          </cell>
        </row>
        <row r="7644">
          <cell r="F7644" t="str">
            <v>480520DKA6410DKA1070-1080DKA3220</v>
          </cell>
          <cell r="G7644" t="str">
            <v>NC</v>
          </cell>
        </row>
        <row r="7645">
          <cell r="F7645" t="str">
            <v>480520DKA6410DKA1070-1080DKA3230</v>
          </cell>
          <cell r="G7645" t="str">
            <v>NC</v>
          </cell>
        </row>
        <row r="7646">
          <cell r="F7646" t="str">
            <v>480520DKA6410DKA1090DKA3200</v>
          </cell>
          <cell r="G7646" t="str">
            <v>No</v>
          </cell>
        </row>
        <row r="7647">
          <cell r="F7647" t="str">
            <v>480520DKA6410DKA1090DKA3210</v>
          </cell>
          <cell r="G7647" t="str">
            <v>No</v>
          </cell>
        </row>
        <row r="7648">
          <cell r="F7648" t="str">
            <v>480520DKA6410DKA1090DKA3220</v>
          </cell>
          <cell r="G7648" t="str">
            <v>No</v>
          </cell>
        </row>
        <row r="7649">
          <cell r="F7649" t="str">
            <v>480520DKA6410DKA1090DKA3230</v>
          </cell>
          <cell r="G7649" t="str">
            <v>No</v>
          </cell>
        </row>
        <row r="7650">
          <cell r="F7650" t="str">
            <v>480520DKA6420DKA1040-1050DKA3200</v>
          </cell>
          <cell r="G7650" t="str">
            <v>NC</v>
          </cell>
        </row>
        <row r="7651">
          <cell r="F7651" t="str">
            <v>480520DKA6420DKA1040-1050DKA3210</v>
          </cell>
          <cell r="G7651" t="str">
            <v>NC</v>
          </cell>
        </row>
        <row r="7652">
          <cell r="F7652" t="str">
            <v>480520DKA6420DKA1040-1050DKA3220</v>
          </cell>
          <cell r="G7652" t="str">
            <v>NC</v>
          </cell>
        </row>
        <row r="7653">
          <cell r="F7653" t="str">
            <v>480520DKA6420DKA1040-1050DKA3230</v>
          </cell>
          <cell r="G7653" t="str">
            <v>NC</v>
          </cell>
        </row>
        <row r="7654">
          <cell r="F7654" t="str">
            <v>480520DKA6420DKA1060DKA3200</v>
          </cell>
          <cell r="G7654" t="str">
            <v>No</v>
          </cell>
        </row>
        <row r="7655">
          <cell r="F7655" t="str">
            <v>480520DKA6420DKA1060DKA3210</v>
          </cell>
          <cell r="G7655" t="str">
            <v>No</v>
          </cell>
        </row>
        <row r="7656">
          <cell r="F7656" t="str">
            <v>480520DKA6420DKA1060DKA3220</v>
          </cell>
          <cell r="G7656" t="str">
            <v>No</v>
          </cell>
        </row>
        <row r="7657">
          <cell r="F7657" t="str">
            <v>480520DKA6420DKA1060DKA3230</v>
          </cell>
          <cell r="G7657" t="str">
            <v>No</v>
          </cell>
        </row>
        <row r="7658">
          <cell r="F7658" t="str">
            <v>480520DKA6420DKA1070-1080DKA3200</v>
          </cell>
          <cell r="G7658" t="str">
            <v>NC</v>
          </cell>
        </row>
        <row r="7659">
          <cell r="F7659" t="str">
            <v>480520DKA6420DKA1070-1080DKA3210</v>
          </cell>
          <cell r="G7659" t="str">
            <v>NC</v>
          </cell>
        </row>
        <row r="7660">
          <cell r="F7660" t="str">
            <v>480520DKA6420DKA1070-1080DKA3220</v>
          </cell>
          <cell r="G7660" t="str">
            <v>NC</v>
          </cell>
        </row>
        <row r="7661">
          <cell r="F7661" t="str">
            <v>480520DKA6420DKA1070-1080DKA3230</v>
          </cell>
          <cell r="G7661" t="str">
            <v>NC</v>
          </cell>
        </row>
        <row r="7662">
          <cell r="F7662" t="str">
            <v>480520DKA6420DKA1090DKA3200</v>
          </cell>
          <cell r="G7662" t="str">
            <v>No</v>
          </cell>
        </row>
        <row r="7663">
          <cell r="F7663" t="str">
            <v>480520DKA6420DKA1090DKA3210</v>
          </cell>
          <cell r="G7663" t="str">
            <v>No</v>
          </cell>
        </row>
        <row r="7664">
          <cell r="F7664" t="str">
            <v>480520DKA6420DKA1090DKA3220</v>
          </cell>
          <cell r="G7664" t="str">
            <v>No</v>
          </cell>
        </row>
        <row r="7665">
          <cell r="F7665" t="str">
            <v>480520DKA6420DKA1090DKA3230</v>
          </cell>
          <cell r="G7665" t="str">
            <v>No</v>
          </cell>
        </row>
        <row r="7666">
          <cell r="F7666" t="str">
            <v>480520DKA6430DKA1040-1050DKA3200</v>
          </cell>
          <cell r="G7666" t="str">
            <v>No</v>
          </cell>
        </row>
        <row r="7667">
          <cell r="F7667" t="str">
            <v>480520DKA6430DKA1040-1050DKA3210</v>
          </cell>
          <cell r="G7667" t="str">
            <v>No</v>
          </cell>
        </row>
        <row r="7668">
          <cell r="F7668" t="str">
            <v>480520DKA6430DKA1040-1050DKA3220</v>
          </cell>
          <cell r="G7668" t="str">
            <v>No</v>
          </cell>
        </row>
        <row r="7669">
          <cell r="F7669" t="str">
            <v>480520DKA6430DKA1040-1050DKA3230</v>
          </cell>
          <cell r="G7669" t="str">
            <v>No</v>
          </cell>
        </row>
        <row r="7670">
          <cell r="F7670" t="str">
            <v>480520DKA6430DKA1060DKA3200</v>
          </cell>
          <cell r="G7670" t="str">
            <v>No</v>
          </cell>
        </row>
        <row r="7671">
          <cell r="F7671" t="str">
            <v>480520DKA6430DKA1060DKA3210</v>
          </cell>
          <cell r="G7671" t="str">
            <v>No</v>
          </cell>
        </row>
        <row r="7672">
          <cell r="F7672" t="str">
            <v>480520DKA6430DKA1060DKA3220</v>
          </cell>
          <cell r="G7672" t="str">
            <v>No</v>
          </cell>
        </row>
        <row r="7673">
          <cell r="F7673" t="str">
            <v>480520DKA6430DKA1060DKA3230</v>
          </cell>
          <cell r="G7673" t="str">
            <v>No</v>
          </cell>
        </row>
        <row r="7674">
          <cell r="F7674" t="str">
            <v>480520DKA6430DKA1070-1080DKA3200</v>
          </cell>
          <cell r="G7674" t="str">
            <v>No</v>
          </cell>
        </row>
        <row r="7675">
          <cell r="F7675" t="str">
            <v>480520DKA6430DKA1070-1080DKA3210</v>
          </cell>
          <cell r="G7675" t="str">
            <v>No</v>
          </cell>
        </row>
        <row r="7676">
          <cell r="F7676" t="str">
            <v>480520DKA6430DKA1070-1080DKA3220</v>
          </cell>
          <cell r="G7676" t="str">
            <v>No</v>
          </cell>
        </row>
        <row r="7677">
          <cell r="F7677" t="str">
            <v>480520DKA6430DKA1070-1080DKA3230</v>
          </cell>
          <cell r="G7677" t="str">
            <v>No</v>
          </cell>
        </row>
        <row r="7678">
          <cell r="F7678" t="str">
            <v>480520DKA6430DKA1090DKA3200</v>
          </cell>
          <cell r="G7678" t="str">
            <v>No</v>
          </cell>
        </row>
        <row r="7679">
          <cell r="F7679" t="str">
            <v>480520DKA6430DKA1090DKA3210</v>
          </cell>
          <cell r="G7679" t="str">
            <v>No</v>
          </cell>
        </row>
        <row r="7680">
          <cell r="F7680" t="str">
            <v>480520DKA6430DKA1090DKA3220</v>
          </cell>
          <cell r="G7680" t="str">
            <v>No</v>
          </cell>
        </row>
        <row r="7681">
          <cell r="F7681" t="str">
            <v>480520DKA6430DKA1090DKA3230</v>
          </cell>
          <cell r="G7681" t="str">
            <v>No</v>
          </cell>
        </row>
      </sheetData>
      <sheetData sheetId="13" refreshError="1"/>
      <sheetData sheetId="1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1"/>
  <sheetViews>
    <sheetView showGridLines="0" tabSelected="1" zoomScaleNormal="100" workbookViewId="0">
      <selection activeCell="E32" sqref="E32"/>
    </sheetView>
  </sheetViews>
  <sheetFormatPr defaultColWidth="8.85546875" defaultRowHeight="15" x14ac:dyDescent="0.25"/>
  <cols>
    <col min="1" max="1" width="5.7109375" customWidth="1"/>
    <col min="16" max="16" width="9.140625" customWidth="1"/>
    <col min="26" max="26" width="6.140625" customWidth="1"/>
  </cols>
  <sheetData>
    <row r="1" spans="1:26" x14ac:dyDescent="0.25">
      <c r="A1" s="182"/>
      <c r="B1" s="182"/>
      <c r="C1" s="182"/>
      <c r="D1" s="182"/>
      <c r="E1" s="182"/>
      <c r="F1" s="182"/>
      <c r="G1" s="182"/>
      <c r="H1" s="182"/>
      <c r="I1" s="182"/>
      <c r="J1" s="182"/>
      <c r="K1" s="182"/>
      <c r="L1" s="182"/>
      <c r="M1" s="182"/>
      <c r="N1" s="182"/>
      <c r="O1" s="182"/>
      <c r="P1" s="182"/>
      <c r="Q1" s="182"/>
      <c r="R1" s="182"/>
      <c r="S1" s="182"/>
      <c r="T1" s="182"/>
      <c r="U1" s="182"/>
      <c r="V1" s="182"/>
      <c r="W1" s="182"/>
      <c r="X1" s="182"/>
      <c r="Y1" s="182"/>
      <c r="Z1" s="182"/>
    </row>
    <row r="2" spans="1:26" x14ac:dyDescent="0.25">
      <c r="A2" s="182"/>
      <c r="B2" s="182"/>
      <c r="C2" s="182"/>
      <c r="D2" s="182"/>
      <c r="E2" s="182"/>
      <c r="F2" s="182"/>
      <c r="G2" s="182"/>
      <c r="H2" s="182"/>
      <c r="I2" s="182"/>
      <c r="J2" s="182"/>
      <c r="K2" s="182"/>
      <c r="L2" s="182"/>
      <c r="M2" s="182"/>
      <c r="N2" s="182"/>
      <c r="O2" s="182"/>
      <c r="P2" s="182"/>
      <c r="Q2" s="182"/>
      <c r="R2" s="182"/>
      <c r="S2" s="182"/>
      <c r="T2" s="182"/>
      <c r="U2" s="182"/>
      <c r="V2" s="182"/>
      <c r="W2" s="182"/>
      <c r="X2" s="182"/>
      <c r="Y2" s="182"/>
      <c r="Z2" s="182"/>
    </row>
    <row r="3" spans="1:26" x14ac:dyDescent="0.25">
      <c r="A3" s="182"/>
      <c r="B3" s="182"/>
      <c r="C3" s="182"/>
      <c r="D3" s="182"/>
      <c r="E3" s="182"/>
      <c r="F3" s="182"/>
      <c r="G3" s="182"/>
      <c r="H3" s="182"/>
      <c r="I3" s="182"/>
      <c r="J3" s="182"/>
      <c r="K3" s="182"/>
      <c r="L3" s="182"/>
      <c r="M3" s="182"/>
      <c r="N3" s="182"/>
      <c r="O3" s="182"/>
      <c r="P3" s="182"/>
      <c r="Q3" s="182"/>
      <c r="R3" s="182"/>
      <c r="S3" s="182"/>
      <c r="T3" s="182"/>
      <c r="U3" s="182"/>
      <c r="V3" s="182"/>
      <c r="W3" s="182"/>
      <c r="X3" s="182"/>
      <c r="Y3" s="182"/>
      <c r="Z3" s="182"/>
    </row>
    <row r="4" spans="1:26" x14ac:dyDescent="0.25">
      <c r="A4" s="182"/>
      <c r="B4" s="182"/>
      <c r="C4" s="182"/>
      <c r="D4" s="182"/>
      <c r="E4" s="182"/>
      <c r="F4" s="182"/>
      <c r="G4" s="182"/>
      <c r="H4" s="182"/>
      <c r="I4" s="182"/>
      <c r="J4" s="182"/>
      <c r="K4" s="182"/>
      <c r="L4" s="182"/>
      <c r="M4" s="183"/>
      <c r="N4" s="183"/>
      <c r="O4" s="183"/>
      <c r="P4" s="183"/>
      <c r="Q4" s="183"/>
      <c r="R4" s="183"/>
      <c r="S4" s="183"/>
      <c r="T4" s="182"/>
      <c r="U4" s="182"/>
      <c r="V4" s="182"/>
      <c r="W4" s="182"/>
      <c r="X4" s="182"/>
      <c r="Y4" s="182"/>
      <c r="Z4" s="182"/>
    </row>
    <row r="5" spans="1:26" ht="27" customHeight="1" x14ac:dyDescent="0.25">
      <c r="A5" s="182"/>
      <c r="B5" s="316"/>
      <c r="C5" s="317"/>
      <c r="D5" s="317"/>
      <c r="E5" s="317"/>
      <c r="F5" s="317"/>
      <c r="G5" s="317"/>
      <c r="H5" s="317"/>
      <c r="I5" s="317"/>
      <c r="J5" s="317"/>
      <c r="K5" s="317"/>
      <c r="L5" s="317"/>
      <c r="M5" s="317"/>
      <c r="N5" s="317"/>
      <c r="O5" s="183"/>
      <c r="P5" s="183"/>
      <c r="Q5" s="183"/>
      <c r="R5" s="183"/>
      <c r="S5" s="183"/>
      <c r="T5" s="182"/>
      <c r="U5" s="182"/>
      <c r="V5" s="182"/>
      <c r="W5" s="182"/>
      <c r="X5" s="182"/>
      <c r="Y5" s="182"/>
      <c r="Z5" s="182"/>
    </row>
    <row r="6" spans="1:26" ht="27" x14ac:dyDescent="0.25">
      <c r="A6" s="182"/>
      <c r="B6" s="316"/>
      <c r="C6" s="317"/>
      <c r="D6" s="317"/>
      <c r="E6" s="317"/>
      <c r="F6" s="317"/>
      <c r="G6" s="317"/>
      <c r="H6" s="317"/>
      <c r="I6" s="317"/>
      <c r="J6" s="317"/>
      <c r="K6" s="317"/>
      <c r="L6" s="317"/>
      <c r="M6" s="317"/>
      <c r="N6" s="317"/>
      <c r="O6" s="183"/>
      <c r="P6" s="183"/>
      <c r="Q6" s="183"/>
      <c r="R6" s="183"/>
      <c r="S6" s="183"/>
      <c r="T6" s="182"/>
      <c r="U6" s="182"/>
      <c r="V6" s="182"/>
      <c r="W6" s="182"/>
      <c r="X6" s="182"/>
      <c r="Y6" s="182"/>
      <c r="Z6" s="182"/>
    </row>
    <row r="7" spans="1:26" ht="27" x14ac:dyDescent="0.25">
      <c r="A7" s="182"/>
      <c r="B7" s="184"/>
      <c r="C7" s="184"/>
      <c r="D7" s="184"/>
      <c r="E7" s="184"/>
      <c r="F7" s="184"/>
      <c r="G7" s="184"/>
      <c r="H7" s="184"/>
      <c r="I7" s="184"/>
      <c r="J7" s="184"/>
      <c r="K7" s="184"/>
      <c r="L7" s="184"/>
      <c r="M7" s="184"/>
      <c r="N7" s="184"/>
      <c r="O7" s="183"/>
      <c r="P7" s="183"/>
      <c r="Q7" s="183"/>
      <c r="R7" s="183"/>
      <c r="S7" s="183"/>
      <c r="T7" s="182"/>
      <c r="U7" s="182"/>
      <c r="V7" s="182"/>
      <c r="W7" s="182"/>
      <c r="X7" s="182"/>
      <c r="Y7" s="182"/>
      <c r="Z7" s="182"/>
    </row>
    <row r="8" spans="1:26" ht="27" x14ac:dyDescent="0.25">
      <c r="A8" s="182"/>
      <c r="B8" s="184"/>
      <c r="C8" s="184"/>
      <c r="D8" s="184"/>
      <c r="E8" s="184"/>
      <c r="F8" s="184"/>
      <c r="G8" s="184"/>
      <c r="H8" s="184"/>
      <c r="I8" s="184"/>
      <c r="J8" s="184"/>
      <c r="K8" s="184"/>
      <c r="L8" s="184"/>
      <c r="M8" s="184"/>
      <c r="N8" s="184"/>
      <c r="O8" s="183"/>
      <c r="P8" s="183"/>
      <c r="Q8" s="183"/>
      <c r="R8" s="183"/>
      <c r="S8" s="183"/>
      <c r="T8" s="182"/>
      <c r="U8" s="182"/>
      <c r="V8" s="182"/>
      <c r="W8" s="182"/>
      <c r="X8" s="182"/>
      <c r="Y8" s="182"/>
      <c r="Z8" s="182"/>
    </row>
    <row r="9" spans="1:26" ht="21.75" x14ac:dyDescent="0.5">
      <c r="A9" s="182"/>
      <c r="B9" s="185"/>
      <c r="C9" s="185"/>
      <c r="D9" s="185"/>
      <c r="E9" s="185"/>
      <c r="F9" s="185"/>
      <c r="G9" s="185"/>
      <c r="H9" s="185"/>
      <c r="I9" s="185"/>
      <c r="J9" s="185"/>
      <c r="K9" s="185"/>
      <c r="L9" s="182"/>
      <c r="M9" s="186"/>
      <c r="N9" s="186"/>
      <c r="O9" s="186"/>
      <c r="P9" s="186"/>
      <c r="Q9" s="186"/>
      <c r="R9" s="186"/>
      <c r="S9" s="186"/>
      <c r="T9" s="182"/>
      <c r="U9" s="182"/>
      <c r="V9" s="182"/>
      <c r="W9" s="182"/>
      <c r="X9" s="182"/>
      <c r="Y9" s="182"/>
      <c r="Z9" s="182"/>
    </row>
    <row r="10" spans="1:26" ht="21.75" x14ac:dyDescent="0.5">
      <c r="A10" s="182"/>
      <c r="B10" s="185"/>
      <c r="C10" s="185"/>
      <c r="D10" s="185"/>
      <c r="E10" s="185"/>
      <c r="F10" s="185"/>
      <c r="G10" s="185"/>
      <c r="H10" s="185"/>
      <c r="I10" s="185"/>
      <c r="J10" s="185"/>
      <c r="K10" s="185"/>
      <c r="L10" s="182"/>
      <c r="M10" s="186"/>
      <c r="N10" s="186"/>
      <c r="O10" s="186"/>
      <c r="P10" s="186"/>
      <c r="Q10" s="186"/>
      <c r="R10" s="186"/>
      <c r="S10" s="186"/>
      <c r="T10" s="182"/>
      <c r="U10" s="182"/>
      <c r="V10" s="182"/>
      <c r="W10" s="182"/>
      <c r="X10" s="182"/>
      <c r="Y10" s="182"/>
      <c r="Z10" s="182"/>
    </row>
    <row r="11" spans="1:26" ht="21.75" x14ac:dyDescent="0.5">
      <c r="A11" s="182"/>
      <c r="B11" s="185"/>
      <c r="C11" s="185"/>
      <c r="D11" s="185"/>
      <c r="E11" s="185"/>
      <c r="F11" s="185"/>
      <c r="G11" s="185"/>
      <c r="H11" s="185"/>
      <c r="I11" s="185"/>
      <c r="J11" s="185"/>
      <c r="K11" s="185"/>
      <c r="L11" s="182"/>
      <c r="M11" s="186"/>
      <c r="N11" s="186"/>
      <c r="O11" s="186"/>
      <c r="P11" s="186"/>
      <c r="Q11" s="186"/>
      <c r="R11" s="186"/>
      <c r="S11" s="186"/>
      <c r="T11" s="182"/>
      <c r="U11" s="182"/>
      <c r="V11" s="182"/>
      <c r="W11" s="182"/>
      <c r="X11" s="182"/>
      <c r="Y11" s="182"/>
      <c r="Z11" s="182"/>
    </row>
    <row r="12" spans="1:26" x14ac:dyDescent="0.25">
      <c r="A12" s="182"/>
      <c r="B12" s="182"/>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row>
    <row r="13" spans="1:26" ht="19.5" x14ac:dyDescent="0.45">
      <c r="A13" s="182"/>
      <c r="B13" s="182"/>
      <c r="C13" s="182"/>
      <c r="D13" s="318"/>
      <c r="E13" s="318"/>
      <c r="F13" s="318"/>
      <c r="G13" s="318"/>
      <c r="H13" s="318"/>
      <c r="I13" s="318"/>
      <c r="J13" s="318"/>
      <c r="K13" s="318"/>
      <c r="L13" s="318"/>
      <c r="M13" s="318"/>
      <c r="N13" s="182"/>
      <c r="O13" s="182"/>
      <c r="P13" s="182"/>
      <c r="Q13" s="318"/>
      <c r="R13" s="318"/>
      <c r="S13" s="318"/>
      <c r="T13" s="318"/>
      <c r="U13" s="318"/>
      <c r="V13" s="318"/>
      <c r="W13" s="318"/>
      <c r="X13" s="318"/>
      <c r="Y13" s="318"/>
      <c r="Z13" s="318"/>
    </row>
    <row r="14" spans="1:26" ht="19.5" x14ac:dyDescent="0.45">
      <c r="A14" s="182"/>
      <c r="B14" s="182"/>
      <c r="C14" s="182"/>
      <c r="D14" s="304"/>
      <c r="E14" s="304"/>
      <c r="F14" s="304"/>
      <c r="G14" s="304"/>
      <c r="H14" s="304"/>
      <c r="I14" s="304"/>
      <c r="J14" s="304"/>
      <c r="K14" s="304"/>
      <c r="L14" s="304"/>
      <c r="M14" s="304"/>
      <c r="N14" s="182"/>
      <c r="O14" s="182"/>
      <c r="P14" s="182"/>
      <c r="Q14" s="304"/>
      <c r="R14" s="304"/>
      <c r="S14" s="304"/>
      <c r="T14" s="304"/>
      <c r="U14" s="304"/>
      <c r="V14" s="304"/>
      <c r="W14" s="304"/>
      <c r="X14" s="304"/>
      <c r="Y14" s="304"/>
      <c r="Z14" s="304"/>
    </row>
    <row r="15" spans="1:26" ht="19.5" x14ac:dyDescent="0.45">
      <c r="A15" s="182"/>
      <c r="B15" s="182"/>
      <c r="C15" s="182"/>
      <c r="D15" s="304"/>
      <c r="E15" s="304"/>
      <c r="F15" s="304"/>
      <c r="G15" s="304"/>
      <c r="H15" s="304"/>
      <c r="I15" s="304"/>
      <c r="J15" s="304"/>
      <c r="K15" s="304"/>
      <c r="L15" s="304"/>
      <c r="M15" s="304"/>
      <c r="N15" s="182"/>
      <c r="O15" s="182"/>
      <c r="P15" s="182"/>
      <c r="Q15" s="304"/>
      <c r="R15" s="304"/>
      <c r="S15" s="304"/>
      <c r="T15" s="304"/>
      <c r="U15" s="304"/>
      <c r="V15" s="304"/>
      <c r="W15" s="304"/>
      <c r="X15" s="304"/>
      <c r="Y15" s="304"/>
      <c r="Z15" s="304"/>
    </row>
    <row r="16" spans="1:26" ht="19.5" x14ac:dyDescent="0.45">
      <c r="A16" s="182"/>
      <c r="B16" s="182"/>
      <c r="C16" s="182"/>
      <c r="D16" s="304"/>
      <c r="E16" s="304"/>
      <c r="F16" s="304"/>
      <c r="G16" s="304"/>
      <c r="H16" s="304"/>
      <c r="I16" s="304"/>
      <c r="J16" s="304"/>
      <c r="K16" s="304"/>
      <c r="L16" s="304"/>
      <c r="M16" s="304"/>
      <c r="N16" s="182"/>
      <c r="O16" s="182"/>
      <c r="P16" s="182"/>
      <c r="Q16" s="304"/>
      <c r="R16" s="304"/>
      <c r="S16" s="304"/>
      <c r="T16" s="304"/>
      <c r="U16" s="304"/>
      <c r="V16" s="304"/>
      <c r="W16" s="304"/>
      <c r="X16" s="304"/>
      <c r="Y16" s="304"/>
      <c r="Z16" s="304"/>
    </row>
    <row r="17" spans="1:26" ht="19.5" x14ac:dyDescent="0.45">
      <c r="A17" s="182"/>
      <c r="B17" s="182"/>
      <c r="C17" s="182"/>
      <c r="D17" s="304"/>
      <c r="E17" s="304"/>
      <c r="F17" s="304"/>
      <c r="G17" s="304"/>
      <c r="H17" s="304"/>
      <c r="I17" s="304"/>
      <c r="J17" s="304"/>
      <c r="K17" s="304"/>
      <c r="L17" s="304"/>
      <c r="M17" s="304"/>
      <c r="N17" s="182"/>
      <c r="O17" s="182"/>
      <c r="P17" s="182"/>
      <c r="Q17" s="304"/>
      <c r="R17" s="304"/>
      <c r="S17" s="304"/>
      <c r="T17" s="304"/>
      <c r="U17" s="304"/>
      <c r="V17" s="304"/>
      <c r="W17" s="304"/>
      <c r="X17" s="304"/>
      <c r="Y17" s="304"/>
      <c r="Z17" s="304"/>
    </row>
    <row r="18" spans="1:26" ht="19.5" x14ac:dyDescent="0.45">
      <c r="A18" s="182"/>
      <c r="B18" s="182"/>
      <c r="C18" s="182"/>
      <c r="D18" s="304"/>
      <c r="E18" s="304"/>
      <c r="F18" s="304"/>
      <c r="G18" s="304"/>
      <c r="H18" s="304"/>
      <c r="I18" s="304"/>
      <c r="J18" s="304"/>
      <c r="K18" s="304"/>
      <c r="L18" s="304"/>
      <c r="M18" s="304"/>
      <c r="N18" s="182"/>
      <c r="O18" s="182"/>
      <c r="P18" s="182"/>
      <c r="Q18" s="304"/>
      <c r="R18" s="304"/>
      <c r="S18" s="304"/>
      <c r="T18" s="304"/>
      <c r="U18" s="304"/>
      <c r="V18" s="304"/>
      <c r="W18" s="304"/>
      <c r="X18" s="304"/>
      <c r="Y18" s="304"/>
      <c r="Z18" s="304"/>
    </row>
    <row r="19" spans="1:26" x14ac:dyDescent="0.25">
      <c r="A19" s="182"/>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2"/>
    </row>
    <row r="20" spans="1:26" x14ac:dyDescent="0.25">
      <c r="A20" s="182"/>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2"/>
    </row>
    <row r="21" spans="1:26" x14ac:dyDescent="0.25">
      <c r="A21" s="182"/>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2"/>
    </row>
    <row r="22" spans="1:26" x14ac:dyDescent="0.25">
      <c r="A22" s="182"/>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2"/>
    </row>
    <row r="23" spans="1:26" x14ac:dyDescent="0.25">
      <c r="A23" s="182"/>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2"/>
    </row>
    <row r="24" spans="1:26" x14ac:dyDescent="0.25">
      <c r="A24" s="182"/>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2"/>
    </row>
    <row r="25" spans="1:26" x14ac:dyDescent="0.25">
      <c r="A25" s="182"/>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2"/>
    </row>
    <row r="26" spans="1:26" x14ac:dyDescent="0.25">
      <c r="A26" s="182"/>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2"/>
    </row>
    <row r="27" spans="1:26" x14ac:dyDescent="0.25">
      <c r="A27" s="182"/>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2"/>
    </row>
    <row r="28" spans="1:26" x14ac:dyDescent="0.25">
      <c r="A28" s="182"/>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2"/>
    </row>
    <row r="29" spans="1:26" x14ac:dyDescent="0.25">
      <c r="A29" s="182"/>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2"/>
    </row>
    <row r="30" spans="1:26" x14ac:dyDescent="0.25">
      <c r="A30" s="182"/>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2"/>
    </row>
    <row r="31" spans="1:26" x14ac:dyDescent="0.25">
      <c r="A31" s="182"/>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Z31" s="182"/>
    </row>
    <row r="32" spans="1:26" x14ac:dyDescent="0.25">
      <c r="A32" s="182"/>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2"/>
    </row>
    <row r="33" spans="1:26" x14ac:dyDescent="0.25">
      <c r="A33" s="182"/>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2"/>
    </row>
    <row r="34" spans="1:26" x14ac:dyDescent="0.25">
      <c r="A34" s="182"/>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2"/>
    </row>
    <row r="35" spans="1:26" x14ac:dyDescent="0.25">
      <c r="A35" s="182"/>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2"/>
    </row>
    <row r="36" spans="1:26" x14ac:dyDescent="0.25">
      <c r="A36" s="182"/>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2"/>
    </row>
    <row r="37" spans="1:26" ht="15" customHeight="1" x14ac:dyDescent="0.25">
      <c r="A37" s="182"/>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2"/>
    </row>
    <row r="38" spans="1:26" ht="15" customHeight="1" x14ac:dyDescent="0.25">
      <c r="A38" s="182"/>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2"/>
    </row>
    <row r="39" spans="1:26" ht="15" customHeight="1" x14ac:dyDescent="0.25">
      <c r="A39" s="182"/>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2"/>
    </row>
    <row r="40" spans="1:26" ht="15" customHeight="1" x14ac:dyDescent="0.25">
      <c r="A40" s="182"/>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2"/>
    </row>
    <row r="41" spans="1:26" ht="15" customHeight="1" x14ac:dyDescent="0.25">
      <c r="A41" s="182"/>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2"/>
    </row>
    <row r="42" spans="1:26" ht="15" customHeight="1" x14ac:dyDescent="0.25">
      <c r="A42" s="182"/>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2"/>
    </row>
    <row r="43" spans="1:26" x14ac:dyDescent="0.25">
      <c r="A43" s="182"/>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2"/>
    </row>
    <row r="44" spans="1:26" x14ac:dyDescent="0.25">
      <c r="A44" s="182"/>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2"/>
    </row>
    <row r="45" spans="1:26" x14ac:dyDescent="0.25">
      <c r="A45" s="182"/>
      <c r="B45" s="187"/>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2"/>
    </row>
    <row r="46" spans="1:26" x14ac:dyDescent="0.25">
      <c r="A46" s="182"/>
      <c r="B46" s="187"/>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2"/>
    </row>
    <row r="47" spans="1:26" x14ac:dyDescent="0.25">
      <c r="A47" s="182"/>
      <c r="B47" s="187"/>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2"/>
    </row>
    <row r="48" spans="1:26" x14ac:dyDescent="0.25">
      <c r="A48" s="182"/>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2"/>
    </row>
    <row r="49" spans="1:26" x14ac:dyDescent="0.25">
      <c r="A49" s="182"/>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2"/>
    </row>
    <row r="50" spans="1:26" x14ac:dyDescent="0.25">
      <c r="A50" s="182"/>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2"/>
    </row>
    <row r="51" spans="1:26" x14ac:dyDescent="0.25">
      <c r="A51" s="182"/>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2"/>
    </row>
    <row r="52" spans="1:26" x14ac:dyDescent="0.25">
      <c r="A52" s="182"/>
      <c r="B52" s="187"/>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2"/>
    </row>
    <row r="53" spans="1:26" x14ac:dyDescent="0.25">
      <c r="A53" s="182"/>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2"/>
    </row>
    <row r="54" spans="1:26" x14ac:dyDescent="0.25">
      <c r="A54" s="188"/>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8"/>
    </row>
    <row r="55" spans="1:26" x14ac:dyDescent="0.25">
      <c r="A55" s="182"/>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2"/>
    </row>
    <row r="56" spans="1:26" x14ac:dyDescent="0.25">
      <c r="A56" s="182"/>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2"/>
    </row>
    <row r="57" spans="1:26" x14ac:dyDescent="0.25">
      <c r="A57" s="182"/>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2"/>
    </row>
    <row r="58" spans="1:26" x14ac:dyDescent="0.25">
      <c r="A58" s="182"/>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2"/>
    </row>
    <row r="59" spans="1:26" x14ac:dyDescent="0.25">
      <c r="A59" s="302"/>
      <c r="B59" s="302"/>
      <c r="C59" s="302"/>
      <c r="D59" s="302"/>
      <c r="E59" s="302"/>
      <c r="F59" s="302"/>
      <c r="G59" s="302"/>
      <c r="H59" s="302"/>
      <c r="I59" s="302"/>
      <c r="J59" s="302"/>
      <c r="K59" s="302"/>
      <c r="L59" s="302"/>
      <c r="M59" s="302"/>
      <c r="N59" s="302"/>
      <c r="O59" s="302"/>
      <c r="P59" s="302"/>
      <c r="Q59" s="302"/>
      <c r="R59" s="302"/>
      <c r="S59" s="302"/>
      <c r="T59" s="302"/>
      <c r="U59" s="302"/>
      <c r="V59" s="302"/>
      <c r="W59" s="302"/>
      <c r="X59" s="302"/>
      <c r="Y59" s="302"/>
      <c r="Z59" s="302"/>
    </row>
    <row r="60" spans="1:26" ht="15.75" customHeight="1" x14ac:dyDescent="0.25">
      <c r="A60" s="302"/>
      <c r="B60" s="302"/>
      <c r="C60" s="302"/>
      <c r="D60" s="302"/>
      <c r="E60" s="302"/>
      <c r="F60" s="302"/>
      <c r="G60" s="302"/>
      <c r="H60" s="302"/>
      <c r="I60" s="302"/>
      <c r="J60" s="302"/>
      <c r="K60" s="302"/>
      <c r="L60" s="302"/>
      <c r="M60" s="302"/>
      <c r="N60" s="302"/>
      <c r="O60" s="302"/>
      <c r="P60" s="302"/>
      <c r="Q60" s="302"/>
      <c r="R60" s="302"/>
      <c r="S60" s="302"/>
      <c r="T60" s="302"/>
      <c r="U60" s="302"/>
      <c r="V60" s="302"/>
      <c r="W60" s="302"/>
      <c r="X60" s="302"/>
      <c r="Y60" s="302"/>
      <c r="Z60" s="302"/>
    </row>
    <row r="61" spans="1:26" x14ac:dyDescent="0.25">
      <c r="A61" s="187"/>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row>
  </sheetData>
  <mergeCells count="4">
    <mergeCell ref="B5:N5"/>
    <mergeCell ref="Q13:Z13"/>
    <mergeCell ref="D13:M13"/>
    <mergeCell ref="B6:N6"/>
  </mergeCells>
  <pageMargins left="0.7" right="0.7" top="0.75" bottom="0.75"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41"/>
  <sheetViews>
    <sheetView zoomScale="70" zoomScaleNormal="70" workbookViewId="0">
      <selection activeCell="B50" sqref="B50:C51"/>
    </sheetView>
  </sheetViews>
  <sheetFormatPr defaultColWidth="11.42578125" defaultRowHeight="15" x14ac:dyDescent="0.25"/>
  <cols>
    <col min="1" max="1" width="12.28515625" customWidth="1"/>
    <col min="2" max="2" width="21.140625" customWidth="1"/>
    <col min="3" max="3" width="21.7109375" customWidth="1"/>
    <col min="4" max="4" width="33.140625" customWidth="1"/>
    <col min="5" max="5" width="21.7109375" customWidth="1"/>
    <col min="6" max="6" width="10.28515625" style="26" customWidth="1"/>
  </cols>
  <sheetData>
    <row r="1" spans="1:5" x14ac:dyDescent="0.25">
      <c r="A1" t="s">
        <v>108</v>
      </c>
      <c r="B1" t="s">
        <v>724</v>
      </c>
      <c r="C1" t="s">
        <v>50</v>
      </c>
      <c r="E1" t="s">
        <v>720</v>
      </c>
    </row>
    <row r="2" spans="1:5" x14ac:dyDescent="0.25">
      <c r="A2" t="s">
        <v>587</v>
      </c>
      <c r="B2">
        <v>3</v>
      </c>
      <c r="C2" t="s">
        <v>566</v>
      </c>
      <c r="D2" t="str">
        <f>CONCATENATE(A2,B2,C2)</f>
        <v>DHA17403DHA1405</v>
      </c>
      <c r="E2" t="s">
        <v>51</v>
      </c>
    </row>
    <row r="3" spans="1:5" x14ac:dyDescent="0.25">
      <c r="A3" t="s">
        <v>588</v>
      </c>
      <c r="B3">
        <v>3</v>
      </c>
      <c r="C3" t="s">
        <v>566</v>
      </c>
      <c r="D3" t="str">
        <f t="shared" ref="D3:D66" si="0">CONCATENATE(A3,B3,C3)</f>
        <v>DHA17453DHA1405</v>
      </c>
      <c r="E3" t="s">
        <v>51</v>
      </c>
    </row>
    <row r="4" spans="1:5" x14ac:dyDescent="0.25">
      <c r="A4" t="s">
        <v>589</v>
      </c>
      <c r="B4">
        <v>3</v>
      </c>
      <c r="C4" t="s">
        <v>566</v>
      </c>
      <c r="D4" t="str">
        <f t="shared" si="0"/>
        <v>DHA17503DHA1405</v>
      </c>
      <c r="E4" t="s">
        <v>51</v>
      </c>
    </row>
    <row r="5" spans="1:5" x14ac:dyDescent="0.25">
      <c r="A5" t="s">
        <v>590</v>
      </c>
      <c r="B5">
        <v>3</v>
      </c>
      <c r="C5" t="s">
        <v>566</v>
      </c>
      <c r="D5" t="str">
        <f t="shared" si="0"/>
        <v>DHA17553DHA1405</v>
      </c>
      <c r="E5" t="s">
        <v>51</v>
      </c>
    </row>
    <row r="6" spans="1:5" x14ac:dyDescent="0.25">
      <c r="A6" t="s">
        <v>591</v>
      </c>
      <c r="B6">
        <v>3</v>
      </c>
      <c r="C6" t="s">
        <v>566</v>
      </c>
      <c r="D6" t="str">
        <f t="shared" si="0"/>
        <v>DHA17603DHA1405</v>
      </c>
      <c r="E6" t="s">
        <v>51</v>
      </c>
    </row>
    <row r="7" spans="1:5" x14ac:dyDescent="0.25">
      <c r="A7" t="s">
        <v>592</v>
      </c>
      <c r="B7">
        <v>3</v>
      </c>
      <c r="C7" t="s">
        <v>566</v>
      </c>
      <c r="D7" t="str">
        <f t="shared" si="0"/>
        <v>DHA17653DHA1405</v>
      </c>
      <c r="E7" t="s">
        <v>51</v>
      </c>
    </row>
    <row r="8" spans="1:5" x14ac:dyDescent="0.25">
      <c r="A8" t="s">
        <v>593</v>
      </c>
      <c r="B8">
        <v>3</v>
      </c>
      <c r="C8" t="s">
        <v>566</v>
      </c>
      <c r="D8" t="str">
        <f t="shared" si="0"/>
        <v>DHA17703DHA1405</v>
      </c>
      <c r="E8" t="s">
        <v>51</v>
      </c>
    </row>
    <row r="9" spans="1:5" x14ac:dyDescent="0.25">
      <c r="A9" t="s">
        <v>594</v>
      </c>
      <c r="B9">
        <v>3</v>
      </c>
      <c r="C9" t="s">
        <v>566</v>
      </c>
      <c r="D9" t="str">
        <f t="shared" si="0"/>
        <v>DHA17753DHA1405</v>
      </c>
      <c r="E9" t="s">
        <v>51</v>
      </c>
    </row>
    <row r="10" spans="1:5" x14ac:dyDescent="0.25">
      <c r="A10" t="s">
        <v>595</v>
      </c>
      <c r="B10">
        <v>3</v>
      </c>
      <c r="C10" t="s">
        <v>566</v>
      </c>
      <c r="D10" t="str">
        <f t="shared" si="0"/>
        <v>DHA17803DHA1405</v>
      </c>
      <c r="E10" t="s">
        <v>313</v>
      </c>
    </row>
    <row r="11" spans="1:5" x14ac:dyDescent="0.25">
      <c r="A11" t="s">
        <v>597</v>
      </c>
      <c r="B11">
        <v>3</v>
      </c>
      <c r="C11" t="s">
        <v>566</v>
      </c>
      <c r="D11" t="str">
        <f t="shared" si="0"/>
        <v>DHA17853DHA1405</v>
      </c>
      <c r="E11" t="s">
        <v>313</v>
      </c>
    </row>
    <row r="12" spans="1:5" x14ac:dyDescent="0.25">
      <c r="A12" t="s">
        <v>587</v>
      </c>
      <c r="B12">
        <v>4</v>
      </c>
      <c r="C12" t="s">
        <v>566</v>
      </c>
      <c r="D12" t="str">
        <f t="shared" si="0"/>
        <v>DHA17404DHA1405</v>
      </c>
      <c r="E12" t="s">
        <v>51</v>
      </c>
    </row>
    <row r="13" spans="1:5" x14ac:dyDescent="0.25">
      <c r="A13" t="s">
        <v>588</v>
      </c>
      <c r="B13">
        <v>4</v>
      </c>
      <c r="C13" t="s">
        <v>566</v>
      </c>
      <c r="D13" t="str">
        <f t="shared" si="0"/>
        <v>DHA17454DHA1405</v>
      </c>
      <c r="E13" t="s">
        <v>51</v>
      </c>
    </row>
    <row r="14" spans="1:5" x14ac:dyDescent="0.25">
      <c r="A14" t="s">
        <v>589</v>
      </c>
      <c r="B14">
        <v>4</v>
      </c>
      <c r="C14" t="s">
        <v>566</v>
      </c>
      <c r="D14" t="str">
        <f t="shared" si="0"/>
        <v>DHA17504DHA1405</v>
      </c>
      <c r="E14" t="s">
        <v>51</v>
      </c>
    </row>
    <row r="15" spans="1:5" x14ac:dyDescent="0.25">
      <c r="A15" t="s">
        <v>590</v>
      </c>
      <c r="B15">
        <v>4</v>
      </c>
      <c r="C15" t="s">
        <v>566</v>
      </c>
      <c r="D15" t="str">
        <f t="shared" si="0"/>
        <v>DHA17554DHA1405</v>
      </c>
      <c r="E15" t="s">
        <v>51</v>
      </c>
    </row>
    <row r="16" spans="1:5" x14ac:dyDescent="0.25">
      <c r="A16" t="s">
        <v>591</v>
      </c>
      <c r="B16">
        <v>4</v>
      </c>
      <c r="C16" t="s">
        <v>566</v>
      </c>
      <c r="D16" t="str">
        <f t="shared" si="0"/>
        <v>DHA17604DHA1405</v>
      </c>
      <c r="E16" t="s">
        <v>4</v>
      </c>
    </row>
    <row r="17" spans="1:5" x14ac:dyDescent="0.25">
      <c r="A17" t="s">
        <v>592</v>
      </c>
      <c r="B17">
        <v>4</v>
      </c>
      <c r="C17" t="s">
        <v>566</v>
      </c>
      <c r="D17" t="str">
        <f t="shared" si="0"/>
        <v>DHA17654DHA1405</v>
      </c>
      <c r="E17" t="s">
        <v>51</v>
      </c>
    </row>
    <row r="18" spans="1:5" x14ac:dyDescent="0.25">
      <c r="A18" t="s">
        <v>593</v>
      </c>
      <c r="B18">
        <v>4</v>
      </c>
      <c r="C18" t="s">
        <v>566</v>
      </c>
      <c r="D18" t="str">
        <f t="shared" si="0"/>
        <v>DHA17704DHA1405</v>
      </c>
      <c r="E18" t="s">
        <v>51</v>
      </c>
    </row>
    <row r="19" spans="1:5" x14ac:dyDescent="0.25">
      <c r="A19" t="s">
        <v>594</v>
      </c>
      <c r="B19">
        <v>4</v>
      </c>
      <c r="C19" t="s">
        <v>566</v>
      </c>
      <c r="D19" t="str">
        <f t="shared" si="0"/>
        <v>DHA17754DHA1405</v>
      </c>
      <c r="E19" t="s">
        <v>51</v>
      </c>
    </row>
    <row r="20" spans="1:5" x14ac:dyDescent="0.25">
      <c r="A20" t="s">
        <v>595</v>
      </c>
      <c r="B20">
        <v>4</v>
      </c>
      <c r="C20" t="s">
        <v>566</v>
      </c>
      <c r="D20" t="str">
        <f t="shared" si="0"/>
        <v>DHA17804DHA1405</v>
      </c>
      <c r="E20" t="s">
        <v>51</v>
      </c>
    </row>
    <row r="21" spans="1:5" x14ac:dyDescent="0.25">
      <c r="A21" t="s">
        <v>597</v>
      </c>
      <c r="B21">
        <v>4</v>
      </c>
      <c r="C21" t="s">
        <v>566</v>
      </c>
      <c r="D21" t="str">
        <f t="shared" si="0"/>
        <v>DHA17854DHA1405</v>
      </c>
      <c r="E21" t="s">
        <v>313</v>
      </c>
    </row>
    <row r="22" spans="1:5" x14ac:dyDescent="0.25">
      <c r="A22" t="s">
        <v>587</v>
      </c>
      <c r="B22">
        <v>5</v>
      </c>
      <c r="C22" t="s">
        <v>566</v>
      </c>
      <c r="D22" t="str">
        <f t="shared" si="0"/>
        <v>DHA17405DHA1405</v>
      </c>
      <c r="E22" t="s">
        <v>51</v>
      </c>
    </row>
    <row r="23" spans="1:5" x14ac:dyDescent="0.25">
      <c r="A23" t="s">
        <v>588</v>
      </c>
      <c r="B23">
        <v>5</v>
      </c>
      <c r="C23" t="s">
        <v>566</v>
      </c>
      <c r="D23" t="str">
        <f t="shared" si="0"/>
        <v>DHA17455DHA1405</v>
      </c>
      <c r="E23" t="s">
        <v>51</v>
      </c>
    </row>
    <row r="24" spans="1:5" x14ac:dyDescent="0.25">
      <c r="A24" t="s">
        <v>589</v>
      </c>
      <c r="B24">
        <v>5</v>
      </c>
      <c r="C24" t="s">
        <v>566</v>
      </c>
      <c r="D24" t="str">
        <f t="shared" si="0"/>
        <v>DHA17505DHA1405</v>
      </c>
      <c r="E24" t="s">
        <v>51</v>
      </c>
    </row>
    <row r="25" spans="1:5" x14ac:dyDescent="0.25">
      <c r="A25" t="s">
        <v>590</v>
      </c>
      <c r="B25">
        <v>5</v>
      </c>
      <c r="C25" t="s">
        <v>566</v>
      </c>
      <c r="D25" t="str">
        <f t="shared" si="0"/>
        <v>DHA17555DHA1405</v>
      </c>
      <c r="E25" t="s">
        <v>51</v>
      </c>
    </row>
    <row r="26" spans="1:5" x14ac:dyDescent="0.25">
      <c r="A26" t="s">
        <v>591</v>
      </c>
      <c r="B26">
        <v>5</v>
      </c>
      <c r="C26" t="s">
        <v>566</v>
      </c>
      <c r="D26" t="str">
        <f t="shared" si="0"/>
        <v>DHA17605DHA1405</v>
      </c>
      <c r="E26" t="s">
        <v>4</v>
      </c>
    </row>
    <row r="27" spans="1:5" x14ac:dyDescent="0.25">
      <c r="A27" t="s">
        <v>592</v>
      </c>
      <c r="B27">
        <v>5</v>
      </c>
      <c r="C27" t="s">
        <v>566</v>
      </c>
      <c r="D27" t="str">
        <f t="shared" si="0"/>
        <v>DHA17655DHA1405</v>
      </c>
      <c r="E27" t="s">
        <v>4</v>
      </c>
    </row>
    <row r="28" spans="1:5" x14ac:dyDescent="0.25">
      <c r="A28" t="s">
        <v>593</v>
      </c>
      <c r="B28">
        <v>5</v>
      </c>
      <c r="C28" t="s">
        <v>566</v>
      </c>
      <c r="D28" t="str">
        <f t="shared" si="0"/>
        <v>DHA17705DHA1405</v>
      </c>
      <c r="E28" t="s">
        <v>51</v>
      </c>
    </row>
    <row r="29" spans="1:5" x14ac:dyDescent="0.25">
      <c r="A29" t="s">
        <v>594</v>
      </c>
      <c r="B29">
        <v>5</v>
      </c>
      <c r="C29" t="s">
        <v>566</v>
      </c>
      <c r="D29" t="str">
        <f t="shared" si="0"/>
        <v>DHA17755DHA1405</v>
      </c>
      <c r="E29" t="s">
        <v>51</v>
      </c>
    </row>
    <row r="30" spans="1:5" x14ac:dyDescent="0.25">
      <c r="A30" t="s">
        <v>595</v>
      </c>
      <c r="B30">
        <v>5</v>
      </c>
      <c r="C30" t="s">
        <v>566</v>
      </c>
      <c r="D30" t="str">
        <f t="shared" si="0"/>
        <v>DHA17805DHA1405</v>
      </c>
      <c r="E30" t="s">
        <v>51</v>
      </c>
    </row>
    <row r="31" spans="1:5" x14ac:dyDescent="0.25">
      <c r="A31" t="s">
        <v>597</v>
      </c>
      <c r="B31">
        <v>5</v>
      </c>
      <c r="C31" t="s">
        <v>566</v>
      </c>
      <c r="D31" t="str">
        <f t="shared" si="0"/>
        <v>DHA17855DHA1405</v>
      </c>
      <c r="E31" t="s">
        <v>51</v>
      </c>
    </row>
    <row r="32" spans="1:5" x14ac:dyDescent="0.25">
      <c r="A32" t="s">
        <v>587</v>
      </c>
      <c r="B32">
        <v>3</v>
      </c>
      <c r="C32" t="s">
        <v>567</v>
      </c>
      <c r="D32" t="str">
        <f t="shared" si="0"/>
        <v>DHA17403DHA1415</v>
      </c>
      <c r="E32" t="s">
        <v>51</v>
      </c>
    </row>
    <row r="33" spans="1:5" x14ac:dyDescent="0.25">
      <c r="A33" t="s">
        <v>588</v>
      </c>
      <c r="B33">
        <v>3</v>
      </c>
      <c r="C33" t="s">
        <v>567</v>
      </c>
      <c r="D33" t="str">
        <f t="shared" si="0"/>
        <v>DHA17453DHA1415</v>
      </c>
      <c r="E33" t="s">
        <v>51</v>
      </c>
    </row>
    <row r="34" spans="1:5" x14ac:dyDescent="0.25">
      <c r="A34" t="s">
        <v>589</v>
      </c>
      <c r="B34">
        <v>3</v>
      </c>
      <c r="C34" t="s">
        <v>567</v>
      </c>
      <c r="D34" t="str">
        <f t="shared" si="0"/>
        <v>DHA17503DHA1415</v>
      </c>
      <c r="E34" t="s">
        <v>51</v>
      </c>
    </row>
    <row r="35" spans="1:5" x14ac:dyDescent="0.25">
      <c r="A35" t="s">
        <v>590</v>
      </c>
      <c r="B35">
        <v>3</v>
      </c>
      <c r="C35" t="s">
        <v>567</v>
      </c>
      <c r="D35" t="str">
        <f t="shared" si="0"/>
        <v>DHA17553DHA1415</v>
      </c>
      <c r="E35" t="s">
        <v>51</v>
      </c>
    </row>
    <row r="36" spans="1:5" x14ac:dyDescent="0.25">
      <c r="A36" t="s">
        <v>591</v>
      </c>
      <c r="B36">
        <v>3</v>
      </c>
      <c r="C36" t="s">
        <v>567</v>
      </c>
      <c r="D36" t="str">
        <f t="shared" si="0"/>
        <v>DHA17603DHA1415</v>
      </c>
      <c r="E36" t="s">
        <v>51</v>
      </c>
    </row>
    <row r="37" spans="1:5" x14ac:dyDescent="0.25">
      <c r="A37" t="s">
        <v>592</v>
      </c>
      <c r="B37">
        <v>3</v>
      </c>
      <c r="C37" t="s">
        <v>567</v>
      </c>
      <c r="D37" t="str">
        <f t="shared" si="0"/>
        <v>DHA17653DHA1415</v>
      </c>
      <c r="E37" t="s">
        <v>51</v>
      </c>
    </row>
    <row r="38" spans="1:5" x14ac:dyDescent="0.25">
      <c r="A38" t="s">
        <v>593</v>
      </c>
      <c r="B38">
        <v>3</v>
      </c>
      <c r="C38" t="s">
        <v>567</v>
      </c>
      <c r="D38" t="str">
        <f t="shared" si="0"/>
        <v>DHA17703DHA1415</v>
      </c>
      <c r="E38" t="s">
        <v>51</v>
      </c>
    </row>
    <row r="39" spans="1:5" x14ac:dyDescent="0.25">
      <c r="A39" t="s">
        <v>594</v>
      </c>
      <c r="B39">
        <v>3</v>
      </c>
      <c r="C39" t="s">
        <v>567</v>
      </c>
      <c r="D39" t="str">
        <f t="shared" si="0"/>
        <v>DHA17753DHA1415</v>
      </c>
      <c r="E39" t="s">
        <v>51</v>
      </c>
    </row>
    <row r="40" spans="1:5" x14ac:dyDescent="0.25">
      <c r="A40" t="s">
        <v>595</v>
      </c>
      <c r="B40">
        <v>3</v>
      </c>
      <c r="C40" t="s">
        <v>567</v>
      </c>
      <c r="D40" t="str">
        <f t="shared" si="0"/>
        <v>DHA17803DHA1415</v>
      </c>
      <c r="E40" t="s">
        <v>313</v>
      </c>
    </row>
    <row r="41" spans="1:5" x14ac:dyDescent="0.25">
      <c r="A41" t="s">
        <v>597</v>
      </c>
      <c r="B41">
        <v>3</v>
      </c>
      <c r="C41" t="s">
        <v>567</v>
      </c>
      <c r="D41" t="str">
        <f t="shared" si="0"/>
        <v>DHA17853DHA1415</v>
      </c>
      <c r="E41" t="s">
        <v>313</v>
      </c>
    </row>
    <row r="42" spans="1:5" x14ac:dyDescent="0.25">
      <c r="A42" t="s">
        <v>587</v>
      </c>
      <c r="B42">
        <v>4</v>
      </c>
      <c r="C42" t="s">
        <v>567</v>
      </c>
      <c r="D42" t="str">
        <f t="shared" si="0"/>
        <v>DHA17404DHA1415</v>
      </c>
      <c r="E42" t="s">
        <v>51</v>
      </c>
    </row>
    <row r="43" spans="1:5" x14ac:dyDescent="0.25">
      <c r="A43" t="s">
        <v>588</v>
      </c>
      <c r="B43">
        <v>4</v>
      </c>
      <c r="C43" t="s">
        <v>567</v>
      </c>
      <c r="D43" t="str">
        <f t="shared" si="0"/>
        <v>DHA17454DHA1415</v>
      </c>
      <c r="E43" t="s">
        <v>51</v>
      </c>
    </row>
    <row r="44" spans="1:5" x14ac:dyDescent="0.25">
      <c r="A44" t="s">
        <v>589</v>
      </c>
      <c r="B44">
        <v>4</v>
      </c>
      <c r="C44" t="s">
        <v>567</v>
      </c>
      <c r="D44" t="str">
        <f t="shared" si="0"/>
        <v>DHA17504DHA1415</v>
      </c>
      <c r="E44" t="s">
        <v>51</v>
      </c>
    </row>
    <row r="45" spans="1:5" x14ac:dyDescent="0.25">
      <c r="A45" t="s">
        <v>590</v>
      </c>
      <c r="B45">
        <v>4</v>
      </c>
      <c r="C45" t="s">
        <v>567</v>
      </c>
      <c r="D45" t="str">
        <f t="shared" si="0"/>
        <v>DHA17554DHA1415</v>
      </c>
      <c r="E45" t="s">
        <v>51</v>
      </c>
    </row>
    <row r="46" spans="1:5" x14ac:dyDescent="0.25">
      <c r="A46" t="s">
        <v>591</v>
      </c>
      <c r="B46">
        <v>4</v>
      </c>
      <c r="C46" t="s">
        <v>567</v>
      </c>
      <c r="D46" t="str">
        <f t="shared" si="0"/>
        <v>DHA17604DHA1415</v>
      </c>
      <c r="E46" t="s">
        <v>4</v>
      </c>
    </row>
    <row r="47" spans="1:5" x14ac:dyDescent="0.25">
      <c r="A47" t="s">
        <v>592</v>
      </c>
      <c r="B47">
        <v>4</v>
      </c>
      <c r="C47" t="s">
        <v>567</v>
      </c>
      <c r="D47" t="str">
        <f t="shared" si="0"/>
        <v>DHA17654DHA1415</v>
      </c>
      <c r="E47" t="s">
        <v>51</v>
      </c>
    </row>
    <row r="48" spans="1:5" x14ac:dyDescent="0.25">
      <c r="A48" t="s">
        <v>593</v>
      </c>
      <c r="B48">
        <v>4</v>
      </c>
      <c r="C48" t="s">
        <v>567</v>
      </c>
      <c r="D48" t="str">
        <f t="shared" si="0"/>
        <v>DHA17704DHA1415</v>
      </c>
      <c r="E48" t="s">
        <v>51</v>
      </c>
    </row>
    <row r="49" spans="1:5" x14ac:dyDescent="0.25">
      <c r="A49" t="s">
        <v>594</v>
      </c>
      <c r="B49">
        <v>4</v>
      </c>
      <c r="C49" t="s">
        <v>567</v>
      </c>
      <c r="D49" t="str">
        <f t="shared" si="0"/>
        <v>DHA17754DHA1415</v>
      </c>
      <c r="E49" t="s">
        <v>51</v>
      </c>
    </row>
    <row r="50" spans="1:5" x14ac:dyDescent="0.25">
      <c r="A50" t="s">
        <v>595</v>
      </c>
      <c r="B50">
        <v>4</v>
      </c>
      <c r="C50" t="s">
        <v>567</v>
      </c>
      <c r="D50" t="str">
        <f t="shared" si="0"/>
        <v>DHA17804DHA1415</v>
      </c>
      <c r="E50" t="s">
        <v>51</v>
      </c>
    </row>
    <row r="51" spans="1:5" x14ac:dyDescent="0.25">
      <c r="A51" t="s">
        <v>597</v>
      </c>
      <c r="B51">
        <v>4</v>
      </c>
      <c r="C51" t="s">
        <v>567</v>
      </c>
      <c r="D51" t="str">
        <f t="shared" si="0"/>
        <v>DHA17854DHA1415</v>
      </c>
      <c r="E51" t="s">
        <v>313</v>
      </c>
    </row>
    <row r="52" spans="1:5" x14ac:dyDescent="0.25">
      <c r="A52" t="s">
        <v>587</v>
      </c>
      <c r="B52">
        <v>5</v>
      </c>
      <c r="C52" t="s">
        <v>567</v>
      </c>
      <c r="D52" t="str">
        <f t="shared" si="0"/>
        <v>DHA17405DHA1415</v>
      </c>
      <c r="E52" t="s">
        <v>51</v>
      </c>
    </row>
    <row r="53" spans="1:5" x14ac:dyDescent="0.25">
      <c r="A53" t="s">
        <v>588</v>
      </c>
      <c r="B53">
        <v>5</v>
      </c>
      <c r="C53" t="s">
        <v>567</v>
      </c>
      <c r="D53" t="str">
        <f t="shared" si="0"/>
        <v>DHA17455DHA1415</v>
      </c>
      <c r="E53" t="s">
        <v>51</v>
      </c>
    </row>
    <row r="54" spans="1:5" x14ac:dyDescent="0.25">
      <c r="A54" t="s">
        <v>589</v>
      </c>
      <c r="B54">
        <v>5</v>
      </c>
      <c r="C54" t="s">
        <v>567</v>
      </c>
      <c r="D54" t="str">
        <f t="shared" si="0"/>
        <v>DHA17505DHA1415</v>
      </c>
      <c r="E54" t="s">
        <v>51</v>
      </c>
    </row>
    <row r="55" spans="1:5" x14ac:dyDescent="0.25">
      <c r="A55" t="s">
        <v>590</v>
      </c>
      <c r="B55">
        <v>5</v>
      </c>
      <c r="C55" t="s">
        <v>567</v>
      </c>
      <c r="D55" t="str">
        <f t="shared" si="0"/>
        <v>DHA17555DHA1415</v>
      </c>
      <c r="E55" t="s">
        <v>51</v>
      </c>
    </row>
    <row r="56" spans="1:5" x14ac:dyDescent="0.25">
      <c r="A56" t="s">
        <v>591</v>
      </c>
      <c r="B56">
        <v>5</v>
      </c>
      <c r="C56" t="s">
        <v>567</v>
      </c>
      <c r="D56" t="str">
        <f t="shared" si="0"/>
        <v>DHA17605DHA1415</v>
      </c>
      <c r="E56" t="s">
        <v>4</v>
      </c>
    </row>
    <row r="57" spans="1:5" x14ac:dyDescent="0.25">
      <c r="A57" t="s">
        <v>592</v>
      </c>
      <c r="B57">
        <v>5</v>
      </c>
      <c r="C57" t="s">
        <v>567</v>
      </c>
      <c r="D57" t="str">
        <f t="shared" si="0"/>
        <v>DHA17655DHA1415</v>
      </c>
      <c r="E57" t="s">
        <v>4</v>
      </c>
    </row>
    <row r="58" spans="1:5" x14ac:dyDescent="0.25">
      <c r="A58" t="s">
        <v>593</v>
      </c>
      <c r="B58">
        <v>5</v>
      </c>
      <c r="C58" t="s">
        <v>567</v>
      </c>
      <c r="D58" t="str">
        <f t="shared" si="0"/>
        <v>DHA17705DHA1415</v>
      </c>
      <c r="E58" t="s">
        <v>51</v>
      </c>
    </row>
    <row r="59" spans="1:5" x14ac:dyDescent="0.25">
      <c r="A59" t="s">
        <v>594</v>
      </c>
      <c r="B59">
        <v>5</v>
      </c>
      <c r="C59" t="s">
        <v>567</v>
      </c>
      <c r="D59" t="str">
        <f t="shared" si="0"/>
        <v>DHA17755DHA1415</v>
      </c>
      <c r="E59" t="s">
        <v>51</v>
      </c>
    </row>
    <row r="60" spans="1:5" x14ac:dyDescent="0.25">
      <c r="A60" t="s">
        <v>595</v>
      </c>
      <c r="B60">
        <v>5</v>
      </c>
      <c r="C60" t="s">
        <v>567</v>
      </c>
      <c r="D60" t="str">
        <f t="shared" si="0"/>
        <v>DHA17805DHA1415</v>
      </c>
      <c r="E60" t="s">
        <v>51</v>
      </c>
    </row>
    <row r="61" spans="1:5" x14ac:dyDescent="0.25">
      <c r="A61" t="s">
        <v>597</v>
      </c>
      <c r="B61">
        <v>5</v>
      </c>
      <c r="C61" t="s">
        <v>567</v>
      </c>
      <c r="D61" t="str">
        <f t="shared" si="0"/>
        <v>DHA17855DHA1415</v>
      </c>
      <c r="E61" t="s">
        <v>51</v>
      </c>
    </row>
    <row r="62" spans="1:5" x14ac:dyDescent="0.25">
      <c r="A62" t="s">
        <v>587</v>
      </c>
      <c r="B62">
        <v>3</v>
      </c>
      <c r="C62" t="s">
        <v>568</v>
      </c>
      <c r="D62" t="str">
        <f t="shared" si="0"/>
        <v>DHA17403DHA1425</v>
      </c>
      <c r="E62" t="s">
        <v>51</v>
      </c>
    </row>
    <row r="63" spans="1:5" x14ac:dyDescent="0.25">
      <c r="A63" t="s">
        <v>588</v>
      </c>
      <c r="B63">
        <v>3</v>
      </c>
      <c r="C63" t="s">
        <v>568</v>
      </c>
      <c r="D63" t="str">
        <f t="shared" si="0"/>
        <v>DHA17453DHA1425</v>
      </c>
      <c r="E63" t="s">
        <v>51</v>
      </c>
    </row>
    <row r="64" spans="1:5" x14ac:dyDescent="0.25">
      <c r="A64" t="s">
        <v>589</v>
      </c>
      <c r="B64">
        <v>3</v>
      </c>
      <c r="C64" t="s">
        <v>568</v>
      </c>
      <c r="D64" t="str">
        <f t="shared" si="0"/>
        <v>DHA17503DHA1425</v>
      </c>
      <c r="E64" t="s">
        <v>51</v>
      </c>
    </row>
    <row r="65" spans="1:5" x14ac:dyDescent="0.25">
      <c r="A65" t="s">
        <v>590</v>
      </c>
      <c r="B65">
        <v>3</v>
      </c>
      <c r="C65" t="s">
        <v>568</v>
      </c>
      <c r="D65" t="str">
        <f t="shared" si="0"/>
        <v>DHA17553DHA1425</v>
      </c>
      <c r="E65" t="s">
        <v>51</v>
      </c>
    </row>
    <row r="66" spans="1:5" x14ac:dyDescent="0.25">
      <c r="A66" t="s">
        <v>591</v>
      </c>
      <c r="B66">
        <v>3</v>
      </c>
      <c r="C66" t="s">
        <v>568</v>
      </c>
      <c r="D66" t="str">
        <f t="shared" si="0"/>
        <v>DHA17603DHA1425</v>
      </c>
      <c r="E66" t="s">
        <v>51</v>
      </c>
    </row>
    <row r="67" spans="1:5" x14ac:dyDescent="0.25">
      <c r="A67" t="s">
        <v>592</v>
      </c>
      <c r="B67">
        <v>3</v>
      </c>
      <c r="C67" t="s">
        <v>568</v>
      </c>
      <c r="D67" t="str">
        <f t="shared" ref="D67:D130" si="1">CONCATENATE(A67,B67,C67)</f>
        <v>DHA17653DHA1425</v>
      </c>
      <c r="E67" t="s">
        <v>51</v>
      </c>
    </row>
    <row r="68" spans="1:5" x14ac:dyDescent="0.25">
      <c r="A68" t="s">
        <v>593</v>
      </c>
      <c r="B68">
        <v>3</v>
      </c>
      <c r="C68" t="s">
        <v>568</v>
      </c>
      <c r="D68" t="str">
        <f t="shared" si="1"/>
        <v>DHA17703DHA1425</v>
      </c>
      <c r="E68" t="s">
        <v>51</v>
      </c>
    </row>
    <row r="69" spans="1:5" x14ac:dyDescent="0.25">
      <c r="A69" t="s">
        <v>594</v>
      </c>
      <c r="B69">
        <v>3</v>
      </c>
      <c r="C69" t="s">
        <v>568</v>
      </c>
      <c r="D69" t="str">
        <f t="shared" si="1"/>
        <v>DHA17753DHA1425</v>
      </c>
      <c r="E69" t="s">
        <v>51</v>
      </c>
    </row>
    <row r="70" spans="1:5" x14ac:dyDescent="0.25">
      <c r="A70" t="s">
        <v>595</v>
      </c>
      <c r="B70">
        <v>3</v>
      </c>
      <c r="C70" t="s">
        <v>568</v>
      </c>
      <c r="D70" t="str">
        <f t="shared" si="1"/>
        <v>DHA17803DHA1425</v>
      </c>
      <c r="E70" t="s">
        <v>313</v>
      </c>
    </row>
    <row r="71" spans="1:5" x14ac:dyDescent="0.25">
      <c r="A71" t="s">
        <v>597</v>
      </c>
      <c r="B71">
        <v>3</v>
      </c>
      <c r="C71" t="s">
        <v>568</v>
      </c>
      <c r="D71" t="str">
        <f t="shared" si="1"/>
        <v>DHA17853DHA1425</v>
      </c>
      <c r="E71" t="s">
        <v>313</v>
      </c>
    </row>
    <row r="72" spans="1:5" x14ac:dyDescent="0.25">
      <c r="A72" t="s">
        <v>587</v>
      </c>
      <c r="B72">
        <v>4</v>
      </c>
      <c r="C72" t="s">
        <v>568</v>
      </c>
      <c r="D72" t="str">
        <f t="shared" si="1"/>
        <v>DHA17404DHA1425</v>
      </c>
      <c r="E72" t="s">
        <v>51</v>
      </c>
    </row>
    <row r="73" spans="1:5" x14ac:dyDescent="0.25">
      <c r="A73" t="s">
        <v>588</v>
      </c>
      <c r="B73">
        <v>4</v>
      </c>
      <c r="C73" t="s">
        <v>568</v>
      </c>
      <c r="D73" t="str">
        <f t="shared" si="1"/>
        <v>DHA17454DHA1425</v>
      </c>
      <c r="E73" t="s">
        <v>51</v>
      </c>
    </row>
    <row r="74" spans="1:5" x14ac:dyDescent="0.25">
      <c r="A74" t="s">
        <v>589</v>
      </c>
      <c r="B74">
        <v>4</v>
      </c>
      <c r="C74" t="s">
        <v>568</v>
      </c>
      <c r="D74" t="str">
        <f t="shared" si="1"/>
        <v>DHA17504DHA1425</v>
      </c>
      <c r="E74" t="s">
        <v>51</v>
      </c>
    </row>
    <row r="75" spans="1:5" x14ac:dyDescent="0.25">
      <c r="A75" t="s">
        <v>590</v>
      </c>
      <c r="B75">
        <v>4</v>
      </c>
      <c r="C75" t="s">
        <v>568</v>
      </c>
      <c r="D75" t="str">
        <f t="shared" si="1"/>
        <v>DHA17554DHA1425</v>
      </c>
      <c r="E75" t="s">
        <v>51</v>
      </c>
    </row>
    <row r="76" spans="1:5" x14ac:dyDescent="0.25">
      <c r="A76" t="s">
        <v>591</v>
      </c>
      <c r="B76">
        <v>4</v>
      </c>
      <c r="C76" t="s">
        <v>568</v>
      </c>
      <c r="D76" t="str">
        <f t="shared" si="1"/>
        <v>DHA17604DHA1425</v>
      </c>
      <c r="E76" t="s">
        <v>4</v>
      </c>
    </row>
    <row r="77" spans="1:5" x14ac:dyDescent="0.25">
      <c r="A77" t="s">
        <v>592</v>
      </c>
      <c r="B77">
        <v>4</v>
      </c>
      <c r="C77" t="s">
        <v>568</v>
      </c>
      <c r="D77" t="str">
        <f t="shared" si="1"/>
        <v>DHA17654DHA1425</v>
      </c>
      <c r="E77" t="s">
        <v>51</v>
      </c>
    </row>
    <row r="78" spans="1:5" x14ac:dyDescent="0.25">
      <c r="A78" t="s">
        <v>593</v>
      </c>
      <c r="B78">
        <v>4</v>
      </c>
      <c r="C78" t="s">
        <v>568</v>
      </c>
      <c r="D78" t="str">
        <f t="shared" si="1"/>
        <v>DHA17704DHA1425</v>
      </c>
      <c r="E78" t="s">
        <v>51</v>
      </c>
    </row>
    <row r="79" spans="1:5" x14ac:dyDescent="0.25">
      <c r="A79" t="s">
        <v>594</v>
      </c>
      <c r="B79">
        <v>4</v>
      </c>
      <c r="C79" t="s">
        <v>568</v>
      </c>
      <c r="D79" t="str">
        <f t="shared" si="1"/>
        <v>DHA17754DHA1425</v>
      </c>
      <c r="E79" t="s">
        <v>51</v>
      </c>
    </row>
    <row r="80" spans="1:5" x14ac:dyDescent="0.25">
      <c r="A80" t="s">
        <v>595</v>
      </c>
      <c r="B80">
        <v>4</v>
      </c>
      <c r="C80" t="s">
        <v>568</v>
      </c>
      <c r="D80" t="str">
        <f t="shared" si="1"/>
        <v>DHA17804DHA1425</v>
      </c>
      <c r="E80" t="s">
        <v>51</v>
      </c>
    </row>
    <row r="81" spans="1:5" x14ac:dyDescent="0.25">
      <c r="A81" t="s">
        <v>597</v>
      </c>
      <c r="B81">
        <v>4</v>
      </c>
      <c r="C81" t="s">
        <v>568</v>
      </c>
      <c r="D81" t="str">
        <f t="shared" si="1"/>
        <v>DHA17854DHA1425</v>
      </c>
      <c r="E81" t="s">
        <v>313</v>
      </c>
    </row>
    <row r="82" spans="1:5" x14ac:dyDescent="0.25">
      <c r="A82" t="s">
        <v>587</v>
      </c>
      <c r="B82">
        <v>5</v>
      </c>
      <c r="C82" t="s">
        <v>568</v>
      </c>
      <c r="D82" t="str">
        <f t="shared" si="1"/>
        <v>DHA17405DHA1425</v>
      </c>
      <c r="E82" t="s">
        <v>51</v>
      </c>
    </row>
    <row r="83" spans="1:5" x14ac:dyDescent="0.25">
      <c r="A83" t="s">
        <v>588</v>
      </c>
      <c r="B83">
        <v>5</v>
      </c>
      <c r="C83" t="s">
        <v>568</v>
      </c>
      <c r="D83" t="str">
        <f t="shared" si="1"/>
        <v>DHA17455DHA1425</v>
      </c>
      <c r="E83" t="s">
        <v>51</v>
      </c>
    </row>
    <row r="84" spans="1:5" x14ac:dyDescent="0.25">
      <c r="A84" t="s">
        <v>589</v>
      </c>
      <c r="B84">
        <v>5</v>
      </c>
      <c r="C84" t="s">
        <v>568</v>
      </c>
      <c r="D84" t="str">
        <f t="shared" si="1"/>
        <v>DHA17505DHA1425</v>
      </c>
      <c r="E84" t="s">
        <v>51</v>
      </c>
    </row>
    <row r="85" spans="1:5" x14ac:dyDescent="0.25">
      <c r="A85" t="s">
        <v>590</v>
      </c>
      <c r="B85">
        <v>5</v>
      </c>
      <c r="C85" t="s">
        <v>568</v>
      </c>
      <c r="D85" t="str">
        <f t="shared" si="1"/>
        <v>DHA17555DHA1425</v>
      </c>
      <c r="E85" t="s">
        <v>51</v>
      </c>
    </row>
    <row r="86" spans="1:5" x14ac:dyDescent="0.25">
      <c r="A86" t="s">
        <v>591</v>
      </c>
      <c r="B86">
        <v>5</v>
      </c>
      <c r="C86" t="s">
        <v>568</v>
      </c>
      <c r="D86" t="str">
        <f t="shared" si="1"/>
        <v>DHA17605DHA1425</v>
      </c>
      <c r="E86" t="s">
        <v>4</v>
      </c>
    </row>
    <row r="87" spans="1:5" x14ac:dyDescent="0.25">
      <c r="A87" t="s">
        <v>592</v>
      </c>
      <c r="B87">
        <v>5</v>
      </c>
      <c r="C87" t="s">
        <v>568</v>
      </c>
      <c r="D87" t="str">
        <f t="shared" si="1"/>
        <v>DHA17655DHA1425</v>
      </c>
      <c r="E87" t="s">
        <v>4</v>
      </c>
    </row>
    <row r="88" spans="1:5" x14ac:dyDescent="0.25">
      <c r="A88" t="s">
        <v>593</v>
      </c>
      <c r="B88">
        <v>5</v>
      </c>
      <c r="C88" t="s">
        <v>568</v>
      </c>
      <c r="D88" t="str">
        <f t="shared" si="1"/>
        <v>DHA17705DHA1425</v>
      </c>
      <c r="E88" t="s">
        <v>51</v>
      </c>
    </row>
    <row r="89" spans="1:5" x14ac:dyDescent="0.25">
      <c r="A89" t="s">
        <v>594</v>
      </c>
      <c r="B89">
        <v>5</v>
      </c>
      <c r="C89" t="s">
        <v>568</v>
      </c>
      <c r="D89" t="str">
        <f t="shared" si="1"/>
        <v>DHA17755DHA1425</v>
      </c>
      <c r="E89" t="s">
        <v>51</v>
      </c>
    </row>
    <row r="90" spans="1:5" x14ac:dyDescent="0.25">
      <c r="A90" t="s">
        <v>595</v>
      </c>
      <c r="B90">
        <v>5</v>
      </c>
      <c r="C90" t="s">
        <v>568</v>
      </c>
      <c r="D90" t="str">
        <f t="shared" si="1"/>
        <v>DHA17805DHA1425</v>
      </c>
      <c r="E90" t="s">
        <v>51</v>
      </c>
    </row>
    <row r="91" spans="1:5" x14ac:dyDescent="0.25">
      <c r="A91" t="s">
        <v>597</v>
      </c>
      <c r="B91">
        <v>5</v>
      </c>
      <c r="C91" t="s">
        <v>568</v>
      </c>
      <c r="D91" t="str">
        <f t="shared" si="1"/>
        <v>DHA17855DHA1425</v>
      </c>
      <c r="E91" t="s">
        <v>51</v>
      </c>
    </row>
    <row r="92" spans="1:5" x14ac:dyDescent="0.25">
      <c r="A92" t="s">
        <v>587</v>
      </c>
      <c r="B92">
        <v>3</v>
      </c>
      <c r="C92" t="s">
        <v>569</v>
      </c>
      <c r="D92" t="str">
        <f t="shared" si="1"/>
        <v>DHA17403DHA1435</v>
      </c>
      <c r="E92" t="s">
        <v>51</v>
      </c>
    </row>
    <row r="93" spans="1:5" x14ac:dyDescent="0.25">
      <c r="A93" t="s">
        <v>588</v>
      </c>
      <c r="B93">
        <v>3</v>
      </c>
      <c r="C93" t="s">
        <v>569</v>
      </c>
      <c r="D93" t="str">
        <f t="shared" si="1"/>
        <v>DHA17453DHA1435</v>
      </c>
      <c r="E93" t="s">
        <v>51</v>
      </c>
    </row>
    <row r="94" spans="1:5" x14ac:dyDescent="0.25">
      <c r="A94" t="s">
        <v>589</v>
      </c>
      <c r="B94">
        <v>3</v>
      </c>
      <c r="C94" t="s">
        <v>569</v>
      </c>
      <c r="D94" t="str">
        <f t="shared" si="1"/>
        <v>DHA17503DHA1435</v>
      </c>
      <c r="E94" t="s">
        <v>51</v>
      </c>
    </row>
    <row r="95" spans="1:5" x14ac:dyDescent="0.25">
      <c r="A95" t="s">
        <v>590</v>
      </c>
      <c r="B95">
        <v>3</v>
      </c>
      <c r="C95" t="s">
        <v>569</v>
      </c>
      <c r="D95" t="str">
        <f t="shared" si="1"/>
        <v>DHA17553DHA1435</v>
      </c>
      <c r="E95" t="s">
        <v>51</v>
      </c>
    </row>
    <row r="96" spans="1:5" x14ac:dyDescent="0.25">
      <c r="A96" t="s">
        <v>591</v>
      </c>
      <c r="B96">
        <v>3</v>
      </c>
      <c r="C96" t="s">
        <v>569</v>
      </c>
      <c r="D96" t="str">
        <f t="shared" si="1"/>
        <v>DHA17603DHA1435</v>
      </c>
      <c r="E96" t="s">
        <v>4</v>
      </c>
    </row>
    <row r="97" spans="1:5" x14ac:dyDescent="0.25">
      <c r="A97" t="s">
        <v>592</v>
      </c>
      <c r="B97">
        <v>3</v>
      </c>
      <c r="C97" t="s">
        <v>569</v>
      </c>
      <c r="D97" t="str">
        <f t="shared" si="1"/>
        <v>DHA17653DHA1435</v>
      </c>
      <c r="E97" t="s">
        <v>51</v>
      </c>
    </row>
    <row r="98" spans="1:5" x14ac:dyDescent="0.25">
      <c r="A98" t="s">
        <v>593</v>
      </c>
      <c r="B98">
        <v>3</v>
      </c>
      <c r="C98" t="s">
        <v>569</v>
      </c>
      <c r="D98" t="str">
        <f t="shared" si="1"/>
        <v>DHA17703DHA1435</v>
      </c>
      <c r="E98" t="s">
        <v>51</v>
      </c>
    </row>
    <row r="99" spans="1:5" x14ac:dyDescent="0.25">
      <c r="A99" t="s">
        <v>594</v>
      </c>
      <c r="B99">
        <v>3</v>
      </c>
      <c r="C99" t="s">
        <v>569</v>
      </c>
      <c r="D99" t="str">
        <f t="shared" si="1"/>
        <v>DHA17753DHA1435</v>
      </c>
      <c r="E99" t="s">
        <v>51</v>
      </c>
    </row>
    <row r="100" spans="1:5" x14ac:dyDescent="0.25">
      <c r="A100" t="s">
        <v>595</v>
      </c>
      <c r="B100">
        <v>3</v>
      </c>
      <c r="C100" t="s">
        <v>569</v>
      </c>
      <c r="D100" t="str">
        <f t="shared" si="1"/>
        <v>DHA17803DHA1435</v>
      </c>
      <c r="E100" t="s">
        <v>51</v>
      </c>
    </row>
    <row r="101" spans="1:5" x14ac:dyDescent="0.25">
      <c r="A101" t="s">
        <v>597</v>
      </c>
      <c r="B101">
        <v>3</v>
      </c>
      <c r="C101" t="s">
        <v>569</v>
      </c>
      <c r="D101" t="str">
        <f t="shared" si="1"/>
        <v>DHA17853DHA1435</v>
      </c>
      <c r="E101" t="s">
        <v>313</v>
      </c>
    </row>
    <row r="102" spans="1:5" x14ac:dyDescent="0.25">
      <c r="A102" t="s">
        <v>587</v>
      </c>
      <c r="B102">
        <v>4</v>
      </c>
      <c r="C102" t="s">
        <v>569</v>
      </c>
      <c r="D102" t="str">
        <f t="shared" si="1"/>
        <v>DHA17404DHA1435</v>
      </c>
      <c r="E102" t="s">
        <v>51</v>
      </c>
    </row>
    <row r="103" spans="1:5" x14ac:dyDescent="0.25">
      <c r="A103" t="s">
        <v>588</v>
      </c>
      <c r="B103">
        <v>4</v>
      </c>
      <c r="C103" t="s">
        <v>569</v>
      </c>
      <c r="D103" t="str">
        <f t="shared" si="1"/>
        <v>DHA17454DHA1435</v>
      </c>
      <c r="E103" t="s">
        <v>51</v>
      </c>
    </row>
    <row r="104" spans="1:5" x14ac:dyDescent="0.25">
      <c r="A104" t="s">
        <v>589</v>
      </c>
      <c r="B104">
        <v>4</v>
      </c>
      <c r="C104" t="s">
        <v>569</v>
      </c>
      <c r="D104" t="str">
        <f t="shared" si="1"/>
        <v>DHA17504DHA1435</v>
      </c>
      <c r="E104" t="s">
        <v>51</v>
      </c>
    </row>
    <row r="105" spans="1:5" x14ac:dyDescent="0.25">
      <c r="A105" t="s">
        <v>590</v>
      </c>
      <c r="B105">
        <v>4</v>
      </c>
      <c r="C105" t="s">
        <v>569</v>
      </c>
      <c r="D105" t="str">
        <f t="shared" si="1"/>
        <v>DHA17554DHA1435</v>
      </c>
      <c r="E105" t="s">
        <v>51</v>
      </c>
    </row>
    <row r="106" spans="1:5" x14ac:dyDescent="0.25">
      <c r="A106" t="s">
        <v>591</v>
      </c>
      <c r="B106">
        <v>4</v>
      </c>
      <c r="C106" t="s">
        <v>569</v>
      </c>
      <c r="D106" t="str">
        <f t="shared" si="1"/>
        <v>DHA17604DHA1435</v>
      </c>
      <c r="E106" t="s">
        <v>4</v>
      </c>
    </row>
    <row r="107" spans="1:5" x14ac:dyDescent="0.25">
      <c r="A107" t="s">
        <v>592</v>
      </c>
      <c r="B107">
        <v>4</v>
      </c>
      <c r="C107" t="s">
        <v>569</v>
      </c>
      <c r="D107" t="str">
        <f t="shared" si="1"/>
        <v>DHA17654DHA1435</v>
      </c>
      <c r="E107" t="s">
        <v>4</v>
      </c>
    </row>
    <row r="108" spans="1:5" x14ac:dyDescent="0.25">
      <c r="A108" t="s">
        <v>593</v>
      </c>
      <c r="B108">
        <v>4</v>
      </c>
      <c r="C108" t="s">
        <v>569</v>
      </c>
      <c r="D108" t="str">
        <f t="shared" si="1"/>
        <v>DHA17704DHA1435</v>
      </c>
      <c r="E108" t="s">
        <v>51</v>
      </c>
    </row>
    <row r="109" spans="1:5" x14ac:dyDescent="0.25">
      <c r="A109" t="s">
        <v>594</v>
      </c>
      <c r="B109">
        <v>4</v>
      </c>
      <c r="C109" t="s">
        <v>569</v>
      </c>
      <c r="D109" t="str">
        <f t="shared" si="1"/>
        <v>DHA17754DHA1435</v>
      </c>
      <c r="E109" t="s">
        <v>51</v>
      </c>
    </row>
    <row r="110" spans="1:5" x14ac:dyDescent="0.25">
      <c r="A110" t="s">
        <v>595</v>
      </c>
      <c r="B110">
        <v>4</v>
      </c>
      <c r="C110" t="s">
        <v>569</v>
      </c>
      <c r="D110" t="str">
        <f t="shared" si="1"/>
        <v>DHA17804DHA1435</v>
      </c>
      <c r="E110" t="s">
        <v>51</v>
      </c>
    </row>
    <row r="111" spans="1:5" x14ac:dyDescent="0.25">
      <c r="A111" t="s">
        <v>597</v>
      </c>
      <c r="B111">
        <v>4</v>
      </c>
      <c r="C111" t="s">
        <v>569</v>
      </c>
      <c r="D111" t="str">
        <f t="shared" si="1"/>
        <v>DHA17854DHA1435</v>
      </c>
      <c r="E111" t="s">
        <v>51</v>
      </c>
    </row>
    <row r="112" spans="1:5" x14ac:dyDescent="0.25">
      <c r="A112" t="s">
        <v>587</v>
      </c>
      <c r="B112">
        <v>5</v>
      </c>
      <c r="C112" t="s">
        <v>569</v>
      </c>
      <c r="D112" t="str">
        <f t="shared" si="1"/>
        <v>DHA17405DHA1435</v>
      </c>
      <c r="E112" t="s">
        <v>51</v>
      </c>
    </row>
    <row r="113" spans="1:5" x14ac:dyDescent="0.25">
      <c r="A113" t="s">
        <v>588</v>
      </c>
      <c r="B113">
        <v>5</v>
      </c>
      <c r="C113" t="s">
        <v>569</v>
      </c>
      <c r="D113" t="str">
        <f t="shared" si="1"/>
        <v>DHA17455DHA1435</v>
      </c>
      <c r="E113" t="s">
        <v>51</v>
      </c>
    </row>
    <row r="114" spans="1:5" x14ac:dyDescent="0.25">
      <c r="A114" t="s">
        <v>589</v>
      </c>
      <c r="B114">
        <v>5</v>
      </c>
      <c r="C114" t="s">
        <v>569</v>
      </c>
      <c r="D114" t="str">
        <f t="shared" si="1"/>
        <v>DHA17505DHA1435</v>
      </c>
      <c r="E114" t="s">
        <v>51</v>
      </c>
    </row>
    <row r="115" spans="1:5" x14ac:dyDescent="0.25">
      <c r="A115" t="s">
        <v>590</v>
      </c>
      <c r="B115">
        <v>5</v>
      </c>
      <c r="C115" t="s">
        <v>569</v>
      </c>
      <c r="D115" t="str">
        <f t="shared" si="1"/>
        <v>DHA17555DHA1435</v>
      </c>
      <c r="E115" t="s">
        <v>51</v>
      </c>
    </row>
    <row r="116" spans="1:5" x14ac:dyDescent="0.25">
      <c r="A116" t="s">
        <v>591</v>
      </c>
      <c r="B116">
        <v>5</v>
      </c>
      <c r="C116" t="s">
        <v>569</v>
      </c>
      <c r="D116" t="str">
        <f t="shared" si="1"/>
        <v>DHA17605DHA1435</v>
      </c>
      <c r="E116" t="s">
        <v>4</v>
      </c>
    </row>
    <row r="117" spans="1:5" x14ac:dyDescent="0.25">
      <c r="A117" t="s">
        <v>592</v>
      </c>
      <c r="B117">
        <v>5</v>
      </c>
      <c r="C117" t="s">
        <v>569</v>
      </c>
      <c r="D117" t="str">
        <f t="shared" si="1"/>
        <v>DHA17655DHA1435</v>
      </c>
      <c r="E117" t="s">
        <v>4</v>
      </c>
    </row>
    <row r="118" spans="1:5" x14ac:dyDescent="0.25">
      <c r="A118" t="s">
        <v>593</v>
      </c>
      <c r="B118">
        <v>5</v>
      </c>
      <c r="C118" t="s">
        <v>569</v>
      </c>
      <c r="D118" t="str">
        <f t="shared" si="1"/>
        <v>DHA17705DHA1435</v>
      </c>
      <c r="E118" t="s">
        <v>4</v>
      </c>
    </row>
    <row r="119" spans="1:5" x14ac:dyDescent="0.25">
      <c r="A119" t="s">
        <v>594</v>
      </c>
      <c r="B119">
        <v>5</v>
      </c>
      <c r="C119" t="s">
        <v>569</v>
      </c>
      <c r="D119" t="str">
        <f t="shared" si="1"/>
        <v>DHA17755DHA1435</v>
      </c>
      <c r="E119" t="s">
        <v>51</v>
      </c>
    </row>
    <row r="120" spans="1:5" x14ac:dyDescent="0.25">
      <c r="A120" t="s">
        <v>595</v>
      </c>
      <c r="B120">
        <v>5</v>
      </c>
      <c r="C120" t="s">
        <v>569</v>
      </c>
      <c r="D120" t="str">
        <f t="shared" si="1"/>
        <v>DHA17805DHA1435</v>
      </c>
      <c r="E120" t="s">
        <v>51</v>
      </c>
    </row>
    <row r="121" spans="1:5" x14ac:dyDescent="0.25">
      <c r="A121" t="s">
        <v>597</v>
      </c>
      <c r="B121">
        <v>5</v>
      </c>
      <c r="C121" t="s">
        <v>569</v>
      </c>
      <c r="D121" t="str">
        <f t="shared" si="1"/>
        <v>DHA17855DHA1435</v>
      </c>
      <c r="E121" t="s">
        <v>51</v>
      </c>
    </row>
    <row r="122" spans="1:5" x14ac:dyDescent="0.25">
      <c r="A122" t="s">
        <v>587</v>
      </c>
      <c r="B122">
        <v>3</v>
      </c>
      <c r="C122" t="s">
        <v>570</v>
      </c>
      <c r="D122" t="str">
        <f t="shared" si="1"/>
        <v>DHA17403DHA1445</v>
      </c>
      <c r="E122" t="s">
        <v>51</v>
      </c>
    </row>
    <row r="123" spans="1:5" x14ac:dyDescent="0.25">
      <c r="A123" t="s">
        <v>588</v>
      </c>
      <c r="B123">
        <v>3</v>
      </c>
      <c r="C123" t="s">
        <v>570</v>
      </c>
      <c r="D123" t="str">
        <f t="shared" si="1"/>
        <v>DHA17453DHA1445</v>
      </c>
      <c r="E123" t="s">
        <v>51</v>
      </c>
    </row>
    <row r="124" spans="1:5" x14ac:dyDescent="0.25">
      <c r="A124" t="s">
        <v>589</v>
      </c>
      <c r="B124">
        <v>3</v>
      </c>
      <c r="C124" t="s">
        <v>570</v>
      </c>
      <c r="D124" t="str">
        <f t="shared" si="1"/>
        <v>DHA17503DHA1445</v>
      </c>
      <c r="E124" t="s">
        <v>51</v>
      </c>
    </row>
    <row r="125" spans="1:5" x14ac:dyDescent="0.25">
      <c r="A125" t="s">
        <v>590</v>
      </c>
      <c r="B125">
        <v>3</v>
      </c>
      <c r="C125" t="s">
        <v>570</v>
      </c>
      <c r="D125" t="str">
        <f t="shared" si="1"/>
        <v>DHA17553DHA1445</v>
      </c>
      <c r="E125" t="s">
        <v>51</v>
      </c>
    </row>
    <row r="126" spans="1:5" x14ac:dyDescent="0.25">
      <c r="A126" t="s">
        <v>591</v>
      </c>
      <c r="B126">
        <v>3</v>
      </c>
      <c r="C126" t="s">
        <v>570</v>
      </c>
      <c r="D126" t="str">
        <f t="shared" si="1"/>
        <v>DHA17603DHA1445</v>
      </c>
      <c r="E126" t="s">
        <v>4</v>
      </c>
    </row>
    <row r="127" spans="1:5" x14ac:dyDescent="0.25">
      <c r="A127" t="s">
        <v>592</v>
      </c>
      <c r="B127">
        <v>3</v>
      </c>
      <c r="C127" t="s">
        <v>570</v>
      </c>
      <c r="D127" t="str">
        <f t="shared" si="1"/>
        <v>DHA17653DHA1445</v>
      </c>
      <c r="E127" t="s">
        <v>51</v>
      </c>
    </row>
    <row r="128" spans="1:5" x14ac:dyDescent="0.25">
      <c r="A128" t="s">
        <v>593</v>
      </c>
      <c r="B128">
        <v>3</v>
      </c>
      <c r="C128" t="s">
        <v>570</v>
      </c>
      <c r="D128" t="str">
        <f t="shared" si="1"/>
        <v>DHA17703DHA1445</v>
      </c>
      <c r="E128" t="s">
        <v>51</v>
      </c>
    </row>
    <row r="129" spans="1:5" x14ac:dyDescent="0.25">
      <c r="A129" t="s">
        <v>594</v>
      </c>
      <c r="B129">
        <v>3</v>
      </c>
      <c r="C129" t="s">
        <v>570</v>
      </c>
      <c r="D129" t="str">
        <f t="shared" si="1"/>
        <v>DHA17753DHA1445</v>
      </c>
      <c r="E129" t="s">
        <v>51</v>
      </c>
    </row>
    <row r="130" spans="1:5" x14ac:dyDescent="0.25">
      <c r="A130" t="s">
        <v>595</v>
      </c>
      <c r="B130">
        <v>3</v>
      </c>
      <c r="C130" t="s">
        <v>570</v>
      </c>
      <c r="D130" t="str">
        <f t="shared" si="1"/>
        <v>DHA17803DHA1445</v>
      </c>
      <c r="E130" t="s">
        <v>51</v>
      </c>
    </row>
    <row r="131" spans="1:5" x14ac:dyDescent="0.25">
      <c r="A131" t="s">
        <v>597</v>
      </c>
      <c r="B131">
        <v>3</v>
      </c>
      <c r="C131" t="s">
        <v>570</v>
      </c>
      <c r="D131" t="str">
        <f t="shared" ref="D131:D194" si="2">CONCATENATE(A131,B131,C131)</f>
        <v>DHA17853DHA1445</v>
      </c>
      <c r="E131" t="s">
        <v>313</v>
      </c>
    </row>
    <row r="132" spans="1:5" x14ac:dyDescent="0.25">
      <c r="A132" t="s">
        <v>587</v>
      </c>
      <c r="B132">
        <v>4</v>
      </c>
      <c r="C132" t="s">
        <v>570</v>
      </c>
      <c r="D132" t="str">
        <f t="shared" si="2"/>
        <v>DHA17404DHA1445</v>
      </c>
      <c r="E132" t="s">
        <v>51</v>
      </c>
    </row>
    <row r="133" spans="1:5" x14ac:dyDescent="0.25">
      <c r="A133" t="s">
        <v>588</v>
      </c>
      <c r="B133">
        <v>4</v>
      </c>
      <c r="C133" t="s">
        <v>570</v>
      </c>
      <c r="D133" t="str">
        <f t="shared" si="2"/>
        <v>DHA17454DHA1445</v>
      </c>
      <c r="E133" t="s">
        <v>51</v>
      </c>
    </row>
    <row r="134" spans="1:5" x14ac:dyDescent="0.25">
      <c r="A134" t="s">
        <v>589</v>
      </c>
      <c r="B134">
        <v>4</v>
      </c>
      <c r="C134" t="s">
        <v>570</v>
      </c>
      <c r="D134" t="str">
        <f t="shared" si="2"/>
        <v>DHA17504DHA1445</v>
      </c>
      <c r="E134" t="s">
        <v>51</v>
      </c>
    </row>
    <row r="135" spans="1:5" x14ac:dyDescent="0.25">
      <c r="A135" t="s">
        <v>590</v>
      </c>
      <c r="B135">
        <v>4</v>
      </c>
      <c r="C135" t="s">
        <v>570</v>
      </c>
      <c r="D135" t="str">
        <f t="shared" si="2"/>
        <v>DHA17554DHA1445</v>
      </c>
      <c r="E135" t="s">
        <v>51</v>
      </c>
    </row>
    <row r="136" spans="1:5" x14ac:dyDescent="0.25">
      <c r="A136" t="s">
        <v>591</v>
      </c>
      <c r="B136">
        <v>4</v>
      </c>
      <c r="C136" t="s">
        <v>570</v>
      </c>
      <c r="D136" t="str">
        <f t="shared" si="2"/>
        <v>DHA17604DHA1445</v>
      </c>
      <c r="E136" t="s">
        <v>4</v>
      </c>
    </row>
    <row r="137" spans="1:5" x14ac:dyDescent="0.25">
      <c r="A137" t="s">
        <v>592</v>
      </c>
      <c r="B137">
        <v>4</v>
      </c>
      <c r="C137" t="s">
        <v>570</v>
      </c>
      <c r="D137" t="str">
        <f t="shared" si="2"/>
        <v>DHA17654DHA1445</v>
      </c>
      <c r="E137" t="s">
        <v>4</v>
      </c>
    </row>
    <row r="138" spans="1:5" x14ac:dyDescent="0.25">
      <c r="A138" t="s">
        <v>593</v>
      </c>
      <c r="B138">
        <v>4</v>
      </c>
      <c r="C138" t="s">
        <v>570</v>
      </c>
      <c r="D138" t="str">
        <f t="shared" si="2"/>
        <v>DHA17704DHA1445</v>
      </c>
      <c r="E138" t="s">
        <v>51</v>
      </c>
    </row>
    <row r="139" spans="1:5" x14ac:dyDescent="0.25">
      <c r="A139" t="s">
        <v>594</v>
      </c>
      <c r="B139">
        <v>4</v>
      </c>
      <c r="C139" t="s">
        <v>570</v>
      </c>
      <c r="D139" t="str">
        <f t="shared" si="2"/>
        <v>DHA17754DHA1445</v>
      </c>
      <c r="E139" t="s">
        <v>51</v>
      </c>
    </row>
    <row r="140" spans="1:5" x14ac:dyDescent="0.25">
      <c r="A140" t="s">
        <v>595</v>
      </c>
      <c r="B140">
        <v>4</v>
      </c>
      <c r="C140" t="s">
        <v>570</v>
      </c>
      <c r="D140" t="str">
        <f t="shared" si="2"/>
        <v>DHA17804DHA1445</v>
      </c>
      <c r="E140" t="s">
        <v>51</v>
      </c>
    </row>
    <row r="141" spans="1:5" x14ac:dyDescent="0.25">
      <c r="A141" t="s">
        <v>597</v>
      </c>
      <c r="B141">
        <v>4</v>
      </c>
      <c r="C141" t="s">
        <v>570</v>
      </c>
      <c r="D141" t="str">
        <f t="shared" si="2"/>
        <v>DHA17854DHA1445</v>
      </c>
      <c r="E141" t="s">
        <v>51</v>
      </c>
    </row>
    <row r="142" spans="1:5" x14ac:dyDescent="0.25">
      <c r="A142" t="s">
        <v>587</v>
      </c>
      <c r="B142">
        <v>5</v>
      </c>
      <c r="C142" t="s">
        <v>570</v>
      </c>
      <c r="D142" t="str">
        <f t="shared" si="2"/>
        <v>DHA17405DHA1445</v>
      </c>
      <c r="E142" t="s">
        <v>51</v>
      </c>
    </row>
    <row r="143" spans="1:5" x14ac:dyDescent="0.25">
      <c r="A143" t="s">
        <v>588</v>
      </c>
      <c r="B143">
        <v>5</v>
      </c>
      <c r="C143" t="s">
        <v>570</v>
      </c>
      <c r="D143" t="str">
        <f t="shared" si="2"/>
        <v>DHA17455DHA1445</v>
      </c>
      <c r="E143" t="s">
        <v>51</v>
      </c>
    </row>
    <row r="144" spans="1:5" x14ac:dyDescent="0.25">
      <c r="A144" t="s">
        <v>589</v>
      </c>
      <c r="B144">
        <v>5</v>
      </c>
      <c r="C144" t="s">
        <v>570</v>
      </c>
      <c r="D144" t="str">
        <f t="shared" si="2"/>
        <v>DHA17505DHA1445</v>
      </c>
      <c r="E144" t="s">
        <v>51</v>
      </c>
    </row>
    <row r="145" spans="1:5" x14ac:dyDescent="0.25">
      <c r="A145" t="s">
        <v>590</v>
      </c>
      <c r="B145">
        <v>5</v>
      </c>
      <c r="C145" t="s">
        <v>570</v>
      </c>
      <c r="D145" t="str">
        <f t="shared" si="2"/>
        <v>DHA17555DHA1445</v>
      </c>
      <c r="E145" t="s">
        <v>51</v>
      </c>
    </row>
    <row r="146" spans="1:5" x14ac:dyDescent="0.25">
      <c r="A146" t="s">
        <v>591</v>
      </c>
      <c r="B146">
        <v>5</v>
      </c>
      <c r="C146" t="s">
        <v>570</v>
      </c>
      <c r="D146" t="str">
        <f t="shared" si="2"/>
        <v>DHA17605DHA1445</v>
      </c>
      <c r="E146" t="s">
        <v>4</v>
      </c>
    </row>
    <row r="147" spans="1:5" x14ac:dyDescent="0.25">
      <c r="A147" t="s">
        <v>592</v>
      </c>
      <c r="B147">
        <v>5</v>
      </c>
      <c r="C147" t="s">
        <v>570</v>
      </c>
      <c r="D147" t="str">
        <f t="shared" si="2"/>
        <v>DHA17655DHA1445</v>
      </c>
      <c r="E147" t="s">
        <v>4</v>
      </c>
    </row>
    <row r="148" spans="1:5" x14ac:dyDescent="0.25">
      <c r="A148" t="s">
        <v>593</v>
      </c>
      <c r="B148">
        <v>5</v>
      </c>
      <c r="C148" t="s">
        <v>570</v>
      </c>
      <c r="D148" t="str">
        <f t="shared" si="2"/>
        <v>DHA17705DHA1445</v>
      </c>
      <c r="E148" t="s">
        <v>4</v>
      </c>
    </row>
    <row r="149" spans="1:5" x14ac:dyDescent="0.25">
      <c r="A149" t="s">
        <v>594</v>
      </c>
      <c r="B149">
        <v>5</v>
      </c>
      <c r="C149" t="s">
        <v>570</v>
      </c>
      <c r="D149" t="str">
        <f t="shared" si="2"/>
        <v>DHA17755DHA1445</v>
      </c>
      <c r="E149" t="s">
        <v>51</v>
      </c>
    </row>
    <row r="150" spans="1:5" x14ac:dyDescent="0.25">
      <c r="A150" t="s">
        <v>595</v>
      </c>
      <c r="B150">
        <v>5</v>
      </c>
      <c r="C150" t="s">
        <v>570</v>
      </c>
      <c r="D150" t="str">
        <f t="shared" si="2"/>
        <v>DHA17805DHA1445</v>
      </c>
      <c r="E150" t="s">
        <v>51</v>
      </c>
    </row>
    <row r="151" spans="1:5" x14ac:dyDescent="0.25">
      <c r="A151" t="s">
        <v>597</v>
      </c>
      <c r="B151">
        <v>5</v>
      </c>
      <c r="C151" t="s">
        <v>570</v>
      </c>
      <c r="D151" t="str">
        <f t="shared" si="2"/>
        <v>DHA17855DHA1445</v>
      </c>
      <c r="E151" t="s">
        <v>51</v>
      </c>
    </row>
    <row r="152" spans="1:5" x14ac:dyDescent="0.25">
      <c r="A152" t="s">
        <v>587</v>
      </c>
      <c r="B152">
        <v>3</v>
      </c>
      <c r="C152" t="s">
        <v>571</v>
      </c>
      <c r="D152" t="str">
        <f t="shared" si="2"/>
        <v>DHA17403DHA1460</v>
      </c>
      <c r="E152" t="s">
        <v>51</v>
      </c>
    </row>
    <row r="153" spans="1:5" x14ac:dyDescent="0.25">
      <c r="A153" t="s">
        <v>588</v>
      </c>
      <c r="B153">
        <v>3</v>
      </c>
      <c r="C153" t="s">
        <v>571</v>
      </c>
      <c r="D153" t="str">
        <f t="shared" si="2"/>
        <v>DHA17453DHA1460</v>
      </c>
      <c r="E153" t="s">
        <v>51</v>
      </c>
    </row>
    <row r="154" spans="1:5" x14ac:dyDescent="0.25">
      <c r="A154" t="s">
        <v>589</v>
      </c>
      <c r="B154">
        <v>3</v>
      </c>
      <c r="C154" t="s">
        <v>571</v>
      </c>
      <c r="D154" t="str">
        <f t="shared" si="2"/>
        <v>DHA17503DHA1460</v>
      </c>
      <c r="E154" t="s">
        <v>51</v>
      </c>
    </row>
    <row r="155" spans="1:5" x14ac:dyDescent="0.25">
      <c r="A155" t="s">
        <v>590</v>
      </c>
      <c r="B155">
        <v>3</v>
      </c>
      <c r="C155" t="s">
        <v>571</v>
      </c>
      <c r="D155" t="str">
        <f t="shared" si="2"/>
        <v>DHA17553DHA1460</v>
      </c>
      <c r="E155" t="s">
        <v>51</v>
      </c>
    </row>
    <row r="156" spans="1:5" x14ac:dyDescent="0.25">
      <c r="A156" t="s">
        <v>591</v>
      </c>
      <c r="B156">
        <v>3</v>
      </c>
      <c r="C156" t="s">
        <v>571</v>
      </c>
      <c r="D156" t="str">
        <f t="shared" si="2"/>
        <v>DHA17603DHA1460</v>
      </c>
      <c r="E156" t="s">
        <v>4</v>
      </c>
    </row>
    <row r="157" spans="1:5" x14ac:dyDescent="0.25">
      <c r="A157" t="s">
        <v>592</v>
      </c>
      <c r="B157">
        <v>3</v>
      </c>
      <c r="C157" t="s">
        <v>571</v>
      </c>
      <c r="D157" t="str">
        <f t="shared" si="2"/>
        <v>DHA17653DHA1460</v>
      </c>
      <c r="E157" t="s">
        <v>51</v>
      </c>
    </row>
    <row r="158" spans="1:5" x14ac:dyDescent="0.25">
      <c r="A158" t="s">
        <v>593</v>
      </c>
      <c r="B158">
        <v>3</v>
      </c>
      <c r="C158" t="s">
        <v>571</v>
      </c>
      <c r="D158" t="str">
        <f t="shared" si="2"/>
        <v>DHA17703DHA1460</v>
      </c>
      <c r="E158" t="s">
        <v>51</v>
      </c>
    </row>
    <row r="159" spans="1:5" x14ac:dyDescent="0.25">
      <c r="A159" t="s">
        <v>594</v>
      </c>
      <c r="B159">
        <v>3</v>
      </c>
      <c r="C159" t="s">
        <v>571</v>
      </c>
      <c r="D159" t="str">
        <f t="shared" si="2"/>
        <v>DHA17753DHA1460</v>
      </c>
      <c r="E159" t="s">
        <v>51</v>
      </c>
    </row>
    <row r="160" spans="1:5" x14ac:dyDescent="0.25">
      <c r="A160" t="s">
        <v>595</v>
      </c>
      <c r="B160">
        <v>3</v>
      </c>
      <c r="C160" t="s">
        <v>571</v>
      </c>
      <c r="D160" t="str">
        <f t="shared" si="2"/>
        <v>DHA17803DHA1460</v>
      </c>
      <c r="E160" t="s">
        <v>51</v>
      </c>
    </row>
    <row r="161" spans="1:5" x14ac:dyDescent="0.25">
      <c r="A161" t="s">
        <v>597</v>
      </c>
      <c r="B161">
        <v>3</v>
      </c>
      <c r="C161" t="s">
        <v>571</v>
      </c>
      <c r="D161" t="str">
        <f t="shared" si="2"/>
        <v>DHA17853DHA1460</v>
      </c>
      <c r="E161" t="s">
        <v>313</v>
      </c>
    </row>
    <row r="162" spans="1:5" x14ac:dyDescent="0.25">
      <c r="A162" t="s">
        <v>587</v>
      </c>
      <c r="B162">
        <v>4</v>
      </c>
      <c r="C162" t="s">
        <v>571</v>
      </c>
      <c r="D162" t="str">
        <f t="shared" si="2"/>
        <v>DHA17404DHA1460</v>
      </c>
      <c r="E162" t="s">
        <v>51</v>
      </c>
    </row>
    <row r="163" spans="1:5" x14ac:dyDescent="0.25">
      <c r="A163" t="s">
        <v>588</v>
      </c>
      <c r="B163">
        <v>4</v>
      </c>
      <c r="C163" t="s">
        <v>571</v>
      </c>
      <c r="D163" t="str">
        <f t="shared" si="2"/>
        <v>DHA17454DHA1460</v>
      </c>
      <c r="E163" t="s">
        <v>51</v>
      </c>
    </row>
    <row r="164" spans="1:5" x14ac:dyDescent="0.25">
      <c r="A164" t="s">
        <v>589</v>
      </c>
      <c r="B164">
        <v>4</v>
      </c>
      <c r="C164" t="s">
        <v>571</v>
      </c>
      <c r="D164" t="str">
        <f t="shared" si="2"/>
        <v>DHA17504DHA1460</v>
      </c>
      <c r="E164" t="s">
        <v>51</v>
      </c>
    </row>
    <row r="165" spans="1:5" x14ac:dyDescent="0.25">
      <c r="A165" t="s">
        <v>590</v>
      </c>
      <c r="B165">
        <v>4</v>
      </c>
      <c r="C165" t="s">
        <v>571</v>
      </c>
      <c r="D165" t="str">
        <f t="shared" si="2"/>
        <v>DHA17554DHA1460</v>
      </c>
      <c r="E165" t="s">
        <v>51</v>
      </c>
    </row>
    <row r="166" spans="1:5" x14ac:dyDescent="0.25">
      <c r="A166" t="s">
        <v>591</v>
      </c>
      <c r="B166">
        <v>4</v>
      </c>
      <c r="C166" t="s">
        <v>571</v>
      </c>
      <c r="D166" t="str">
        <f t="shared" si="2"/>
        <v>DHA17604DHA1460</v>
      </c>
      <c r="E166" t="s">
        <v>4</v>
      </c>
    </row>
    <row r="167" spans="1:5" x14ac:dyDescent="0.25">
      <c r="A167" t="s">
        <v>592</v>
      </c>
      <c r="B167">
        <v>4</v>
      </c>
      <c r="C167" t="s">
        <v>571</v>
      </c>
      <c r="D167" t="str">
        <f t="shared" si="2"/>
        <v>DHA17654DHA1460</v>
      </c>
      <c r="E167" t="s">
        <v>4</v>
      </c>
    </row>
    <row r="168" spans="1:5" x14ac:dyDescent="0.25">
      <c r="A168" t="s">
        <v>593</v>
      </c>
      <c r="B168">
        <v>4</v>
      </c>
      <c r="C168" t="s">
        <v>571</v>
      </c>
      <c r="D168" t="str">
        <f t="shared" si="2"/>
        <v>DHA17704DHA1460</v>
      </c>
      <c r="E168" t="s">
        <v>51</v>
      </c>
    </row>
    <row r="169" spans="1:5" x14ac:dyDescent="0.25">
      <c r="A169" t="s">
        <v>594</v>
      </c>
      <c r="B169">
        <v>4</v>
      </c>
      <c r="C169" t="s">
        <v>571</v>
      </c>
      <c r="D169" t="str">
        <f t="shared" si="2"/>
        <v>DHA17754DHA1460</v>
      </c>
      <c r="E169" t="s">
        <v>51</v>
      </c>
    </row>
    <row r="170" spans="1:5" x14ac:dyDescent="0.25">
      <c r="A170" t="s">
        <v>595</v>
      </c>
      <c r="B170">
        <v>4</v>
      </c>
      <c r="C170" t="s">
        <v>571</v>
      </c>
      <c r="D170" t="str">
        <f t="shared" si="2"/>
        <v>DHA17804DHA1460</v>
      </c>
      <c r="E170" t="s">
        <v>51</v>
      </c>
    </row>
    <row r="171" spans="1:5" x14ac:dyDescent="0.25">
      <c r="A171" t="s">
        <v>597</v>
      </c>
      <c r="B171">
        <v>4</v>
      </c>
      <c r="C171" t="s">
        <v>571</v>
      </c>
      <c r="D171" t="str">
        <f t="shared" si="2"/>
        <v>DHA17854DHA1460</v>
      </c>
      <c r="E171" t="s">
        <v>51</v>
      </c>
    </row>
    <row r="172" spans="1:5" x14ac:dyDescent="0.25">
      <c r="A172" t="s">
        <v>587</v>
      </c>
      <c r="B172">
        <v>5</v>
      </c>
      <c r="C172" t="s">
        <v>571</v>
      </c>
      <c r="D172" t="str">
        <f t="shared" si="2"/>
        <v>DHA17405DHA1460</v>
      </c>
      <c r="E172" t="s">
        <v>51</v>
      </c>
    </row>
    <row r="173" spans="1:5" x14ac:dyDescent="0.25">
      <c r="A173" t="s">
        <v>588</v>
      </c>
      <c r="B173">
        <v>5</v>
      </c>
      <c r="C173" t="s">
        <v>571</v>
      </c>
      <c r="D173" t="str">
        <f t="shared" si="2"/>
        <v>DHA17455DHA1460</v>
      </c>
      <c r="E173" t="s">
        <v>51</v>
      </c>
    </row>
    <row r="174" spans="1:5" x14ac:dyDescent="0.25">
      <c r="A174" t="s">
        <v>589</v>
      </c>
      <c r="B174">
        <v>5</v>
      </c>
      <c r="C174" t="s">
        <v>571</v>
      </c>
      <c r="D174" t="str">
        <f t="shared" si="2"/>
        <v>DHA17505DHA1460</v>
      </c>
      <c r="E174" t="s">
        <v>51</v>
      </c>
    </row>
    <row r="175" spans="1:5" x14ac:dyDescent="0.25">
      <c r="A175" t="s">
        <v>590</v>
      </c>
      <c r="B175">
        <v>5</v>
      </c>
      <c r="C175" t="s">
        <v>571</v>
      </c>
      <c r="D175" t="str">
        <f t="shared" si="2"/>
        <v>DHA17555DHA1460</v>
      </c>
      <c r="E175" t="s">
        <v>51</v>
      </c>
    </row>
    <row r="176" spans="1:5" x14ac:dyDescent="0.25">
      <c r="A176" t="s">
        <v>591</v>
      </c>
      <c r="B176">
        <v>5</v>
      </c>
      <c r="C176" t="s">
        <v>571</v>
      </c>
      <c r="D176" t="str">
        <f t="shared" si="2"/>
        <v>DHA17605DHA1460</v>
      </c>
      <c r="E176" t="s">
        <v>4</v>
      </c>
    </row>
    <row r="177" spans="1:5" x14ac:dyDescent="0.25">
      <c r="A177" t="s">
        <v>592</v>
      </c>
      <c r="B177">
        <v>5</v>
      </c>
      <c r="C177" t="s">
        <v>571</v>
      </c>
      <c r="D177" t="str">
        <f t="shared" si="2"/>
        <v>DHA17655DHA1460</v>
      </c>
      <c r="E177" t="s">
        <v>4</v>
      </c>
    </row>
    <row r="178" spans="1:5" x14ac:dyDescent="0.25">
      <c r="A178" t="s">
        <v>593</v>
      </c>
      <c r="B178">
        <v>5</v>
      </c>
      <c r="C178" t="s">
        <v>571</v>
      </c>
      <c r="D178" t="str">
        <f t="shared" si="2"/>
        <v>DHA17705DHA1460</v>
      </c>
      <c r="E178" t="s">
        <v>4</v>
      </c>
    </row>
    <row r="179" spans="1:5" x14ac:dyDescent="0.25">
      <c r="A179" t="s">
        <v>594</v>
      </c>
      <c r="B179">
        <v>5</v>
      </c>
      <c r="C179" t="s">
        <v>571</v>
      </c>
      <c r="D179" t="str">
        <f t="shared" si="2"/>
        <v>DHA17755DHA1460</v>
      </c>
      <c r="E179" t="s">
        <v>51</v>
      </c>
    </row>
    <row r="180" spans="1:5" x14ac:dyDescent="0.25">
      <c r="A180" t="s">
        <v>595</v>
      </c>
      <c r="B180">
        <v>5</v>
      </c>
      <c r="C180" t="s">
        <v>571</v>
      </c>
      <c r="D180" t="str">
        <f t="shared" si="2"/>
        <v>DHA17805DHA1460</v>
      </c>
      <c r="E180" t="s">
        <v>51</v>
      </c>
    </row>
    <row r="181" spans="1:5" x14ac:dyDescent="0.25">
      <c r="A181" t="s">
        <v>597</v>
      </c>
      <c r="B181">
        <v>5</v>
      </c>
      <c r="C181" t="s">
        <v>571</v>
      </c>
      <c r="D181" t="str">
        <f t="shared" si="2"/>
        <v>DHA17855DHA1460</v>
      </c>
      <c r="E181" t="s">
        <v>51</v>
      </c>
    </row>
    <row r="182" spans="1:5" x14ac:dyDescent="0.25">
      <c r="A182" t="s">
        <v>587</v>
      </c>
      <c r="B182">
        <v>3</v>
      </c>
      <c r="C182" t="s">
        <v>572</v>
      </c>
      <c r="D182" t="str">
        <f t="shared" si="2"/>
        <v>DHA17403DHA1470</v>
      </c>
      <c r="E182" t="s">
        <v>51</v>
      </c>
    </row>
    <row r="183" spans="1:5" x14ac:dyDescent="0.25">
      <c r="A183" t="s">
        <v>588</v>
      </c>
      <c r="B183">
        <v>3</v>
      </c>
      <c r="C183" t="s">
        <v>572</v>
      </c>
      <c r="D183" t="str">
        <f t="shared" si="2"/>
        <v>DHA17453DHA1470</v>
      </c>
      <c r="E183" t="s">
        <v>51</v>
      </c>
    </row>
    <row r="184" spans="1:5" x14ac:dyDescent="0.25">
      <c r="A184" t="s">
        <v>589</v>
      </c>
      <c r="B184">
        <v>3</v>
      </c>
      <c r="C184" t="s">
        <v>572</v>
      </c>
      <c r="D184" t="str">
        <f t="shared" si="2"/>
        <v>DHA17503DHA1470</v>
      </c>
      <c r="E184" t="s">
        <v>51</v>
      </c>
    </row>
    <row r="185" spans="1:5" x14ac:dyDescent="0.25">
      <c r="A185" t="s">
        <v>590</v>
      </c>
      <c r="B185">
        <v>3</v>
      </c>
      <c r="C185" t="s">
        <v>572</v>
      </c>
      <c r="D185" t="str">
        <f t="shared" si="2"/>
        <v>DHA17553DHA1470</v>
      </c>
      <c r="E185" t="s">
        <v>51</v>
      </c>
    </row>
    <row r="186" spans="1:5" x14ac:dyDescent="0.25">
      <c r="A186" t="s">
        <v>591</v>
      </c>
      <c r="B186">
        <v>3</v>
      </c>
      <c r="C186" t="s">
        <v>572</v>
      </c>
      <c r="D186" t="str">
        <f t="shared" si="2"/>
        <v>DHA17603DHA1470</v>
      </c>
      <c r="E186" t="s">
        <v>4</v>
      </c>
    </row>
    <row r="187" spans="1:5" x14ac:dyDescent="0.25">
      <c r="A187" t="s">
        <v>592</v>
      </c>
      <c r="B187">
        <v>3</v>
      </c>
      <c r="C187" t="s">
        <v>572</v>
      </c>
      <c r="D187" t="str">
        <f t="shared" si="2"/>
        <v>DHA17653DHA1470</v>
      </c>
      <c r="E187" t="s">
        <v>51</v>
      </c>
    </row>
    <row r="188" spans="1:5" x14ac:dyDescent="0.25">
      <c r="A188" t="s">
        <v>593</v>
      </c>
      <c r="B188">
        <v>3</v>
      </c>
      <c r="C188" t="s">
        <v>572</v>
      </c>
      <c r="D188" t="str">
        <f t="shared" si="2"/>
        <v>DHA17703DHA1470</v>
      </c>
      <c r="E188" t="s">
        <v>51</v>
      </c>
    </row>
    <row r="189" spans="1:5" x14ac:dyDescent="0.25">
      <c r="A189" t="s">
        <v>594</v>
      </c>
      <c r="B189">
        <v>3</v>
      </c>
      <c r="C189" t="s">
        <v>572</v>
      </c>
      <c r="D189" t="str">
        <f t="shared" si="2"/>
        <v>DHA17753DHA1470</v>
      </c>
      <c r="E189" t="s">
        <v>51</v>
      </c>
    </row>
    <row r="190" spans="1:5" x14ac:dyDescent="0.25">
      <c r="A190" t="s">
        <v>595</v>
      </c>
      <c r="B190">
        <v>3</v>
      </c>
      <c r="C190" t="s">
        <v>572</v>
      </c>
      <c r="D190" t="str">
        <f t="shared" si="2"/>
        <v>DHA17803DHA1470</v>
      </c>
      <c r="E190" t="s">
        <v>51</v>
      </c>
    </row>
    <row r="191" spans="1:5" x14ac:dyDescent="0.25">
      <c r="A191" t="s">
        <v>597</v>
      </c>
      <c r="B191">
        <v>3</v>
      </c>
      <c r="C191" t="s">
        <v>572</v>
      </c>
      <c r="D191" t="str">
        <f t="shared" si="2"/>
        <v>DHA17853DHA1470</v>
      </c>
      <c r="E191" t="s">
        <v>313</v>
      </c>
    </row>
    <row r="192" spans="1:5" x14ac:dyDescent="0.25">
      <c r="A192" t="s">
        <v>587</v>
      </c>
      <c r="B192">
        <v>4</v>
      </c>
      <c r="C192" t="s">
        <v>572</v>
      </c>
      <c r="D192" t="str">
        <f t="shared" si="2"/>
        <v>DHA17404DHA1470</v>
      </c>
      <c r="E192" t="s">
        <v>51</v>
      </c>
    </row>
    <row r="193" spans="1:5" x14ac:dyDescent="0.25">
      <c r="A193" t="s">
        <v>588</v>
      </c>
      <c r="B193">
        <v>4</v>
      </c>
      <c r="C193" t="s">
        <v>572</v>
      </c>
      <c r="D193" t="str">
        <f t="shared" si="2"/>
        <v>DHA17454DHA1470</v>
      </c>
      <c r="E193" t="s">
        <v>51</v>
      </c>
    </row>
    <row r="194" spans="1:5" x14ac:dyDescent="0.25">
      <c r="A194" t="s">
        <v>589</v>
      </c>
      <c r="B194">
        <v>4</v>
      </c>
      <c r="C194" t="s">
        <v>572</v>
      </c>
      <c r="D194" t="str">
        <f t="shared" si="2"/>
        <v>DHA17504DHA1470</v>
      </c>
      <c r="E194" t="s">
        <v>51</v>
      </c>
    </row>
    <row r="195" spans="1:5" x14ac:dyDescent="0.25">
      <c r="A195" t="s">
        <v>590</v>
      </c>
      <c r="B195">
        <v>4</v>
      </c>
      <c r="C195" t="s">
        <v>572</v>
      </c>
      <c r="D195" t="str">
        <f t="shared" ref="D195:D241" si="3">CONCATENATE(A195,B195,C195)</f>
        <v>DHA17554DHA1470</v>
      </c>
      <c r="E195" t="s">
        <v>51</v>
      </c>
    </row>
    <row r="196" spans="1:5" x14ac:dyDescent="0.25">
      <c r="A196" t="s">
        <v>591</v>
      </c>
      <c r="B196">
        <v>4</v>
      </c>
      <c r="C196" t="s">
        <v>572</v>
      </c>
      <c r="D196" t="str">
        <f t="shared" si="3"/>
        <v>DHA17604DHA1470</v>
      </c>
      <c r="E196" t="s">
        <v>4</v>
      </c>
    </row>
    <row r="197" spans="1:5" x14ac:dyDescent="0.25">
      <c r="A197" t="s">
        <v>592</v>
      </c>
      <c r="B197">
        <v>4</v>
      </c>
      <c r="C197" t="s">
        <v>572</v>
      </c>
      <c r="D197" t="str">
        <f t="shared" si="3"/>
        <v>DHA17654DHA1470</v>
      </c>
      <c r="E197" t="s">
        <v>4</v>
      </c>
    </row>
    <row r="198" spans="1:5" x14ac:dyDescent="0.25">
      <c r="A198" t="s">
        <v>593</v>
      </c>
      <c r="B198">
        <v>4</v>
      </c>
      <c r="C198" t="s">
        <v>572</v>
      </c>
      <c r="D198" t="str">
        <f t="shared" si="3"/>
        <v>DHA17704DHA1470</v>
      </c>
      <c r="E198" t="s">
        <v>51</v>
      </c>
    </row>
    <row r="199" spans="1:5" x14ac:dyDescent="0.25">
      <c r="A199" t="s">
        <v>594</v>
      </c>
      <c r="B199">
        <v>4</v>
      </c>
      <c r="C199" t="s">
        <v>572</v>
      </c>
      <c r="D199" t="str">
        <f t="shared" si="3"/>
        <v>DHA17754DHA1470</v>
      </c>
      <c r="E199" t="s">
        <v>51</v>
      </c>
    </row>
    <row r="200" spans="1:5" x14ac:dyDescent="0.25">
      <c r="A200" t="s">
        <v>595</v>
      </c>
      <c r="B200">
        <v>4</v>
      </c>
      <c r="C200" t="s">
        <v>572</v>
      </c>
      <c r="D200" t="str">
        <f t="shared" si="3"/>
        <v>DHA17804DHA1470</v>
      </c>
      <c r="E200" t="s">
        <v>51</v>
      </c>
    </row>
    <row r="201" spans="1:5" x14ac:dyDescent="0.25">
      <c r="A201" t="s">
        <v>597</v>
      </c>
      <c r="B201">
        <v>4</v>
      </c>
      <c r="C201" t="s">
        <v>572</v>
      </c>
      <c r="D201" t="str">
        <f t="shared" si="3"/>
        <v>DHA17854DHA1470</v>
      </c>
      <c r="E201" t="s">
        <v>51</v>
      </c>
    </row>
    <row r="202" spans="1:5" x14ac:dyDescent="0.25">
      <c r="A202" t="s">
        <v>587</v>
      </c>
      <c r="B202">
        <v>5</v>
      </c>
      <c r="C202" t="s">
        <v>572</v>
      </c>
      <c r="D202" t="str">
        <f t="shared" si="3"/>
        <v>DHA17405DHA1470</v>
      </c>
      <c r="E202" t="s">
        <v>51</v>
      </c>
    </row>
    <row r="203" spans="1:5" x14ac:dyDescent="0.25">
      <c r="A203" t="s">
        <v>588</v>
      </c>
      <c r="B203">
        <v>5</v>
      </c>
      <c r="C203" t="s">
        <v>572</v>
      </c>
      <c r="D203" t="str">
        <f t="shared" si="3"/>
        <v>DHA17455DHA1470</v>
      </c>
      <c r="E203" t="s">
        <v>51</v>
      </c>
    </row>
    <row r="204" spans="1:5" x14ac:dyDescent="0.25">
      <c r="A204" t="s">
        <v>589</v>
      </c>
      <c r="B204">
        <v>5</v>
      </c>
      <c r="C204" t="s">
        <v>572</v>
      </c>
      <c r="D204" t="str">
        <f t="shared" si="3"/>
        <v>DHA17505DHA1470</v>
      </c>
      <c r="E204" t="s">
        <v>51</v>
      </c>
    </row>
    <row r="205" spans="1:5" x14ac:dyDescent="0.25">
      <c r="A205" t="s">
        <v>590</v>
      </c>
      <c r="B205">
        <v>5</v>
      </c>
      <c r="C205" t="s">
        <v>572</v>
      </c>
      <c r="D205" t="str">
        <f t="shared" si="3"/>
        <v>DHA17555DHA1470</v>
      </c>
      <c r="E205" t="s">
        <v>51</v>
      </c>
    </row>
    <row r="206" spans="1:5" x14ac:dyDescent="0.25">
      <c r="A206" t="s">
        <v>591</v>
      </c>
      <c r="B206">
        <v>5</v>
      </c>
      <c r="C206" t="s">
        <v>572</v>
      </c>
      <c r="D206" t="str">
        <f t="shared" si="3"/>
        <v>DHA17605DHA1470</v>
      </c>
      <c r="E206" t="s">
        <v>4</v>
      </c>
    </row>
    <row r="207" spans="1:5" x14ac:dyDescent="0.25">
      <c r="A207" t="s">
        <v>592</v>
      </c>
      <c r="B207">
        <v>5</v>
      </c>
      <c r="C207" t="s">
        <v>572</v>
      </c>
      <c r="D207" t="str">
        <f t="shared" si="3"/>
        <v>DHA17655DHA1470</v>
      </c>
      <c r="E207" t="s">
        <v>4</v>
      </c>
    </row>
    <row r="208" spans="1:5" x14ac:dyDescent="0.25">
      <c r="A208" t="s">
        <v>593</v>
      </c>
      <c r="B208">
        <v>5</v>
      </c>
      <c r="C208" t="s">
        <v>572</v>
      </c>
      <c r="D208" t="str">
        <f t="shared" si="3"/>
        <v>DHA17705DHA1470</v>
      </c>
      <c r="E208" t="s">
        <v>4</v>
      </c>
    </row>
    <row r="209" spans="1:5" x14ac:dyDescent="0.25">
      <c r="A209" t="s">
        <v>594</v>
      </c>
      <c r="B209">
        <v>5</v>
      </c>
      <c r="C209" t="s">
        <v>572</v>
      </c>
      <c r="D209" t="str">
        <f t="shared" si="3"/>
        <v>DHA17755DHA1470</v>
      </c>
      <c r="E209" t="s">
        <v>51</v>
      </c>
    </row>
    <row r="210" spans="1:5" x14ac:dyDescent="0.25">
      <c r="A210" t="s">
        <v>595</v>
      </c>
      <c r="B210">
        <v>5</v>
      </c>
      <c r="C210" t="s">
        <v>572</v>
      </c>
      <c r="D210" t="str">
        <f t="shared" si="3"/>
        <v>DHA17805DHA1470</v>
      </c>
      <c r="E210" t="s">
        <v>51</v>
      </c>
    </row>
    <row r="211" spans="1:5" x14ac:dyDescent="0.25">
      <c r="A211" t="s">
        <v>597</v>
      </c>
      <c r="B211">
        <v>5</v>
      </c>
      <c r="C211" t="s">
        <v>572</v>
      </c>
      <c r="D211" t="str">
        <f t="shared" si="3"/>
        <v>DHA17855DHA1470</v>
      </c>
      <c r="E211" t="s">
        <v>51</v>
      </c>
    </row>
    <row r="212" spans="1:5" x14ac:dyDescent="0.25">
      <c r="A212" t="s">
        <v>587</v>
      </c>
      <c r="B212">
        <v>3</v>
      </c>
      <c r="C212" t="s">
        <v>573</v>
      </c>
      <c r="D212" t="str">
        <f t="shared" si="3"/>
        <v>DHA17403DHA1480</v>
      </c>
      <c r="E212" t="s">
        <v>51</v>
      </c>
    </row>
    <row r="213" spans="1:5" x14ac:dyDescent="0.25">
      <c r="A213" t="s">
        <v>588</v>
      </c>
      <c r="B213">
        <v>3</v>
      </c>
      <c r="C213" t="s">
        <v>573</v>
      </c>
      <c r="D213" t="str">
        <f t="shared" si="3"/>
        <v>DHA17453DHA1480</v>
      </c>
      <c r="E213" t="s">
        <v>51</v>
      </c>
    </row>
    <row r="214" spans="1:5" x14ac:dyDescent="0.25">
      <c r="A214" t="s">
        <v>589</v>
      </c>
      <c r="B214">
        <v>3</v>
      </c>
      <c r="C214" t="s">
        <v>573</v>
      </c>
      <c r="D214" t="str">
        <f t="shared" si="3"/>
        <v>DHA17503DHA1480</v>
      </c>
      <c r="E214" t="s">
        <v>51</v>
      </c>
    </row>
    <row r="215" spans="1:5" x14ac:dyDescent="0.25">
      <c r="A215" t="s">
        <v>590</v>
      </c>
      <c r="B215">
        <v>3</v>
      </c>
      <c r="C215" t="s">
        <v>573</v>
      </c>
      <c r="D215" t="str">
        <f t="shared" si="3"/>
        <v>DHA17553DHA1480</v>
      </c>
      <c r="E215" t="s">
        <v>51</v>
      </c>
    </row>
    <row r="216" spans="1:5" x14ac:dyDescent="0.25">
      <c r="A216" t="s">
        <v>591</v>
      </c>
      <c r="B216">
        <v>3</v>
      </c>
      <c r="C216" t="s">
        <v>573</v>
      </c>
      <c r="D216" t="str">
        <f t="shared" si="3"/>
        <v>DHA17603DHA1480</v>
      </c>
      <c r="E216" t="s">
        <v>4</v>
      </c>
    </row>
    <row r="217" spans="1:5" x14ac:dyDescent="0.25">
      <c r="A217" t="s">
        <v>592</v>
      </c>
      <c r="B217">
        <v>3</v>
      </c>
      <c r="C217" t="s">
        <v>573</v>
      </c>
      <c r="D217" t="str">
        <f t="shared" si="3"/>
        <v>DHA17653DHA1480</v>
      </c>
      <c r="E217" t="s">
        <v>51</v>
      </c>
    </row>
    <row r="218" spans="1:5" x14ac:dyDescent="0.25">
      <c r="A218" t="s">
        <v>593</v>
      </c>
      <c r="B218">
        <v>3</v>
      </c>
      <c r="C218" t="s">
        <v>573</v>
      </c>
      <c r="D218" t="str">
        <f t="shared" si="3"/>
        <v>DHA17703DHA1480</v>
      </c>
      <c r="E218" t="s">
        <v>51</v>
      </c>
    </row>
    <row r="219" spans="1:5" x14ac:dyDescent="0.25">
      <c r="A219" t="s">
        <v>594</v>
      </c>
      <c r="B219">
        <v>3</v>
      </c>
      <c r="C219" t="s">
        <v>573</v>
      </c>
      <c r="D219" t="str">
        <f t="shared" si="3"/>
        <v>DHA17753DHA1480</v>
      </c>
      <c r="E219" t="s">
        <v>51</v>
      </c>
    </row>
    <row r="220" spans="1:5" x14ac:dyDescent="0.25">
      <c r="A220" t="s">
        <v>595</v>
      </c>
      <c r="B220">
        <v>3</v>
      </c>
      <c r="C220" t="s">
        <v>573</v>
      </c>
      <c r="D220" t="str">
        <f t="shared" si="3"/>
        <v>DHA17803DHA1480</v>
      </c>
      <c r="E220" t="s">
        <v>51</v>
      </c>
    </row>
    <row r="221" spans="1:5" x14ac:dyDescent="0.25">
      <c r="A221" t="s">
        <v>597</v>
      </c>
      <c r="B221">
        <v>3</v>
      </c>
      <c r="C221" t="s">
        <v>573</v>
      </c>
      <c r="D221" t="str">
        <f t="shared" si="3"/>
        <v>DHA17853DHA1480</v>
      </c>
      <c r="E221" t="s">
        <v>313</v>
      </c>
    </row>
    <row r="222" spans="1:5" x14ac:dyDescent="0.25">
      <c r="A222" t="s">
        <v>587</v>
      </c>
      <c r="B222">
        <v>4</v>
      </c>
      <c r="C222" t="s">
        <v>573</v>
      </c>
      <c r="D222" t="str">
        <f t="shared" si="3"/>
        <v>DHA17404DHA1480</v>
      </c>
      <c r="E222" t="s">
        <v>51</v>
      </c>
    </row>
    <row r="223" spans="1:5" x14ac:dyDescent="0.25">
      <c r="A223" t="s">
        <v>588</v>
      </c>
      <c r="B223">
        <v>4</v>
      </c>
      <c r="C223" t="s">
        <v>573</v>
      </c>
      <c r="D223" t="str">
        <f t="shared" si="3"/>
        <v>DHA17454DHA1480</v>
      </c>
      <c r="E223" t="s">
        <v>51</v>
      </c>
    </row>
    <row r="224" spans="1:5" x14ac:dyDescent="0.25">
      <c r="A224" t="s">
        <v>589</v>
      </c>
      <c r="B224">
        <v>4</v>
      </c>
      <c r="C224" t="s">
        <v>573</v>
      </c>
      <c r="D224" t="str">
        <f t="shared" si="3"/>
        <v>DHA17504DHA1480</v>
      </c>
      <c r="E224" t="s">
        <v>51</v>
      </c>
    </row>
    <row r="225" spans="1:5" x14ac:dyDescent="0.25">
      <c r="A225" t="s">
        <v>590</v>
      </c>
      <c r="B225">
        <v>4</v>
      </c>
      <c r="C225" t="s">
        <v>573</v>
      </c>
      <c r="D225" t="str">
        <f t="shared" si="3"/>
        <v>DHA17554DHA1480</v>
      </c>
      <c r="E225" t="s">
        <v>51</v>
      </c>
    </row>
    <row r="226" spans="1:5" x14ac:dyDescent="0.25">
      <c r="A226" t="s">
        <v>591</v>
      </c>
      <c r="B226">
        <v>4</v>
      </c>
      <c r="C226" t="s">
        <v>573</v>
      </c>
      <c r="D226" t="str">
        <f t="shared" si="3"/>
        <v>DHA17604DHA1480</v>
      </c>
      <c r="E226" t="s">
        <v>4</v>
      </c>
    </row>
    <row r="227" spans="1:5" x14ac:dyDescent="0.25">
      <c r="A227" t="s">
        <v>592</v>
      </c>
      <c r="B227">
        <v>4</v>
      </c>
      <c r="C227" t="s">
        <v>573</v>
      </c>
      <c r="D227" t="str">
        <f t="shared" si="3"/>
        <v>DHA17654DHA1480</v>
      </c>
      <c r="E227" t="s">
        <v>4</v>
      </c>
    </row>
    <row r="228" spans="1:5" x14ac:dyDescent="0.25">
      <c r="A228" t="s">
        <v>593</v>
      </c>
      <c r="B228">
        <v>4</v>
      </c>
      <c r="C228" t="s">
        <v>573</v>
      </c>
      <c r="D228" t="str">
        <f t="shared" si="3"/>
        <v>DHA17704DHA1480</v>
      </c>
      <c r="E228" t="s">
        <v>51</v>
      </c>
    </row>
    <row r="229" spans="1:5" x14ac:dyDescent="0.25">
      <c r="A229" t="s">
        <v>594</v>
      </c>
      <c r="B229">
        <v>4</v>
      </c>
      <c r="C229" t="s">
        <v>573</v>
      </c>
      <c r="D229" t="str">
        <f t="shared" si="3"/>
        <v>DHA17754DHA1480</v>
      </c>
      <c r="E229" t="s">
        <v>51</v>
      </c>
    </row>
    <row r="230" spans="1:5" x14ac:dyDescent="0.25">
      <c r="A230" t="s">
        <v>595</v>
      </c>
      <c r="B230">
        <v>4</v>
      </c>
      <c r="C230" t="s">
        <v>573</v>
      </c>
      <c r="D230" t="str">
        <f t="shared" si="3"/>
        <v>DHA17804DHA1480</v>
      </c>
      <c r="E230" t="s">
        <v>51</v>
      </c>
    </row>
    <row r="231" spans="1:5" x14ac:dyDescent="0.25">
      <c r="A231" t="s">
        <v>597</v>
      </c>
      <c r="B231">
        <v>4</v>
      </c>
      <c r="C231" t="s">
        <v>573</v>
      </c>
      <c r="D231" t="str">
        <f t="shared" si="3"/>
        <v>DHA17854DHA1480</v>
      </c>
      <c r="E231" t="s">
        <v>51</v>
      </c>
    </row>
    <row r="232" spans="1:5" x14ac:dyDescent="0.25">
      <c r="A232" t="s">
        <v>587</v>
      </c>
      <c r="B232">
        <v>5</v>
      </c>
      <c r="C232" t="s">
        <v>573</v>
      </c>
      <c r="D232" t="str">
        <f t="shared" si="3"/>
        <v>DHA17405DHA1480</v>
      </c>
      <c r="E232" t="s">
        <v>51</v>
      </c>
    </row>
    <row r="233" spans="1:5" x14ac:dyDescent="0.25">
      <c r="A233" t="s">
        <v>588</v>
      </c>
      <c r="B233">
        <v>5</v>
      </c>
      <c r="C233" t="s">
        <v>573</v>
      </c>
      <c r="D233" t="str">
        <f t="shared" si="3"/>
        <v>DHA17455DHA1480</v>
      </c>
      <c r="E233" t="s">
        <v>51</v>
      </c>
    </row>
    <row r="234" spans="1:5" x14ac:dyDescent="0.25">
      <c r="A234" t="s">
        <v>589</v>
      </c>
      <c r="B234">
        <v>5</v>
      </c>
      <c r="C234" t="s">
        <v>573</v>
      </c>
      <c r="D234" t="str">
        <f t="shared" si="3"/>
        <v>DHA17505DHA1480</v>
      </c>
      <c r="E234" t="s">
        <v>51</v>
      </c>
    </row>
    <row r="235" spans="1:5" x14ac:dyDescent="0.25">
      <c r="A235" t="s">
        <v>590</v>
      </c>
      <c r="B235">
        <v>5</v>
      </c>
      <c r="C235" t="s">
        <v>573</v>
      </c>
      <c r="D235" t="str">
        <f t="shared" si="3"/>
        <v>DHA17555DHA1480</v>
      </c>
      <c r="E235" t="s">
        <v>51</v>
      </c>
    </row>
    <row r="236" spans="1:5" x14ac:dyDescent="0.25">
      <c r="A236" t="s">
        <v>591</v>
      </c>
      <c r="B236">
        <v>5</v>
      </c>
      <c r="C236" t="s">
        <v>573</v>
      </c>
      <c r="D236" t="str">
        <f t="shared" si="3"/>
        <v>DHA17605DHA1480</v>
      </c>
      <c r="E236" t="s">
        <v>4</v>
      </c>
    </row>
    <row r="237" spans="1:5" x14ac:dyDescent="0.25">
      <c r="A237" t="s">
        <v>592</v>
      </c>
      <c r="B237">
        <v>5</v>
      </c>
      <c r="C237" t="s">
        <v>573</v>
      </c>
      <c r="D237" t="str">
        <f t="shared" si="3"/>
        <v>DHA17655DHA1480</v>
      </c>
      <c r="E237" t="s">
        <v>4</v>
      </c>
    </row>
    <row r="238" spans="1:5" x14ac:dyDescent="0.25">
      <c r="A238" t="s">
        <v>593</v>
      </c>
      <c r="B238">
        <v>5</v>
      </c>
      <c r="C238" t="s">
        <v>573</v>
      </c>
      <c r="D238" t="str">
        <f t="shared" si="3"/>
        <v>DHA17705DHA1480</v>
      </c>
      <c r="E238" t="s">
        <v>4</v>
      </c>
    </row>
    <row r="239" spans="1:5" x14ac:dyDescent="0.25">
      <c r="A239" t="s">
        <v>594</v>
      </c>
      <c r="B239">
        <v>5</v>
      </c>
      <c r="C239" t="s">
        <v>573</v>
      </c>
      <c r="D239" t="str">
        <f t="shared" si="3"/>
        <v>DHA17755DHA1480</v>
      </c>
      <c r="E239" t="s">
        <v>51</v>
      </c>
    </row>
    <row r="240" spans="1:5" x14ac:dyDescent="0.25">
      <c r="A240" t="s">
        <v>595</v>
      </c>
      <c r="B240">
        <v>5</v>
      </c>
      <c r="C240" t="s">
        <v>573</v>
      </c>
      <c r="D240" t="str">
        <f t="shared" si="3"/>
        <v>DHA17805DHA1480</v>
      </c>
      <c r="E240" t="s">
        <v>51</v>
      </c>
    </row>
    <row r="241" spans="1:5" x14ac:dyDescent="0.25">
      <c r="A241" t="s">
        <v>597</v>
      </c>
      <c r="B241">
        <v>5</v>
      </c>
      <c r="C241" t="s">
        <v>573</v>
      </c>
      <c r="D241" t="str">
        <f t="shared" si="3"/>
        <v>DHA17855DHA1480</v>
      </c>
      <c r="E241" t="s">
        <v>51</v>
      </c>
    </row>
  </sheetData>
  <autoFilter ref="A1:E241" xr:uid="{00000000-0009-0000-0000-000008000000}"/>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33"/>
  <sheetViews>
    <sheetView topLeftCell="A397" workbookViewId="0">
      <selection activeCell="B50" sqref="B50:C51"/>
    </sheetView>
  </sheetViews>
  <sheetFormatPr defaultColWidth="11.42578125" defaultRowHeight="15" x14ac:dyDescent="0.25"/>
  <cols>
    <col min="1" max="1" width="10.42578125" bestFit="1" customWidth="1"/>
    <col min="2" max="3" width="8.42578125" bestFit="1" customWidth="1"/>
    <col min="4" max="4" width="17.28515625" bestFit="1" customWidth="1"/>
    <col min="5" max="5" width="10.42578125" bestFit="1" customWidth="1"/>
    <col min="6" max="6" width="35" bestFit="1" customWidth="1"/>
  </cols>
  <sheetData>
    <row r="1" spans="1:8" x14ac:dyDescent="0.25">
      <c r="A1" t="s">
        <v>725</v>
      </c>
      <c r="B1" t="s">
        <v>500</v>
      </c>
      <c r="C1" t="s">
        <v>331</v>
      </c>
      <c r="D1" t="s">
        <v>318</v>
      </c>
      <c r="E1" t="s">
        <v>503</v>
      </c>
      <c r="F1" t="s">
        <v>721</v>
      </c>
      <c r="G1" t="s">
        <v>726</v>
      </c>
      <c r="H1" s="26"/>
    </row>
    <row r="2" spans="1:8" x14ac:dyDescent="0.25">
      <c r="A2" t="s">
        <v>687</v>
      </c>
      <c r="B2" t="s">
        <v>694</v>
      </c>
      <c r="C2" t="s">
        <v>681</v>
      </c>
      <c r="D2" t="s">
        <v>699</v>
      </c>
      <c r="E2" t="s">
        <v>504</v>
      </c>
      <c r="F2" t="str">
        <f>CONCATENATE(A2,B2,C2,D2,E2)</f>
        <v>DHA3405DHA3480DHA6820DHA6500Yes</v>
      </c>
      <c r="G2">
        <v>13.5</v>
      </c>
    </row>
    <row r="3" spans="1:8" x14ac:dyDescent="0.25">
      <c r="A3" t="s">
        <v>687</v>
      </c>
      <c r="B3" t="s">
        <v>694</v>
      </c>
      <c r="C3" t="s">
        <v>681</v>
      </c>
      <c r="D3" t="s">
        <v>699</v>
      </c>
      <c r="E3" t="s">
        <v>501</v>
      </c>
      <c r="F3" t="str">
        <f t="shared" ref="F3:F66" si="0">CONCATENATE(A3,B3,C3,D3,E3)</f>
        <v>DHA3405DHA3480DHA6820DHA6500No</v>
      </c>
      <c r="G3">
        <v>13.5</v>
      </c>
    </row>
    <row r="4" spans="1:8" x14ac:dyDescent="0.25">
      <c r="A4" t="s">
        <v>687</v>
      </c>
      <c r="B4" t="s">
        <v>694</v>
      </c>
      <c r="C4" t="s">
        <v>681</v>
      </c>
      <c r="D4" t="s">
        <v>700</v>
      </c>
      <c r="E4" t="s">
        <v>504</v>
      </c>
      <c r="F4" t="str">
        <f t="shared" si="0"/>
        <v>DHA3405DHA3480DHA6820DHA6510Yes</v>
      </c>
      <c r="G4">
        <v>6</v>
      </c>
    </row>
    <row r="5" spans="1:8" x14ac:dyDescent="0.25">
      <c r="A5" t="s">
        <v>687</v>
      </c>
      <c r="B5" t="s">
        <v>694</v>
      </c>
      <c r="C5" t="s">
        <v>681</v>
      </c>
      <c r="D5" t="s">
        <v>700</v>
      </c>
      <c r="E5" t="s">
        <v>501</v>
      </c>
      <c r="F5" t="str">
        <f t="shared" si="0"/>
        <v>DHA3405DHA3480DHA6820DHA6510No</v>
      </c>
      <c r="G5">
        <v>6</v>
      </c>
    </row>
    <row r="6" spans="1:8" x14ac:dyDescent="0.25">
      <c r="A6" t="s">
        <v>687</v>
      </c>
      <c r="B6" t="s">
        <v>694</v>
      </c>
      <c r="C6" t="s">
        <v>681</v>
      </c>
      <c r="D6" t="s">
        <v>701</v>
      </c>
      <c r="E6" t="s">
        <v>504</v>
      </c>
      <c r="F6" t="str">
        <f t="shared" si="0"/>
        <v>DHA3405DHA3480DHA6820DHA6520Yes</v>
      </c>
      <c r="G6">
        <v>6</v>
      </c>
    </row>
    <row r="7" spans="1:8" x14ac:dyDescent="0.25">
      <c r="A7" t="s">
        <v>687</v>
      </c>
      <c r="B7" t="s">
        <v>694</v>
      </c>
      <c r="C7" t="s">
        <v>681</v>
      </c>
      <c r="D7" t="s">
        <v>701</v>
      </c>
      <c r="E7" t="s">
        <v>501</v>
      </c>
      <c r="F7" t="str">
        <f t="shared" si="0"/>
        <v>DHA3405DHA3480DHA6820DHA6520No</v>
      </c>
      <c r="G7">
        <v>6</v>
      </c>
    </row>
    <row r="8" spans="1:8" x14ac:dyDescent="0.25">
      <c r="A8" t="s">
        <v>687</v>
      </c>
      <c r="B8" t="s">
        <v>694</v>
      </c>
      <c r="C8" t="s">
        <v>681</v>
      </c>
      <c r="D8" t="s">
        <v>702</v>
      </c>
      <c r="E8" t="s">
        <v>504</v>
      </c>
      <c r="F8" t="str">
        <f t="shared" si="0"/>
        <v>DHA3405DHA3480DHA6820DHA6550Yes</v>
      </c>
      <c r="G8">
        <v>6</v>
      </c>
    </row>
    <row r="9" spans="1:8" x14ac:dyDescent="0.25">
      <c r="A9" t="s">
        <v>687</v>
      </c>
      <c r="B9" t="s">
        <v>694</v>
      </c>
      <c r="C9" t="s">
        <v>681</v>
      </c>
      <c r="D9" t="s">
        <v>702</v>
      </c>
      <c r="E9" t="s">
        <v>501</v>
      </c>
      <c r="F9" t="str">
        <f t="shared" si="0"/>
        <v>DHA3405DHA3480DHA6820DHA6550No</v>
      </c>
      <c r="G9">
        <v>6</v>
      </c>
    </row>
    <row r="10" spans="1:8" x14ac:dyDescent="0.25">
      <c r="A10" t="s">
        <v>687</v>
      </c>
      <c r="B10" t="s">
        <v>694</v>
      </c>
      <c r="C10" t="s">
        <v>683</v>
      </c>
      <c r="D10" t="s">
        <v>699</v>
      </c>
      <c r="E10" t="s">
        <v>504</v>
      </c>
      <c r="F10" t="str">
        <f t="shared" si="0"/>
        <v>DHA3405DHA3480DHA6830DHA6500Yes</v>
      </c>
      <c r="G10">
        <v>13.5</v>
      </c>
    </row>
    <row r="11" spans="1:8" x14ac:dyDescent="0.25">
      <c r="A11" t="s">
        <v>687</v>
      </c>
      <c r="B11" t="s">
        <v>694</v>
      </c>
      <c r="C11" t="s">
        <v>683</v>
      </c>
      <c r="D11" t="s">
        <v>699</v>
      </c>
      <c r="E11" t="s">
        <v>501</v>
      </c>
      <c r="F11" t="str">
        <f t="shared" si="0"/>
        <v>DHA3405DHA3480DHA6830DHA6500No</v>
      </c>
      <c r="G11">
        <v>13.5</v>
      </c>
    </row>
    <row r="12" spans="1:8" x14ac:dyDescent="0.25">
      <c r="A12" t="s">
        <v>687</v>
      </c>
      <c r="B12" t="s">
        <v>694</v>
      </c>
      <c r="C12" t="s">
        <v>683</v>
      </c>
      <c r="D12" t="s">
        <v>700</v>
      </c>
      <c r="E12" t="s">
        <v>504</v>
      </c>
      <c r="F12" t="str">
        <f t="shared" si="0"/>
        <v>DHA3405DHA3480DHA6830DHA6510Yes</v>
      </c>
      <c r="G12">
        <v>6</v>
      </c>
    </row>
    <row r="13" spans="1:8" x14ac:dyDescent="0.25">
      <c r="A13" t="s">
        <v>687</v>
      </c>
      <c r="B13" t="s">
        <v>694</v>
      </c>
      <c r="C13" t="s">
        <v>683</v>
      </c>
      <c r="D13" t="s">
        <v>700</v>
      </c>
      <c r="E13" t="s">
        <v>501</v>
      </c>
      <c r="F13" t="str">
        <f t="shared" si="0"/>
        <v>DHA3405DHA3480DHA6830DHA6510No</v>
      </c>
      <c r="G13">
        <v>6</v>
      </c>
    </row>
    <row r="14" spans="1:8" x14ac:dyDescent="0.25">
      <c r="A14" t="s">
        <v>687</v>
      </c>
      <c r="B14" t="s">
        <v>694</v>
      </c>
      <c r="C14" t="s">
        <v>683</v>
      </c>
      <c r="D14" t="s">
        <v>701</v>
      </c>
      <c r="E14" t="s">
        <v>504</v>
      </c>
      <c r="F14" t="str">
        <f t="shared" si="0"/>
        <v>DHA3405DHA3480DHA6830DHA6520Yes</v>
      </c>
      <c r="G14">
        <v>6</v>
      </c>
    </row>
    <row r="15" spans="1:8" x14ac:dyDescent="0.25">
      <c r="A15" t="s">
        <v>687</v>
      </c>
      <c r="B15" t="s">
        <v>694</v>
      </c>
      <c r="C15" t="s">
        <v>683</v>
      </c>
      <c r="D15" t="s">
        <v>701</v>
      </c>
      <c r="E15" t="s">
        <v>501</v>
      </c>
      <c r="F15" t="str">
        <f t="shared" si="0"/>
        <v>DHA3405DHA3480DHA6830DHA6520No</v>
      </c>
      <c r="G15">
        <v>6</v>
      </c>
    </row>
    <row r="16" spans="1:8" x14ac:dyDescent="0.25">
      <c r="A16" t="s">
        <v>687</v>
      </c>
      <c r="B16" t="s">
        <v>694</v>
      </c>
      <c r="C16" t="s">
        <v>683</v>
      </c>
      <c r="D16" t="s">
        <v>702</v>
      </c>
      <c r="E16" t="s">
        <v>504</v>
      </c>
      <c r="F16" t="str">
        <f t="shared" si="0"/>
        <v>DHA3405DHA3480DHA6830DHA6550Yes</v>
      </c>
      <c r="G16">
        <v>6</v>
      </c>
    </row>
    <row r="17" spans="1:7" x14ac:dyDescent="0.25">
      <c r="A17" t="s">
        <v>687</v>
      </c>
      <c r="B17" t="s">
        <v>694</v>
      </c>
      <c r="C17" t="s">
        <v>683</v>
      </c>
      <c r="D17" t="s">
        <v>702</v>
      </c>
      <c r="E17" t="s">
        <v>501</v>
      </c>
      <c r="F17" t="str">
        <f t="shared" si="0"/>
        <v>DHA3405DHA3480DHA6830DHA6550No</v>
      </c>
      <c r="G17">
        <v>6</v>
      </c>
    </row>
    <row r="18" spans="1:7" x14ac:dyDescent="0.25">
      <c r="A18" t="s">
        <v>687</v>
      </c>
      <c r="B18" t="s">
        <v>694</v>
      </c>
      <c r="C18" t="s">
        <v>684</v>
      </c>
      <c r="D18" t="s">
        <v>699</v>
      </c>
      <c r="E18" t="s">
        <v>504</v>
      </c>
      <c r="F18" t="str">
        <f t="shared" si="0"/>
        <v>DHA3405DHA3480DHA6840DHA6500Yes</v>
      </c>
      <c r="G18">
        <v>18</v>
      </c>
    </row>
    <row r="19" spans="1:7" x14ac:dyDescent="0.25">
      <c r="A19" t="s">
        <v>687</v>
      </c>
      <c r="B19" t="s">
        <v>694</v>
      </c>
      <c r="C19" t="s">
        <v>684</v>
      </c>
      <c r="D19" t="s">
        <v>699</v>
      </c>
      <c r="E19" t="s">
        <v>501</v>
      </c>
      <c r="F19" t="str">
        <f t="shared" si="0"/>
        <v>DHA3405DHA3480DHA6840DHA6500No</v>
      </c>
      <c r="G19">
        <v>18</v>
      </c>
    </row>
    <row r="20" spans="1:7" x14ac:dyDescent="0.25">
      <c r="A20" t="s">
        <v>687</v>
      </c>
      <c r="B20" t="s">
        <v>694</v>
      </c>
      <c r="C20" t="s">
        <v>684</v>
      </c>
      <c r="D20" t="s">
        <v>700</v>
      </c>
      <c r="E20" t="s">
        <v>504</v>
      </c>
      <c r="F20" t="str">
        <f t="shared" si="0"/>
        <v>DHA3405DHA3480DHA6840DHA6510Yes</v>
      </c>
      <c r="G20">
        <v>11.5</v>
      </c>
    </row>
    <row r="21" spans="1:7" x14ac:dyDescent="0.25">
      <c r="A21" t="s">
        <v>687</v>
      </c>
      <c r="B21" t="s">
        <v>694</v>
      </c>
      <c r="C21" t="s">
        <v>684</v>
      </c>
      <c r="D21" t="s">
        <v>700</v>
      </c>
      <c r="E21" t="s">
        <v>501</v>
      </c>
      <c r="F21" t="str">
        <f t="shared" si="0"/>
        <v>DHA3405DHA3480DHA6840DHA6510No</v>
      </c>
      <c r="G21">
        <v>18</v>
      </c>
    </row>
    <row r="22" spans="1:7" x14ac:dyDescent="0.25">
      <c r="A22" t="s">
        <v>687</v>
      </c>
      <c r="B22" t="s">
        <v>694</v>
      </c>
      <c r="C22" t="s">
        <v>684</v>
      </c>
      <c r="D22" t="s">
        <v>701</v>
      </c>
      <c r="E22" t="s">
        <v>504</v>
      </c>
      <c r="F22" t="str">
        <f t="shared" si="0"/>
        <v>DHA3405DHA3480DHA6840DHA6520Yes</v>
      </c>
      <c r="G22">
        <v>11.5</v>
      </c>
    </row>
    <row r="23" spans="1:7" x14ac:dyDescent="0.25">
      <c r="A23" t="s">
        <v>687</v>
      </c>
      <c r="B23" t="s">
        <v>694</v>
      </c>
      <c r="C23" t="s">
        <v>684</v>
      </c>
      <c r="D23" t="s">
        <v>701</v>
      </c>
      <c r="E23" t="s">
        <v>501</v>
      </c>
      <c r="F23" t="str">
        <f t="shared" si="0"/>
        <v>DHA3405DHA3480DHA6840DHA6520No</v>
      </c>
      <c r="G23">
        <v>18</v>
      </c>
    </row>
    <row r="24" spans="1:7" x14ac:dyDescent="0.25">
      <c r="A24" t="s">
        <v>687</v>
      </c>
      <c r="B24" t="s">
        <v>694</v>
      </c>
      <c r="C24" t="s">
        <v>684</v>
      </c>
      <c r="D24" t="s">
        <v>702</v>
      </c>
      <c r="E24" t="s">
        <v>504</v>
      </c>
      <c r="F24" t="str">
        <f t="shared" si="0"/>
        <v>DHA3405DHA3480DHA6840DHA6550Yes</v>
      </c>
      <c r="G24">
        <v>11.5</v>
      </c>
    </row>
    <row r="25" spans="1:7" x14ac:dyDescent="0.25">
      <c r="A25" t="s">
        <v>687</v>
      </c>
      <c r="B25" t="s">
        <v>694</v>
      </c>
      <c r="C25" t="s">
        <v>684</v>
      </c>
      <c r="D25" t="s">
        <v>702</v>
      </c>
      <c r="E25" t="s">
        <v>501</v>
      </c>
      <c r="F25" t="str">
        <f t="shared" si="0"/>
        <v>DHA3405DHA3480DHA6840DHA6550No</v>
      </c>
      <c r="G25">
        <v>18</v>
      </c>
    </row>
    <row r="26" spans="1:7" x14ac:dyDescent="0.25">
      <c r="A26" t="s">
        <v>687</v>
      </c>
      <c r="B26" t="s">
        <v>696</v>
      </c>
      <c r="C26" t="s">
        <v>681</v>
      </c>
      <c r="D26" t="s">
        <v>699</v>
      </c>
      <c r="E26" t="s">
        <v>504</v>
      </c>
      <c r="F26" t="str">
        <f t="shared" si="0"/>
        <v>DHA3405DHA3490DHA6820DHA6500Yes</v>
      </c>
      <c r="G26">
        <v>13.5</v>
      </c>
    </row>
    <row r="27" spans="1:7" x14ac:dyDescent="0.25">
      <c r="A27" t="s">
        <v>687</v>
      </c>
      <c r="B27" t="s">
        <v>696</v>
      </c>
      <c r="C27" t="s">
        <v>681</v>
      </c>
      <c r="D27" t="s">
        <v>699</v>
      </c>
      <c r="E27" t="s">
        <v>501</v>
      </c>
      <c r="F27" t="str">
        <f t="shared" si="0"/>
        <v>DHA3405DHA3490DHA6820DHA6500No</v>
      </c>
      <c r="G27">
        <v>13.5</v>
      </c>
    </row>
    <row r="28" spans="1:7" x14ac:dyDescent="0.25">
      <c r="A28" t="s">
        <v>687</v>
      </c>
      <c r="B28" t="s">
        <v>696</v>
      </c>
      <c r="C28" t="s">
        <v>681</v>
      </c>
      <c r="D28" t="s">
        <v>700</v>
      </c>
      <c r="E28" t="s">
        <v>504</v>
      </c>
      <c r="F28" t="str">
        <f t="shared" si="0"/>
        <v>DHA3405DHA3490DHA6820DHA6510Yes</v>
      </c>
      <c r="G28">
        <v>6</v>
      </c>
    </row>
    <row r="29" spans="1:7" x14ac:dyDescent="0.25">
      <c r="A29" t="s">
        <v>687</v>
      </c>
      <c r="B29" t="s">
        <v>696</v>
      </c>
      <c r="C29" t="s">
        <v>681</v>
      </c>
      <c r="D29" t="s">
        <v>700</v>
      </c>
      <c r="E29" t="s">
        <v>501</v>
      </c>
      <c r="F29" t="str">
        <f t="shared" si="0"/>
        <v>DHA3405DHA3490DHA6820DHA6510No</v>
      </c>
      <c r="G29">
        <v>13.5</v>
      </c>
    </row>
    <row r="30" spans="1:7" x14ac:dyDescent="0.25">
      <c r="A30" t="s">
        <v>687</v>
      </c>
      <c r="B30" t="s">
        <v>696</v>
      </c>
      <c r="C30" t="s">
        <v>681</v>
      </c>
      <c r="D30" t="s">
        <v>701</v>
      </c>
      <c r="E30" t="s">
        <v>504</v>
      </c>
      <c r="F30" t="str">
        <f t="shared" si="0"/>
        <v>DHA3405DHA3490DHA6820DHA6520Yes</v>
      </c>
      <c r="G30">
        <v>6</v>
      </c>
    </row>
    <row r="31" spans="1:7" x14ac:dyDescent="0.25">
      <c r="A31" t="s">
        <v>687</v>
      </c>
      <c r="B31" t="s">
        <v>696</v>
      </c>
      <c r="C31" t="s">
        <v>681</v>
      </c>
      <c r="D31" t="s">
        <v>701</v>
      </c>
      <c r="E31" t="s">
        <v>501</v>
      </c>
      <c r="F31" t="str">
        <f t="shared" si="0"/>
        <v>DHA3405DHA3490DHA6820DHA6520No</v>
      </c>
      <c r="G31">
        <v>13.5</v>
      </c>
    </row>
    <row r="32" spans="1:7" x14ac:dyDescent="0.25">
      <c r="A32" t="s">
        <v>687</v>
      </c>
      <c r="B32" t="s">
        <v>696</v>
      </c>
      <c r="C32" t="s">
        <v>681</v>
      </c>
      <c r="D32" t="s">
        <v>702</v>
      </c>
      <c r="E32" t="s">
        <v>504</v>
      </c>
      <c r="F32" t="str">
        <f t="shared" si="0"/>
        <v>DHA3405DHA3490DHA6820DHA6550Yes</v>
      </c>
      <c r="G32">
        <v>6</v>
      </c>
    </row>
    <row r="33" spans="1:7" x14ac:dyDescent="0.25">
      <c r="A33" t="s">
        <v>687</v>
      </c>
      <c r="B33" t="s">
        <v>696</v>
      </c>
      <c r="C33" t="s">
        <v>681</v>
      </c>
      <c r="D33" t="s">
        <v>702</v>
      </c>
      <c r="E33" t="s">
        <v>501</v>
      </c>
      <c r="F33" t="str">
        <f t="shared" si="0"/>
        <v>DHA3405DHA3490DHA6820DHA6550No</v>
      </c>
      <c r="G33">
        <v>13.5</v>
      </c>
    </row>
    <row r="34" spans="1:7" x14ac:dyDescent="0.25">
      <c r="A34" t="s">
        <v>687</v>
      </c>
      <c r="B34" t="s">
        <v>696</v>
      </c>
      <c r="C34" t="s">
        <v>683</v>
      </c>
      <c r="D34" t="s">
        <v>699</v>
      </c>
      <c r="E34" t="s">
        <v>504</v>
      </c>
      <c r="F34" t="str">
        <f t="shared" si="0"/>
        <v>DHA3405DHA3490DHA6830DHA6500Yes</v>
      </c>
      <c r="G34">
        <v>13.5</v>
      </c>
    </row>
    <row r="35" spans="1:7" x14ac:dyDescent="0.25">
      <c r="A35" t="s">
        <v>687</v>
      </c>
      <c r="B35" t="s">
        <v>696</v>
      </c>
      <c r="C35" t="s">
        <v>683</v>
      </c>
      <c r="D35" t="s">
        <v>699</v>
      </c>
      <c r="E35" t="s">
        <v>501</v>
      </c>
      <c r="F35" t="str">
        <f t="shared" si="0"/>
        <v>DHA3405DHA3490DHA6830DHA6500No</v>
      </c>
      <c r="G35">
        <v>20.5</v>
      </c>
    </row>
    <row r="36" spans="1:7" x14ac:dyDescent="0.25">
      <c r="A36" t="s">
        <v>687</v>
      </c>
      <c r="B36" t="s">
        <v>696</v>
      </c>
      <c r="C36" t="s">
        <v>683</v>
      </c>
      <c r="D36" t="s">
        <v>700</v>
      </c>
      <c r="E36" t="s">
        <v>504</v>
      </c>
      <c r="F36" t="str">
        <f t="shared" si="0"/>
        <v>DHA3405DHA3490DHA6830DHA6510Yes</v>
      </c>
      <c r="G36">
        <v>6</v>
      </c>
    </row>
    <row r="37" spans="1:7" x14ac:dyDescent="0.25">
      <c r="A37" t="s">
        <v>687</v>
      </c>
      <c r="B37" t="s">
        <v>696</v>
      </c>
      <c r="C37" t="s">
        <v>683</v>
      </c>
      <c r="D37" t="s">
        <v>700</v>
      </c>
      <c r="E37" t="s">
        <v>501</v>
      </c>
      <c r="F37" t="str">
        <f t="shared" si="0"/>
        <v>DHA3405DHA3490DHA6830DHA6510No</v>
      </c>
      <c r="G37">
        <v>20.5</v>
      </c>
    </row>
    <row r="38" spans="1:7" x14ac:dyDescent="0.25">
      <c r="A38" t="s">
        <v>687</v>
      </c>
      <c r="B38" t="s">
        <v>696</v>
      </c>
      <c r="C38" t="s">
        <v>683</v>
      </c>
      <c r="D38" t="s">
        <v>701</v>
      </c>
      <c r="E38" t="s">
        <v>504</v>
      </c>
      <c r="F38" t="str">
        <f t="shared" si="0"/>
        <v>DHA3405DHA3490DHA6830DHA6520Yes</v>
      </c>
      <c r="G38">
        <v>6</v>
      </c>
    </row>
    <row r="39" spans="1:7" x14ac:dyDescent="0.25">
      <c r="A39" t="s">
        <v>687</v>
      </c>
      <c r="B39" t="s">
        <v>696</v>
      </c>
      <c r="C39" t="s">
        <v>683</v>
      </c>
      <c r="D39" t="s">
        <v>701</v>
      </c>
      <c r="E39" t="s">
        <v>501</v>
      </c>
      <c r="F39" t="str">
        <f t="shared" si="0"/>
        <v>DHA3405DHA3490DHA6830DHA6520No</v>
      </c>
      <c r="G39">
        <v>20.5</v>
      </c>
    </row>
    <row r="40" spans="1:7" x14ac:dyDescent="0.25">
      <c r="A40" t="s">
        <v>687</v>
      </c>
      <c r="B40" t="s">
        <v>696</v>
      </c>
      <c r="C40" t="s">
        <v>683</v>
      </c>
      <c r="D40" t="s">
        <v>702</v>
      </c>
      <c r="E40" t="s">
        <v>504</v>
      </c>
      <c r="F40" t="str">
        <f t="shared" si="0"/>
        <v>DHA3405DHA3490DHA6830DHA6550Yes</v>
      </c>
      <c r="G40">
        <v>6</v>
      </c>
    </row>
    <row r="41" spans="1:7" x14ac:dyDescent="0.25">
      <c r="A41" t="s">
        <v>687</v>
      </c>
      <c r="B41" t="s">
        <v>696</v>
      </c>
      <c r="C41" t="s">
        <v>683</v>
      </c>
      <c r="D41" t="s">
        <v>702</v>
      </c>
      <c r="E41" t="s">
        <v>501</v>
      </c>
      <c r="F41" t="str">
        <f t="shared" si="0"/>
        <v>DHA3405DHA3490DHA6830DHA6550No</v>
      </c>
      <c r="G41">
        <v>20.5</v>
      </c>
    </row>
    <row r="42" spans="1:7" x14ac:dyDescent="0.25">
      <c r="A42" t="s">
        <v>687</v>
      </c>
      <c r="B42" t="s">
        <v>696</v>
      </c>
      <c r="C42" t="s">
        <v>684</v>
      </c>
      <c r="D42" t="s">
        <v>699</v>
      </c>
      <c r="E42" t="s">
        <v>504</v>
      </c>
      <c r="F42" t="str">
        <f t="shared" si="0"/>
        <v>DHA3405DHA3490DHA6840DHA6500Yes</v>
      </c>
      <c r="G42">
        <v>18</v>
      </c>
    </row>
    <row r="43" spans="1:7" x14ac:dyDescent="0.25">
      <c r="A43" t="s">
        <v>687</v>
      </c>
      <c r="B43" t="s">
        <v>696</v>
      </c>
      <c r="C43" t="s">
        <v>684</v>
      </c>
      <c r="D43" t="s">
        <v>699</v>
      </c>
      <c r="E43" t="s">
        <v>501</v>
      </c>
      <c r="F43" t="str">
        <f t="shared" si="0"/>
        <v>DHA3405DHA3490DHA6840DHA6500No</v>
      </c>
      <c r="G43">
        <v>18</v>
      </c>
    </row>
    <row r="44" spans="1:7" x14ac:dyDescent="0.25">
      <c r="A44" t="s">
        <v>687</v>
      </c>
      <c r="B44" t="s">
        <v>696</v>
      </c>
      <c r="C44" t="s">
        <v>684</v>
      </c>
      <c r="D44" t="s">
        <v>700</v>
      </c>
      <c r="E44" t="s">
        <v>504</v>
      </c>
      <c r="F44" t="str">
        <f t="shared" si="0"/>
        <v>DHA3405DHA3490DHA6840DHA6510Yes</v>
      </c>
      <c r="G44">
        <v>11.5</v>
      </c>
    </row>
    <row r="45" spans="1:7" x14ac:dyDescent="0.25">
      <c r="A45" t="s">
        <v>687</v>
      </c>
      <c r="B45" t="s">
        <v>696</v>
      </c>
      <c r="C45" t="s">
        <v>684</v>
      </c>
      <c r="D45" t="s">
        <v>700</v>
      </c>
      <c r="E45" t="s">
        <v>501</v>
      </c>
      <c r="F45" t="str">
        <f t="shared" si="0"/>
        <v>DHA3405DHA3490DHA6840DHA6510No</v>
      </c>
      <c r="G45">
        <v>18</v>
      </c>
    </row>
    <row r="46" spans="1:7" x14ac:dyDescent="0.25">
      <c r="A46" t="s">
        <v>687</v>
      </c>
      <c r="B46" t="s">
        <v>696</v>
      </c>
      <c r="C46" t="s">
        <v>684</v>
      </c>
      <c r="D46" t="s">
        <v>701</v>
      </c>
      <c r="E46" t="s">
        <v>504</v>
      </c>
      <c r="F46" t="str">
        <f t="shared" si="0"/>
        <v>DHA3405DHA3490DHA6840DHA6520Yes</v>
      </c>
      <c r="G46">
        <v>11.5</v>
      </c>
    </row>
    <row r="47" spans="1:7" x14ac:dyDescent="0.25">
      <c r="A47" t="s">
        <v>687</v>
      </c>
      <c r="B47" t="s">
        <v>696</v>
      </c>
      <c r="C47" t="s">
        <v>684</v>
      </c>
      <c r="D47" t="s">
        <v>701</v>
      </c>
      <c r="E47" t="s">
        <v>501</v>
      </c>
      <c r="F47" t="str">
        <f t="shared" si="0"/>
        <v>DHA3405DHA3490DHA6840DHA6520No</v>
      </c>
      <c r="G47">
        <v>18</v>
      </c>
    </row>
    <row r="48" spans="1:7" x14ac:dyDescent="0.25">
      <c r="A48" t="s">
        <v>687</v>
      </c>
      <c r="B48" t="s">
        <v>696</v>
      </c>
      <c r="C48" t="s">
        <v>684</v>
      </c>
      <c r="D48" t="s">
        <v>702</v>
      </c>
      <c r="E48" t="s">
        <v>504</v>
      </c>
      <c r="F48" t="str">
        <f t="shared" si="0"/>
        <v>DHA3405DHA3490DHA6840DHA6550Yes</v>
      </c>
      <c r="G48">
        <v>11.5</v>
      </c>
    </row>
    <row r="49" spans="1:7" x14ac:dyDescent="0.25">
      <c r="A49" t="s">
        <v>687</v>
      </c>
      <c r="B49" t="s">
        <v>696</v>
      </c>
      <c r="C49" t="s">
        <v>684</v>
      </c>
      <c r="D49" t="s">
        <v>702</v>
      </c>
      <c r="E49" t="s">
        <v>501</v>
      </c>
      <c r="F49" t="str">
        <f t="shared" si="0"/>
        <v>DHA3405DHA3490DHA6840DHA6550No</v>
      </c>
      <c r="G49">
        <v>18</v>
      </c>
    </row>
    <row r="50" spans="1:7" x14ac:dyDescent="0.25">
      <c r="A50" t="s">
        <v>689</v>
      </c>
      <c r="B50" t="s">
        <v>694</v>
      </c>
      <c r="C50" t="s">
        <v>681</v>
      </c>
      <c r="D50" t="s">
        <v>699</v>
      </c>
      <c r="E50" t="s">
        <v>504</v>
      </c>
      <c r="F50" t="str">
        <f t="shared" si="0"/>
        <v>DHA3420DHA3480DHA6820DHA6500Yes</v>
      </c>
      <c r="G50">
        <v>13.5</v>
      </c>
    </row>
    <row r="51" spans="1:7" x14ac:dyDescent="0.25">
      <c r="A51" t="s">
        <v>689</v>
      </c>
      <c r="B51" t="s">
        <v>694</v>
      </c>
      <c r="C51" t="s">
        <v>681</v>
      </c>
      <c r="D51" t="s">
        <v>699</v>
      </c>
      <c r="E51" t="s">
        <v>501</v>
      </c>
      <c r="F51" t="str">
        <f t="shared" si="0"/>
        <v>DHA3420DHA3480DHA6820DHA6500No</v>
      </c>
      <c r="G51">
        <v>13.5</v>
      </c>
    </row>
    <row r="52" spans="1:7" x14ac:dyDescent="0.25">
      <c r="A52" t="s">
        <v>689</v>
      </c>
      <c r="B52" t="s">
        <v>694</v>
      </c>
      <c r="C52" t="s">
        <v>681</v>
      </c>
      <c r="D52" t="s">
        <v>700</v>
      </c>
      <c r="E52" t="s">
        <v>504</v>
      </c>
      <c r="F52" t="str">
        <f t="shared" si="0"/>
        <v>DHA3420DHA3480DHA6820DHA6510Yes</v>
      </c>
      <c r="G52">
        <v>6</v>
      </c>
    </row>
    <row r="53" spans="1:7" x14ac:dyDescent="0.25">
      <c r="A53" t="s">
        <v>689</v>
      </c>
      <c r="B53" t="s">
        <v>694</v>
      </c>
      <c r="C53" t="s">
        <v>681</v>
      </c>
      <c r="D53" t="s">
        <v>700</v>
      </c>
      <c r="E53" t="s">
        <v>501</v>
      </c>
      <c r="F53" t="str">
        <f t="shared" si="0"/>
        <v>DHA3420DHA3480DHA6820DHA6510No</v>
      </c>
      <c r="G53">
        <v>6</v>
      </c>
    </row>
    <row r="54" spans="1:7" x14ac:dyDescent="0.25">
      <c r="A54" t="s">
        <v>689</v>
      </c>
      <c r="B54" t="s">
        <v>694</v>
      </c>
      <c r="C54" t="s">
        <v>681</v>
      </c>
      <c r="D54" t="s">
        <v>701</v>
      </c>
      <c r="E54" t="s">
        <v>504</v>
      </c>
      <c r="F54" t="str">
        <f t="shared" si="0"/>
        <v>DHA3420DHA3480DHA6820DHA6520Yes</v>
      </c>
      <c r="G54">
        <v>6</v>
      </c>
    </row>
    <row r="55" spans="1:7" x14ac:dyDescent="0.25">
      <c r="A55" t="s">
        <v>689</v>
      </c>
      <c r="B55" t="s">
        <v>694</v>
      </c>
      <c r="C55" t="s">
        <v>681</v>
      </c>
      <c r="D55" t="s">
        <v>701</v>
      </c>
      <c r="E55" t="s">
        <v>501</v>
      </c>
      <c r="F55" t="str">
        <f t="shared" si="0"/>
        <v>DHA3420DHA3480DHA6820DHA6520No</v>
      </c>
      <c r="G55">
        <v>6</v>
      </c>
    </row>
    <row r="56" spans="1:7" x14ac:dyDescent="0.25">
      <c r="A56" t="s">
        <v>689</v>
      </c>
      <c r="B56" t="s">
        <v>694</v>
      </c>
      <c r="C56" t="s">
        <v>681</v>
      </c>
      <c r="D56" t="s">
        <v>702</v>
      </c>
      <c r="E56" t="s">
        <v>504</v>
      </c>
      <c r="F56" t="str">
        <f t="shared" si="0"/>
        <v>DHA3420DHA3480DHA6820DHA6550Yes</v>
      </c>
      <c r="G56">
        <v>6</v>
      </c>
    </row>
    <row r="57" spans="1:7" x14ac:dyDescent="0.25">
      <c r="A57" t="s">
        <v>689</v>
      </c>
      <c r="B57" t="s">
        <v>694</v>
      </c>
      <c r="C57" t="s">
        <v>681</v>
      </c>
      <c r="D57" t="s">
        <v>702</v>
      </c>
      <c r="E57" t="s">
        <v>501</v>
      </c>
      <c r="F57" t="str">
        <f t="shared" si="0"/>
        <v>DHA3420DHA3480DHA6820DHA6550No</v>
      </c>
      <c r="G57">
        <v>6</v>
      </c>
    </row>
    <row r="58" spans="1:7" x14ac:dyDescent="0.25">
      <c r="A58" t="s">
        <v>689</v>
      </c>
      <c r="B58" t="s">
        <v>694</v>
      </c>
      <c r="C58" t="s">
        <v>683</v>
      </c>
      <c r="D58" t="s">
        <v>699</v>
      </c>
      <c r="E58" t="s">
        <v>504</v>
      </c>
      <c r="F58" t="str">
        <f t="shared" si="0"/>
        <v>DHA3420DHA3480DHA6830DHA6500Yes</v>
      </c>
      <c r="G58">
        <v>13.5</v>
      </c>
    </row>
    <row r="59" spans="1:7" x14ac:dyDescent="0.25">
      <c r="A59" t="s">
        <v>689</v>
      </c>
      <c r="B59" t="s">
        <v>694</v>
      </c>
      <c r="C59" t="s">
        <v>683</v>
      </c>
      <c r="D59" t="s">
        <v>699</v>
      </c>
      <c r="E59" t="s">
        <v>501</v>
      </c>
      <c r="F59" t="str">
        <f t="shared" si="0"/>
        <v>DHA3420DHA3480DHA6830DHA6500No</v>
      </c>
      <c r="G59">
        <v>13.5</v>
      </c>
    </row>
    <row r="60" spans="1:7" x14ac:dyDescent="0.25">
      <c r="A60" t="s">
        <v>689</v>
      </c>
      <c r="B60" t="s">
        <v>694</v>
      </c>
      <c r="C60" t="s">
        <v>683</v>
      </c>
      <c r="D60" t="s">
        <v>700</v>
      </c>
      <c r="E60" t="s">
        <v>504</v>
      </c>
      <c r="F60" t="str">
        <f t="shared" si="0"/>
        <v>DHA3420DHA3480DHA6830DHA6510Yes</v>
      </c>
      <c r="G60">
        <v>6</v>
      </c>
    </row>
    <row r="61" spans="1:7" x14ac:dyDescent="0.25">
      <c r="A61" t="s">
        <v>689</v>
      </c>
      <c r="B61" t="s">
        <v>694</v>
      </c>
      <c r="C61" t="s">
        <v>683</v>
      </c>
      <c r="D61" t="s">
        <v>700</v>
      </c>
      <c r="E61" t="s">
        <v>501</v>
      </c>
      <c r="F61" t="str">
        <f t="shared" si="0"/>
        <v>DHA3420DHA3480DHA6830DHA6510No</v>
      </c>
      <c r="G61">
        <v>6</v>
      </c>
    </row>
    <row r="62" spans="1:7" x14ac:dyDescent="0.25">
      <c r="A62" t="s">
        <v>689</v>
      </c>
      <c r="B62" t="s">
        <v>694</v>
      </c>
      <c r="C62" t="s">
        <v>683</v>
      </c>
      <c r="D62" t="s">
        <v>701</v>
      </c>
      <c r="E62" t="s">
        <v>504</v>
      </c>
      <c r="F62" t="str">
        <f t="shared" si="0"/>
        <v>DHA3420DHA3480DHA6830DHA6520Yes</v>
      </c>
      <c r="G62">
        <v>6</v>
      </c>
    </row>
    <row r="63" spans="1:7" x14ac:dyDescent="0.25">
      <c r="A63" t="s">
        <v>689</v>
      </c>
      <c r="B63" t="s">
        <v>694</v>
      </c>
      <c r="C63" t="s">
        <v>683</v>
      </c>
      <c r="D63" t="s">
        <v>701</v>
      </c>
      <c r="E63" t="s">
        <v>501</v>
      </c>
      <c r="F63" t="str">
        <f t="shared" si="0"/>
        <v>DHA3420DHA3480DHA6830DHA6520No</v>
      </c>
      <c r="G63">
        <v>6</v>
      </c>
    </row>
    <row r="64" spans="1:7" x14ac:dyDescent="0.25">
      <c r="A64" t="s">
        <v>689</v>
      </c>
      <c r="B64" t="s">
        <v>694</v>
      </c>
      <c r="C64" t="s">
        <v>683</v>
      </c>
      <c r="D64" t="s">
        <v>702</v>
      </c>
      <c r="E64" t="s">
        <v>504</v>
      </c>
      <c r="F64" t="str">
        <f t="shared" si="0"/>
        <v>DHA3420DHA3480DHA6830DHA6550Yes</v>
      </c>
      <c r="G64">
        <v>6</v>
      </c>
    </row>
    <row r="65" spans="1:7" x14ac:dyDescent="0.25">
      <c r="A65" t="s">
        <v>689</v>
      </c>
      <c r="B65" t="s">
        <v>694</v>
      </c>
      <c r="C65" t="s">
        <v>683</v>
      </c>
      <c r="D65" t="s">
        <v>702</v>
      </c>
      <c r="E65" t="s">
        <v>501</v>
      </c>
      <c r="F65" t="str">
        <f t="shared" si="0"/>
        <v>DHA3420DHA3480DHA6830DHA6550No</v>
      </c>
      <c r="G65">
        <v>6</v>
      </c>
    </row>
    <row r="66" spans="1:7" x14ac:dyDescent="0.25">
      <c r="A66" t="s">
        <v>689</v>
      </c>
      <c r="B66" t="s">
        <v>694</v>
      </c>
      <c r="C66" t="s">
        <v>684</v>
      </c>
      <c r="D66" t="s">
        <v>699</v>
      </c>
      <c r="E66" t="s">
        <v>504</v>
      </c>
      <c r="F66" t="str">
        <f t="shared" si="0"/>
        <v>DHA3420DHA3480DHA6840DHA6500Yes</v>
      </c>
      <c r="G66">
        <v>18</v>
      </c>
    </row>
    <row r="67" spans="1:7" x14ac:dyDescent="0.25">
      <c r="A67" t="s">
        <v>689</v>
      </c>
      <c r="B67" t="s">
        <v>694</v>
      </c>
      <c r="C67" t="s">
        <v>684</v>
      </c>
      <c r="D67" t="s">
        <v>699</v>
      </c>
      <c r="E67" t="s">
        <v>501</v>
      </c>
      <c r="F67" t="str">
        <f t="shared" ref="F67:F130" si="1">CONCATENATE(A67,B67,C67,D67,E67)</f>
        <v>DHA3420DHA3480DHA6840DHA6500No</v>
      </c>
      <c r="G67">
        <v>18</v>
      </c>
    </row>
    <row r="68" spans="1:7" x14ac:dyDescent="0.25">
      <c r="A68" t="s">
        <v>689</v>
      </c>
      <c r="B68" t="s">
        <v>694</v>
      </c>
      <c r="C68" t="s">
        <v>684</v>
      </c>
      <c r="D68" t="s">
        <v>700</v>
      </c>
      <c r="E68" t="s">
        <v>504</v>
      </c>
      <c r="F68" t="str">
        <f t="shared" si="1"/>
        <v>DHA3420DHA3480DHA6840DHA6510Yes</v>
      </c>
      <c r="G68">
        <v>11.5</v>
      </c>
    </row>
    <row r="69" spans="1:7" x14ac:dyDescent="0.25">
      <c r="A69" t="s">
        <v>689</v>
      </c>
      <c r="B69" t="s">
        <v>694</v>
      </c>
      <c r="C69" t="s">
        <v>684</v>
      </c>
      <c r="D69" t="s">
        <v>700</v>
      </c>
      <c r="E69" t="s">
        <v>501</v>
      </c>
      <c r="F69" t="str">
        <f t="shared" si="1"/>
        <v>DHA3420DHA3480DHA6840DHA6510No</v>
      </c>
      <c r="G69">
        <v>18</v>
      </c>
    </row>
    <row r="70" spans="1:7" x14ac:dyDescent="0.25">
      <c r="A70" t="s">
        <v>689</v>
      </c>
      <c r="B70" t="s">
        <v>694</v>
      </c>
      <c r="C70" t="s">
        <v>684</v>
      </c>
      <c r="D70" t="s">
        <v>701</v>
      </c>
      <c r="E70" t="s">
        <v>504</v>
      </c>
      <c r="F70" t="str">
        <f t="shared" si="1"/>
        <v>DHA3420DHA3480DHA6840DHA6520Yes</v>
      </c>
      <c r="G70">
        <v>11.5</v>
      </c>
    </row>
    <row r="71" spans="1:7" x14ac:dyDescent="0.25">
      <c r="A71" t="s">
        <v>689</v>
      </c>
      <c r="B71" t="s">
        <v>694</v>
      </c>
      <c r="C71" t="s">
        <v>684</v>
      </c>
      <c r="D71" t="s">
        <v>701</v>
      </c>
      <c r="E71" t="s">
        <v>501</v>
      </c>
      <c r="F71" t="str">
        <f t="shared" si="1"/>
        <v>DHA3420DHA3480DHA6840DHA6520No</v>
      </c>
      <c r="G71">
        <v>18</v>
      </c>
    </row>
    <row r="72" spans="1:7" x14ac:dyDescent="0.25">
      <c r="A72" t="s">
        <v>689</v>
      </c>
      <c r="B72" t="s">
        <v>694</v>
      </c>
      <c r="C72" t="s">
        <v>684</v>
      </c>
      <c r="D72" t="s">
        <v>702</v>
      </c>
      <c r="E72" t="s">
        <v>504</v>
      </c>
      <c r="F72" t="str">
        <f t="shared" si="1"/>
        <v>DHA3420DHA3480DHA6840DHA6550Yes</v>
      </c>
      <c r="G72">
        <v>11.5</v>
      </c>
    </row>
    <row r="73" spans="1:7" x14ac:dyDescent="0.25">
      <c r="A73" t="s">
        <v>689</v>
      </c>
      <c r="B73" t="s">
        <v>694</v>
      </c>
      <c r="C73" t="s">
        <v>684</v>
      </c>
      <c r="D73" t="s">
        <v>702</v>
      </c>
      <c r="E73" t="s">
        <v>501</v>
      </c>
      <c r="F73" t="str">
        <f t="shared" si="1"/>
        <v>DHA3420DHA3480DHA6840DHA6550No</v>
      </c>
      <c r="G73">
        <v>18</v>
      </c>
    </row>
    <row r="74" spans="1:7" x14ac:dyDescent="0.25">
      <c r="A74" t="s">
        <v>689</v>
      </c>
      <c r="B74" t="s">
        <v>696</v>
      </c>
      <c r="C74" t="s">
        <v>681</v>
      </c>
      <c r="D74" t="s">
        <v>699</v>
      </c>
      <c r="E74" t="s">
        <v>504</v>
      </c>
      <c r="F74" t="str">
        <f t="shared" si="1"/>
        <v>DHA3420DHA3490DHA6820DHA6500Yes</v>
      </c>
      <c r="G74">
        <v>13.5</v>
      </c>
    </row>
    <row r="75" spans="1:7" x14ac:dyDescent="0.25">
      <c r="A75" t="s">
        <v>689</v>
      </c>
      <c r="B75" t="s">
        <v>696</v>
      </c>
      <c r="C75" t="s">
        <v>681</v>
      </c>
      <c r="D75" t="s">
        <v>699</v>
      </c>
      <c r="E75" t="s">
        <v>501</v>
      </c>
      <c r="F75" t="str">
        <f t="shared" si="1"/>
        <v>DHA3420DHA3490DHA6820DHA6500No</v>
      </c>
      <c r="G75">
        <v>13.5</v>
      </c>
    </row>
    <row r="76" spans="1:7" x14ac:dyDescent="0.25">
      <c r="A76" t="s">
        <v>689</v>
      </c>
      <c r="B76" t="s">
        <v>696</v>
      </c>
      <c r="C76" t="s">
        <v>681</v>
      </c>
      <c r="D76" t="s">
        <v>700</v>
      </c>
      <c r="E76" t="s">
        <v>504</v>
      </c>
      <c r="F76" t="str">
        <f t="shared" si="1"/>
        <v>DHA3420DHA3490DHA6820DHA6510Yes</v>
      </c>
      <c r="G76">
        <v>6</v>
      </c>
    </row>
    <row r="77" spans="1:7" x14ac:dyDescent="0.25">
      <c r="A77" t="s">
        <v>689</v>
      </c>
      <c r="B77" t="s">
        <v>696</v>
      </c>
      <c r="C77" t="s">
        <v>681</v>
      </c>
      <c r="D77" t="s">
        <v>700</v>
      </c>
      <c r="E77" t="s">
        <v>501</v>
      </c>
      <c r="F77" t="str">
        <f t="shared" si="1"/>
        <v>DHA3420DHA3490DHA6820DHA6510No</v>
      </c>
      <c r="G77">
        <v>13.5</v>
      </c>
    </row>
    <row r="78" spans="1:7" x14ac:dyDescent="0.25">
      <c r="A78" t="s">
        <v>689</v>
      </c>
      <c r="B78" t="s">
        <v>696</v>
      </c>
      <c r="C78" t="s">
        <v>681</v>
      </c>
      <c r="D78" t="s">
        <v>701</v>
      </c>
      <c r="E78" t="s">
        <v>504</v>
      </c>
      <c r="F78" t="str">
        <f t="shared" si="1"/>
        <v>DHA3420DHA3490DHA6820DHA6520Yes</v>
      </c>
      <c r="G78">
        <v>6</v>
      </c>
    </row>
    <row r="79" spans="1:7" x14ac:dyDescent="0.25">
      <c r="A79" t="s">
        <v>689</v>
      </c>
      <c r="B79" t="s">
        <v>696</v>
      </c>
      <c r="C79" t="s">
        <v>681</v>
      </c>
      <c r="D79" t="s">
        <v>701</v>
      </c>
      <c r="E79" t="s">
        <v>501</v>
      </c>
      <c r="F79" t="str">
        <f t="shared" si="1"/>
        <v>DHA3420DHA3490DHA6820DHA6520No</v>
      </c>
      <c r="G79">
        <v>13.5</v>
      </c>
    </row>
    <row r="80" spans="1:7" x14ac:dyDescent="0.25">
      <c r="A80" t="s">
        <v>689</v>
      </c>
      <c r="B80" t="s">
        <v>696</v>
      </c>
      <c r="C80" t="s">
        <v>681</v>
      </c>
      <c r="D80" t="s">
        <v>702</v>
      </c>
      <c r="E80" t="s">
        <v>504</v>
      </c>
      <c r="F80" t="str">
        <f t="shared" si="1"/>
        <v>DHA3420DHA3490DHA6820DHA6550Yes</v>
      </c>
      <c r="G80">
        <v>6</v>
      </c>
    </row>
    <row r="81" spans="1:7" x14ac:dyDescent="0.25">
      <c r="A81" t="s">
        <v>689</v>
      </c>
      <c r="B81" t="s">
        <v>696</v>
      </c>
      <c r="C81" t="s">
        <v>681</v>
      </c>
      <c r="D81" t="s">
        <v>702</v>
      </c>
      <c r="E81" t="s">
        <v>501</v>
      </c>
      <c r="F81" t="str">
        <f t="shared" si="1"/>
        <v>DHA3420DHA3490DHA6820DHA6550No</v>
      </c>
      <c r="G81">
        <v>13.5</v>
      </c>
    </row>
    <row r="82" spans="1:7" x14ac:dyDescent="0.25">
      <c r="A82" t="s">
        <v>689</v>
      </c>
      <c r="B82" t="s">
        <v>696</v>
      </c>
      <c r="C82" t="s">
        <v>683</v>
      </c>
      <c r="D82" t="s">
        <v>699</v>
      </c>
      <c r="E82" t="s">
        <v>504</v>
      </c>
      <c r="F82" t="str">
        <f t="shared" si="1"/>
        <v>DHA3420DHA3490DHA6830DHA6500Yes</v>
      </c>
      <c r="G82">
        <v>13.5</v>
      </c>
    </row>
    <row r="83" spans="1:7" x14ac:dyDescent="0.25">
      <c r="A83" t="s">
        <v>689</v>
      </c>
      <c r="B83" t="s">
        <v>696</v>
      </c>
      <c r="C83" t="s">
        <v>683</v>
      </c>
      <c r="D83" t="s">
        <v>699</v>
      </c>
      <c r="E83" t="s">
        <v>501</v>
      </c>
      <c r="F83" t="str">
        <f t="shared" si="1"/>
        <v>DHA3420DHA3490DHA6830DHA6500No</v>
      </c>
      <c r="G83">
        <v>20.5</v>
      </c>
    </row>
    <row r="84" spans="1:7" x14ac:dyDescent="0.25">
      <c r="A84" t="s">
        <v>689</v>
      </c>
      <c r="B84" t="s">
        <v>696</v>
      </c>
      <c r="C84" t="s">
        <v>683</v>
      </c>
      <c r="D84" t="s">
        <v>700</v>
      </c>
      <c r="E84" t="s">
        <v>504</v>
      </c>
      <c r="F84" t="str">
        <f t="shared" si="1"/>
        <v>DHA3420DHA3490DHA6830DHA6510Yes</v>
      </c>
      <c r="G84">
        <v>6</v>
      </c>
    </row>
    <row r="85" spans="1:7" x14ac:dyDescent="0.25">
      <c r="A85" t="s">
        <v>689</v>
      </c>
      <c r="B85" t="s">
        <v>696</v>
      </c>
      <c r="C85" t="s">
        <v>683</v>
      </c>
      <c r="D85" t="s">
        <v>700</v>
      </c>
      <c r="E85" t="s">
        <v>501</v>
      </c>
      <c r="F85" t="str">
        <f t="shared" si="1"/>
        <v>DHA3420DHA3490DHA6830DHA6510No</v>
      </c>
      <c r="G85">
        <v>20.5</v>
      </c>
    </row>
    <row r="86" spans="1:7" x14ac:dyDescent="0.25">
      <c r="A86" t="s">
        <v>689</v>
      </c>
      <c r="B86" t="s">
        <v>696</v>
      </c>
      <c r="C86" t="s">
        <v>683</v>
      </c>
      <c r="D86" t="s">
        <v>701</v>
      </c>
      <c r="E86" t="s">
        <v>504</v>
      </c>
      <c r="F86" t="str">
        <f t="shared" si="1"/>
        <v>DHA3420DHA3490DHA6830DHA6520Yes</v>
      </c>
      <c r="G86">
        <v>6</v>
      </c>
    </row>
    <row r="87" spans="1:7" x14ac:dyDescent="0.25">
      <c r="A87" t="s">
        <v>689</v>
      </c>
      <c r="B87" t="s">
        <v>696</v>
      </c>
      <c r="C87" t="s">
        <v>683</v>
      </c>
      <c r="D87" t="s">
        <v>701</v>
      </c>
      <c r="E87" t="s">
        <v>501</v>
      </c>
      <c r="F87" t="str">
        <f t="shared" si="1"/>
        <v>DHA3420DHA3490DHA6830DHA6520No</v>
      </c>
      <c r="G87">
        <v>20.5</v>
      </c>
    </row>
    <row r="88" spans="1:7" x14ac:dyDescent="0.25">
      <c r="A88" t="s">
        <v>689</v>
      </c>
      <c r="B88" t="s">
        <v>696</v>
      </c>
      <c r="C88" t="s">
        <v>683</v>
      </c>
      <c r="D88" t="s">
        <v>702</v>
      </c>
      <c r="E88" t="s">
        <v>504</v>
      </c>
      <c r="F88" t="str">
        <f t="shared" si="1"/>
        <v>DHA3420DHA3490DHA6830DHA6550Yes</v>
      </c>
      <c r="G88">
        <v>6</v>
      </c>
    </row>
    <row r="89" spans="1:7" x14ac:dyDescent="0.25">
      <c r="A89" t="s">
        <v>689</v>
      </c>
      <c r="B89" t="s">
        <v>696</v>
      </c>
      <c r="C89" t="s">
        <v>683</v>
      </c>
      <c r="D89" t="s">
        <v>702</v>
      </c>
      <c r="E89" t="s">
        <v>501</v>
      </c>
      <c r="F89" t="str">
        <f t="shared" si="1"/>
        <v>DHA3420DHA3490DHA6830DHA6550No</v>
      </c>
      <c r="G89">
        <v>20.5</v>
      </c>
    </row>
    <row r="90" spans="1:7" x14ac:dyDescent="0.25">
      <c r="A90" t="s">
        <v>689</v>
      </c>
      <c r="B90" t="s">
        <v>696</v>
      </c>
      <c r="C90" t="s">
        <v>684</v>
      </c>
      <c r="D90" t="s">
        <v>699</v>
      </c>
      <c r="E90" t="s">
        <v>504</v>
      </c>
      <c r="F90" t="str">
        <f t="shared" si="1"/>
        <v>DHA3420DHA3490DHA6840DHA6500Yes</v>
      </c>
      <c r="G90">
        <v>18</v>
      </c>
    </row>
    <row r="91" spans="1:7" x14ac:dyDescent="0.25">
      <c r="A91" t="s">
        <v>689</v>
      </c>
      <c r="B91" t="s">
        <v>696</v>
      </c>
      <c r="C91" t="s">
        <v>684</v>
      </c>
      <c r="D91" t="s">
        <v>699</v>
      </c>
      <c r="E91" t="s">
        <v>501</v>
      </c>
      <c r="F91" t="str">
        <f t="shared" si="1"/>
        <v>DHA3420DHA3490DHA6840DHA6500No</v>
      </c>
      <c r="G91">
        <v>18</v>
      </c>
    </row>
    <row r="92" spans="1:7" x14ac:dyDescent="0.25">
      <c r="A92" t="s">
        <v>689</v>
      </c>
      <c r="B92" t="s">
        <v>696</v>
      </c>
      <c r="C92" t="s">
        <v>684</v>
      </c>
      <c r="D92" t="s">
        <v>700</v>
      </c>
      <c r="E92" t="s">
        <v>504</v>
      </c>
      <c r="F92" t="str">
        <f t="shared" si="1"/>
        <v>DHA3420DHA3490DHA6840DHA6510Yes</v>
      </c>
      <c r="G92">
        <v>11.5</v>
      </c>
    </row>
    <row r="93" spans="1:7" x14ac:dyDescent="0.25">
      <c r="A93" t="s">
        <v>689</v>
      </c>
      <c r="B93" t="s">
        <v>696</v>
      </c>
      <c r="C93" t="s">
        <v>684</v>
      </c>
      <c r="D93" t="s">
        <v>700</v>
      </c>
      <c r="E93" t="s">
        <v>501</v>
      </c>
      <c r="F93" t="str">
        <f t="shared" si="1"/>
        <v>DHA3420DHA3490DHA6840DHA6510No</v>
      </c>
      <c r="G93">
        <v>18</v>
      </c>
    </row>
    <row r="94" spans="1:7" x14ac:dyDescent="0.25">
      <c r="A94" t="s">
        <v>689</v>
      </c>
      <c r="B94" t="s">
        <v>696</v>
      </c>
      <c r="C94" t="s">
        <v>684</v>
      </c>
      <c r="D94" t="s">
        <v>701</v>
      </c>
      <c r="E94" t="s">
        <v>504</v>
      </c>
      <c r="F94" t="str">
        <f t="shared" si="1"/>
        <v>DHA3420DHA3490DHA6840DHA6520Yes</v>
      </c>
      <c r="G94">
        <v>11.5</v>
      </c>
    </row>
    <row r="95" spans="1:7" x14ac:dyDescent="0.25">
      <c r="A95" t="s">
        <v>689</v>
      </c>
      <c r="B95" t="s">
        <v>696</v>
      </c>
      <c r="C95" t="s">
        <v>684</v>
      </c>
      <c r="D95" t="s">
        <v>701</v>
      </c>
      <c r="E95" t="s">
        <v>501</v>
      </c>
      <c r="F95" t="str">
        <f t="shared" si="1"/>
        <v>DHA3420DHA3490DHA6840DHA6520No</v>
      </c>
      <c r="G95">
        <v>18</v>
      </c>
    </row>
    <row r="96" spans="1:7" x14ac:dyDescent="0.25">
      <c r="A96" t="s">
        <v>689</v>
      </c>
      <c r="B96" t="s">
        <v>696</v>
      </c>
      <c r="C96" t="s">
        <v>684</v>
      </c>
      <c r="D96" t="s">
        <v>702</v>
      </c>
      <c r="E96" t="s">
        <v>504</v>
      </c>
      <c r="F96" t="str">
        <f t="shared" si="1"/>
        <v>DHA3420DHA3490DHA6840DHA6550Yes</v>
      </c>
      <c r="G96">
        <v>11.5</v>
      </c>
    </row>
    <row r="97" spans="1:7" x14ac:dyDescent="0.25">
      <c r="A97" t="s">
        <v>689</v>
      </c>
      <c r="B97" t="s">
        <v>696</v>
      </c>
      <c r="C97" t="s">
        <v>684</v>
      </c>
      <c r="D97" t="s">
        <v>702</v>
      </c>
      <c r="E97" t="s">
        <v>501</v>
      </c>
      <c r="F97" t="str">
        <f t="shared" si="1"/>
        <v>DHA3420DHA3490DHA6840DHA6550No</v>
      </c>
      <c r="G97">
        <v>18</v>
      </c>
    </row>
    <row r="98" spans="1:7" x14ac:dyDescent="0.25">
      <c r="A98" t="s">
        <v>690</v>
      </c>
      <c r="B98" t="s">
        <v>694</v>
      </c>
      <c r="C98" t="s">
        <v>681</v>
      </c>
      <c r="D98" t="s">
        <v>699</v>
      </c>
      <c r="E98" t="s">
        <v>504</v>
      </c>
      <c r="F98" t="str">
        <f t="shared" si="1"/>
        <v>DHA3440DHA3480DHA6820DHA6500Yes</v>
      </c>
      <c r="G98">
        <v>13.5</v>
      </c>
    </row>
    <row r="99" spans="1:7" x14ac:dyDescent="0.25">
      <c r="A99" t="s">
        <v>690</v>
      </c>
      <c r="B99" t="s">
        <v>694</v>
      </c>
      <c r="C99" t="s">
        <v>681</v>
      </c>
      <c r="D99" t="s">
        <v>699</v>
      </c>
      <c r="E99" t="s">
        <v>501</v>
      </c>
      <c r="F99" t="str">
        <f t="shared" si="1"/>
        <v>DHA3440DHA3480DHA6820DHA6500No</v>
      </c>
      <c r="G99">
        <v>13.5</v>
      </c>
    </row>
    <row r="100" spans="1:7" x14ac:dyDescent="0.25">
      <c r="A100" t="s">
        <v>690</v>
      </c>
      <c r="B100" t="s">
        <v>694</v>
      </c>
      <c r="C100" t="s">
        <v>681</v>
      </c>
      <c r="D100" t="s">
        <v>700</v>
      </c>
      <c r="E100" t="s">
        <v>504</v>
      </c>
      <c r="F100" t="str">
        <f t="shared" si="1"/>
        <v>DHA3440DHA3480DHA6820DHA6510Yes</v>
      </c>
      <c r="G100">
        <v>6</v>
      </c>
    </row>
    <row r="101" spans="1:7" x14ac:dyDescent="0.25">
      <c r="A101" t="s">
        <v>690</v>
      </c>
      <c r="B101" t="s">
        <v>694</v>
      </c>
      <c r="C101" t="s">
        <v>681</v>
      </c>
      <c r="D101" t="s">
        <v>700</v>
      </c>
      <c r="E101" t="s">
        <v>501</v>
      </c>
      <c r="F101" t="str">
        <f t="shared" si="1"/>
        <v>DHA3440DHA3480DHA6820DHA6510No</v>
      </c>
      <c r="G101">
        <v>13.5</v>
      </c>
    </row>
    <row r="102" spans="1:7" x14ac:dyDescent="0.25">
      <c r="A102" t="s">
        <v>690</v>
      </c>
      <c r="B102" t="s">
        <v>694</v>
      </c>
      <c r="C102" t="s">
        <v>681</v>
      </c>
      <c r="D102" t="s">
        <v>701</v>
      </c>
      <c r="E102" t="s">
        <v>504</v>
      </c>
      <c r="F102" t="str">
        <f t="shared" si="1"/>
        <v>DHA3440DHA3480DHA6820DHA6520Yes</v>
      </c>
      <c r="G102">
        <v>6</v>
      </c>
    </row>
    <row r="103" spans="1:7" x14ac:dyDescent="0.25">
      <c r="A103" t="s">
        <v>690</v>
      </c>
      <c r="B103" t="s">
        <v>694</v>
      </c>
      <c r="C103" t="s">
        <v>681</v>
      </c>
      <c r="D103" t="s">
        <v>701</v>
      </c>
      <c r="E103" t="s">
        <v>501</v>
      </c>
      <c r="F103" t="str">
        <f t="shared" si="1"/>
        <v>DHA3440DHA3480DHA6820DHA6520No</v>
      </c>
      <c r="G103">
        <v>13.5</v>
      </c>
    </row>
    <row r="104" spans="1:7" x14ac:dyDescent="0.25">
      <c r="A104" t="s">
        <v>690</v>
      </c>
      <c r="B104" t="s">
        <v>694</v>
      </c>
      <c r="C104" t="s">
        <v>681</v>
      </c>
      <c r="D104" t="s">
        <v>702</v>
      </c>
      <c r="E104" t="s">
        <v>504</v>
      </c>
      <c r="F104" t="str">
        <f t="shared" si="1"/>
        <v>DHA3440DHA3480DHA6820DHA6550Yes</v>
      </c>
      <c r="G104">
        <v>6</v>
      </c>
    </row>
    <row r="105" spans="1:7" x14ac:dyDescent="0.25">
      <c r="A105" t="s">
        <v>690</v>
      </c>
      <c r="B105" t="s">
        <v>694</v>
      </c>
      <c r="C105" t="s">
        <v>681</v>
      </c>
      <c r="D105" t="s">
        <v>702</v>
      </c>
      <c r="E105" t="s">
        <v>501</v>
      </c>
      <c r="F105" t="str">
        <f t="shared" si="1"/>
        <v>DHA3440DHA3480DHA6820DHA6550No</v>
      </c>
      <c r="G105">
        <v>13.5</v>
      </c>
    </row>
    <row r="106" spans="1:7" x14ac:dyDescent="0.25">
      <c r="A106" t="s">
        <v>690</v>
      </c>
      <c r="B106" t="s">
        <v>694</v>
      </c>
      <c r="C106" t="s">
        <v>683</v>
      </c>
      <c r="D106" t="s">
        <v>699</v>
      </c>
      <c r="E106" t="s">
        <v>504</v>
      </c>
      <c r="F106" t="str">
        <f t="shared" si="1"/>
        <v>DHA3440DHA3480DHA6830DHA6500Yes</v>
      </c>
      <c r="G106">
        <v>13.5</v>
      </c>
    </row>
    <row r="107" spans="1:7" x14ac:dyDescent="0.25">
      <c r="A107" t="s">
        <v>690</v>
      </c>
      <c r="B107" t="s">
        <v>694</v>
      </c>
      <c r="C107" t="s">
        <v>683</v>
      </c>
      <c r="D107" t="s">
        <v>699</v>
      </c>
      <c r="E107" t="s">
        <v>501</v>
      </c>
      <c r="F107" t="str">
        <f t="shared" si="1"/>
        <v>DHA3440DHA3480DHA6830DHA6500No</v>
      </c>
      <c r="G107">
        <v>20.5</v>
      </c>
    </row>
    <row r="108" spans="1:7" x14ac:dyDescent="0.25">
      <c r="A108" t="s">
        <v>690</v>
      </c>
      <c r="B108" t="s">
        <v>694</v>
      </c>
      <c r="C108" t="s">
        <v>683</v>
      </c>
      <c r="D108" t="s">
        <v>700</v>
      </c>
      <c r="E108" t="s">
        <v>504</v>
      </c>
      <c r="F108" t="str">
        <f t="shared" si="1"/>
        <v>DHA3440DHA3480DHA6830DHA6510Yes</v>
      </c>
      <c r="G108">
        <v>6</v>
      </c>
    </row>
    <row r="109" spans="1:7" x14ac:dyDescent="0.25">
      <c r="A109" t="s">
        <v>690</v>
      </c>
      <c r="B109" t="s">
        <v>694</v>
      </c>
      <c r="C109" t="s">
        <v>683</v>
      </c>
      <c r="D109" t="s">
        <v>700</v>
      </c>
      <c r="E109" t="s">
        <v>501</v>
      </c>
      <c r="F109" t="str">
        <f t="shared" si="1"/>
        <v>DHA3440DHA3480DHA6830DHA6510No</v>
      </c>
      <c r="G109">
        <v>20.5</v>
      </c>
    </row>
    <row r="110" spans="1:7" x14ac:dyDescent="0.25">
      <c r="A110" t="s">
        <v>690</v>
      </c>
      <c r="B110" t="s">
        <v>694</v>
      </c>
      <c r="C110" t="s">
        <v>683</v>
      </c>
      <c r="D110" t="s">
        <v>701</v>
      </c>
      <c r="E110" t="s">
        <v>504</v>
      </c>
      <c r="F110" t="str">
        <f t="shared" si="1"/>
        <v>DHA3440DHA3480DHA6830DHA6520Yes</v>
      </c>
      <c r="G110">
        <v>6</v>
      </c>
    </row>
    <row r="111" spans="1:7" x14ac:dyDescent="0.25">
      <c r="A111" t="s">
        <v>690</v>
      </c>
      <c r="B111" t="s">
        <v>694</v>
      </c>
      <c r="C111" t="s">
        <v>683</v>
      </c>
      <c r="D111" t="s">
        <v>701</v>
      </c>
      <c r="E111" t="s">
        <v>501</v>
      </c>
      <c r="F111" t="str">
        <f t="shared" si="1"/>
        <v>DHA3440DHA3480DHA6830DHA6520No</v>
      </c>
      <c r="G111">
        <v>20.5</v>
      </c>
    </row>
    <row r="112" spans="1:7" x14ac:dyDescent="0.25">
      <c r="A112" t="s">
        <v>690</v>
      </c>
      <c r="B112" t="s">
        <v>694</v>
      </c>
      <c r="C112" t="s">
        <v>683</v>
      </c>
      <c r="D112" t="s">
        <v>702</v>
      </c>
      <c r="E112" t="s">
        <v>504</v>
      </c>
      <c r="F112" t="str">
        <f t="shared" si="1"/>
        <v>DHA3440DHA3480DHA6830DHA6550Yes</v>
      </c>
      <c r="G112">
        <v>6</v>
      </c>
    </row>
    <row r="113" spans="1:7" x14ac:dyDescent="0.25">
      <c r="A113" t="s">
        <v>690</v>
      </c>
      <c r="B113" t="s">
        <v>694</v>
      </c>
      <c r="C113" t="s">
        <v>683</v>
      </c>
      <c r="D113" t="s">
        <v>702</v>
      </c>
      <c r="E113" t="s">
        <v>501</v>
      </c>
      <c r="F113" t="str">
        <f t="shared" si="1"/>
        <v>DHA3440DHA3480DHA6830DHA6550No</v>
      </c>
      <c r="G113">
        <v>20.5</v>
      </c>
    </row>
    <row r="114" spans="1:7" x14ac:dyDescent="0.25">
      <c r="A114" t="s">
        <v>690</v>
      </c>
      <c r="B114" t="s">
        <v>694</v>
      </c>
      <c r="C114" t="s">
        <v>684</v>
      </c>
      <c r="D114" t="s">
        <v>699</v>
      </c>
      <c r="E114" t="s">
        <v>504</v>
      </c>
      <c r="F114" t="str">
        <f t="shared" si="1"/>
        <v>DHA3440DHA3480DHA6840DHA6500Yes</v>
      </c>
      <c r="G114">
        <v>18</v>
      </c>
    </row>
    <row r="115" spans="1:7" x14ac:dyDescent="0.25">
      <c r="A115" t="s">
        <v>690</v>
      </c>
      <c r="B115" t="s">
        <v>694</v>
      </c>
      <c r="C115" t="s">
        <v>684</v>
      </c>
      <c r="D115" t="s">
        <v>699</v>
      </c>
      <c r="E115" t="s">
        <v>501</v>
      </c>
      <c r="F115" t="str">
        <f t="shared" si="1"/>
        <v>DHA3440DHA3480DHA6840DHA6500No</v>
      </c>
      <c r="G115">
        <v>18</v>
      </c>
    </row>
    <row r="116" spans="1:7" x14ac:dyDescent="0.25">
      <c r="A116" t="s">
        <v>690</v>
      </c>
      <c r="B116" t="s">
        <v>694</v>
      </c>
      <c r="C116" t="s">
        <v>684</v>
      </c>
      <c r="D116" t="s">
        <v>700</v>
      </c>
      <c r="E116" t="s">
        <v>504</v>
      </c>
      <c r="F116" t="str">
        <f t="shared" si="1"/>
        <v>DHA3440DHA3480DHA6840DHA6510Yes</v>
      </c>
      <c r="G116">
        <v>11.5</v>
      </c>
    </row>
    <row r="117" spans="1:7" x14ac:dyDescent="0.25">
      <c r="A117" t="s">
        <v>690</v>
      </c>
      <c r="B117" t="s">
        <v>694</v>
      </c>
      <c r="C117" t="s">
        <v>684</v>
      </c>
      <c r="D117" t="s">
        <v>700</v>
      </c>
      <c r="E117" t="s">
        <v>501</v>
      </c>
      <c r="F117" t="str">
        <f t="shared" si="1"/>
        <v>DHA3440DHA3480DHA6840DHA6510No</v>
      </c>
      <c r="G117">
        <v>18</v>
      </c>
    </row>
    <row r="118" spans="1:7" x14ac:dyDescent="0.25">
      <c r="A118" t="s">
        <v>690</v>
      </c>
      <c r="B118" t="s">
        <v>694</v>
      </c>
      <c r="C118" t="s">
        <v>684</v>
      </c>
      <c r="D118" t="s">
        <v>701</v>
      </c>
      <c r="E118" t="s">
        <v>504</v>
      </c>
      <c r="F118" t="str">
        <f t="shared" si="1"/>
        <v>DHA3440DHA3480DHA6840DHA6520Yes</v>
      </c>
      <c r="G118">
        <v>11.5</v>
      </c>
    </row>
    <row r="119" spans="1:7" x14ac:dyDescent="0.25">
      <c r="A119" t="s">
        <v>690</v>
      </c>
      <c r="B119" t="s">
        <v>694</v>
      </c>
      <c r="C119" t="s">
        <v>684</v>
      </c>
      <c r="D119" t="s">
        <v>701</v>
      </c>
      <c r="E119" t="s">
        <v>501</v>
      </c>
      <c r="F119" t="str">
        <f t="shared" si="1"/>
        <v>DHA3440DHA3480DHA6840DHA6520No</v>
      </c>
      <c r="G119">
        <v>18</v>
      </c>
    </row>
    <row r="120" spans="1:7" x14ac:dyDescent="0.25">
      <c r="A120" t="s">
        <v>690</v>
      </c>
      <c r="B120" t="s">
        <v>694</v>
      </c>
      <c r="C120" t="s">
        <v>684</v>
      </c>
      <c r="D120" t="s">
        <v>702</v>
      </c>
      <c r="E120" t="s">
        <v>504</v>
      </c>
      <c r="F120" t="str">
        <f t="shared" si="1"/>
        <v>DHA3440DHA3480DHA6840DHA6550Yes</v>
      </c>
      <c r="G120">
        <v>11.5</v>
      </c>
    </row>
    <row r="121" spans="1:7" x14ac:dyDescent="0.25">
      <c r="A121" t="s">
        <v>690</v>
      </c>
      <c r="B121" t="s">
        <v>694</v>
      </c>
      <c r="C121" t="s">
        <v>684</v>
      </c>
      <c r="D121" t="s">
        <v>702</v>
      </c>
      <c r="E121" t="s">
        <v>501</v>
      </c>
      <c r="F121" t="str">
        <f t="shared" si="1"/>
        <v>DHA3440DHA3480DHA6840DHA6550No</v>
      </c>
      <c r="G121">
        <v>18</v>
      </c>
    </row>
    <row r="122" spans="1:7" x14ac:dyDescent="0.25">
      <c r="A122" t="s">
        <v>690</v>
      </c>
      <c r="B122" t="s">
        <v>696</v>
      </c>
      <c r="C122" t="s">
        <v>681</v>
      </c>
      <c r="D122" t="s">
        <v>699</v>
      </c>
      <c r="E122" t="s">
        <v>504</v>
      </c>
      <c r="F122" t="str">
        <f t="shared" si="1"/>
        <v>DHA3440DHA3490DHA6820DHA6500Yes</v>
      </c>
      <c r="G122" t="s">
        <v>723</v>
      </c>
    </row>
    <row r="123" spans="1:7" x14ac:dyDescent="0.25">
      <c r="A123" t="s">
        <v>690</v>
      </c>
      <c r="B123" t="s">
        <v>696</v>
      </c>
      <c r="C123" t="s">
        <v>681</v>
      </c>
      <c r="D123" t="s">
        <v>699</v>
      </c>
      <c r="E123" t="s">
        <v>501</v>
      </c>
      <c r="F123" t="str">
        <f t="shared" si="1"/>
        <v>DHA3440DHA3490DHA6820DHA6500No</v>
      </c>
      <c r="G123" t="s">
        <v>723</v>
      </c>
    </row>
    <row r="124" spans="1:7" x14ac:dyDescent="0.25">
      <c r="A124" t="s">
        <v>690</v>
      </c>
      <c r="B124" t="s">
        <v>696</v>
      </c>
      <c r="C124" t="s">
        <v>681</v>
      </c>
      <c r="D124" t="s">
        <v>700</v>
      </c>
      <c r="E124" t="s">
        <v>504</v>
      </c>
      <c r="F124" t="str">
        <f t="shared" si="1"/>
        <v>DHA3440DHA3490DHA6820DHA6510Yes</v>
      </c>
      <c r="G124" t="s">
        <v>723</v>
      </c>
    </row>
    <row r="125" spans="1:7" x14ac:dyDescent="0.25">
      <c r="A125" t="s">
        <v>690</v>
      </c>
      <c r="B125" t="s">
        <v>696</v>
      </c>
      <c r="C125" t="s">
        <v>681</v>
      </c>
      <c r="D125" t="s">
        <v>700</v>
      </c>
      <c r="E125" t="s">
        <v>501</v>
      </c>
      <c r="F125" t="str">
        <f t="shared" si="1"/>
        <v>DHA3440DHA3490DHA6820DHA6510No</v>
      </c>
      <c r="G125" t="s">
        <v>723</v>
      </c>
    </row>
    <row r="126" spans="1:7" x14ac:dyDescent="0.25">
      <c r="A126" t="s">
        <v>690</v>
      </c>
      <c r="B126" t="s">
        <v>696</v>
      </c>
      <c r="C126" t="s">
        <v>681</v>
      </c>
      <c r="D126" t="s">
        <v>701</v>
      </c>
      <c r="E126" t="s">
        <v>504</v>
      </c>
      <c r="F126" t="str">
        <f t="shared" si="1"/>
        <v>DHA3440DHA3490DHA6820DHA6520Yes</v>
      </c>
      <c r="G126" t="s">
        <v>723</v>
      </c>
    </row>
    <row r="127" spans="1:7" x14ac:dyDescent="0.25">
      <c r="A127" t="s">
        <v>690</v>
      </c>
      <c r="B127" t="s">
        <v>696</v>
      </c>
      <c r="C127" t="s">
        <v>681</v>
      </c>
      <c r="D127" t="s">
        <v>701</v>
      </c>
      <c r="E127" t="s">
        <v>501</v>
      </c>
      <c r="F127" t="str">
        <f t="shared" si="1"/>
        <v>DHA3440DHA3490DHA6820DHA6520No</v>
      </c>
      <c r="G127" t="s">
        <v>723</v>
      </c>
    </row>
    <row r="128" spans="1:7" x14ac:dyDescent="0.25">
      <c r="A128" t="s">
        <v>690</v>
      </c>
      <c r="B128" t="s">
        <v>696</v>
      </c>
      <c r="C128" t="s">
        <v>681</v>
      </c>
      <c r="D128" t="s">
        <v>702</v>
      </c>
      <c r="E128" t="s">
        <v>504</v>
      </c>
      <c r="F128" t="str">
        <f t="shared" si="1"/>
        <v>DHA3440DHA3490DHA6820DHA6550Yes</v>
      </c>
      <c r="G128" t="s">
        <v>723</v>
      </c>
    </row>
    <row r="129" spans="1:7" x14ac:dyDescent="0.25">
      <c r="A129" t="s">
        <v>690</v>
      </c>
      <c r="B129" t="s">
        <v>696</v>
      </c>
      <c r="C129" t="s">
        <v>681</v>
      </c>
      <c r="D129" t="s">
        <v>702</v>
      </c>
      <c r="E129" t="s">
        <v>501</v>
      </c>
      <c r="F129" t="str">
        <f t="shared" si="1"/>
        <v>DHA3440DHA3490DHA6820DHA6550No</v>
      </c>
      <c r="G129" t="s">
        <v>723</v>
      </c>
    </row>
    <row r="130" spans="1:7" x14ac:dyDescent="0.25">
      <c r="A130" t="s">
        <v>690</v>
      </c>
      <c r="B130" t="s">
        <v>696</v>
      </c>
      <c r="C130" t="s">
        <v>683</v>
      </c>
      <c r="D130" t="s">
        <v>699</v>
      </c>
      <c r="E130" t="s">
        <v>504</v>
      </c>
      <c r="F130" t="str">
        <f t="shared" si="1"/>
        <v>DHA3440DHA3490DHA6830DHA6500Yes</v>
      </c>
      <c r="G130" t="s">
        <v>723</v>
      </c>
    </row>
    <row r="131" spans="1:7" x14ac:dyDescent="0.25">
      <c r="A131" t="s">
        <v>690</v>
      </c>
      <c r="B131" t="s">
        <v>696</v>
      </c>
      <c r="C131" t="s">
        <v>683</v>
      </c>
      <c r="D131" t="s">
        <v>699</v>
      </c>
      <c r="E131" t="s">
        <v>501</v>
      </c>
      <c r="F131" t="str">
        <f t="shared" ref="F131:F194" si="2">CONCATENATE(A131,B131,C131,D131,E131)</f>
        <v>DHA3440DHA3490DHA6830DHA6500No</v>
      </c>
      <c r="G131" t="s">
        <v>723</v>
      </c>
    </row>
    <row r="132" spans="1:7" x14ac:dyDescent="0.25">
      <c r="A132" t="s">
        <v>690</v>
      </c>
      <c r="B132" t="s">
        <v>696</v>
      </c>
      <c r="C132" t="s">
        <v>683</v>
      </c>
      <c r="D132" t="s">
        <v>700</v>
      </c>
      <c r="E132" t="s">
        <v>504</v>
      </c>
      <c r="F132" t="str">
        <f t="shared" si="2"/>
        <v>DHA3440DHA3490DHA6830DHA6510Yes</v>
      </c>
      <c r="G132" t="s">
        <v>723</v>
      </c>
    </row>
    <row r="133" spans="1:7" x14ac:dyDescent="0.25">
      <c r="A133" t="s">
        <v>690</v>
      </c>
      <c r="B133" t="s">
        <v>696</v>
      </c>
      <c r="C133" t="s">
        <v>683</v>
      </c>
      <c r="D133" t="s">
        <v>700</v>
      </c>
      <c r="E133" t="s">
        <v>501</v>
      </c>
      <c r="F133" t="str">
        <f t="shared" si="2"/>
        <v>DHA3440DHA3490DHA6830DHA6510No</v>
      </c>
      <c r="G133" t="s">
        <v>723</v>
      </c>
    </row>
    <row r="134" spans="1:7" x14ac:dyDescent="0.25">
      <c r="A134" t="s">
        <v>690</v>
      </c>
      <c r="B134" t="s">
        <v>696</v>
      </c>
      <c r="C134" t="s">
        <v>683</v>
      </c>
      <c r="D134" t="s">
        <v>701</v>
      </c>
      <c r="E134" t="s">
        <v>504</v>
      </c>
      <c r="F134" t="str">
        <f t="shared" si="2"/>
        <v>DHA3440DHA3490DHA6830DHA6520Yes</v>
      </c>
      <c r="G134" t="s">
        <v>723</v>
      </c>
    </row>
    <row r="135" spans="1:7" x14ac:dyDescent="0.25">
      <c r="A135" t="s">
        <v>690</v>
      </c>
      <c r="B135" t="s">
        <v>696</v>
      </c>
      <c r="C135" t="s">
        <v>683</v>
      </c>
      <c r="D135" t="s">
        <v>701</v>
      </c>
      <c r="E135" t="s">
        <v>501</v>
      </c>
      <c r="F135" t="str">
        <f t="shared" si="2"/>
        <v>DHA3440DHA3490DHA6830DHA6520No</v>
      </c>
      <c r="G135" t="s">
        <v>723</v>
      </c>
    </row>
    <row r="136" spans="1:7" x14ac:dyDescent="0.25">
      <c r="A136" t="s">
        <v>690</v>
      </c>
      <c r="B136" t="s">
        <v>696</v>
      </c>
      <c r="C136" t="s">
        <v>683</v>
      </c>
      <c r="D136" t="s">
        <v>702</v>
      </c>
      <c r="E136" t="s">
        <v>504</v>
      </c>
      <c r="F136" t="str">
        <f t="shared" si="2"/>
        <v>DHA3440DHA3490DHA6830DHA6550Yes</v>
      </c>
      <c r="G136" t="s">
        <v>723</v>
      </c>
    </row>
    <row r="137" spans="1:7" x14ac:dyDescent="0.25">
      <c r="A137" t="s">
        <v>690</v>
      </c>
      <c r="B137" t="s">
        <v>696</v>
      </c>
      <c r="C137" t="s">
        <v>683</v>
      </c>
      <c r="D137" t="s">
        <v>702</v>
      </c>
      <c r="E137" t="s">
        <v>501</v>
      </c>
      <c r="F137" t="str">
        <f t="shared" si="2"/>
        <v>DHA3440DHA3490DHA6830DHA6550No</v>
      </c>
      <c r="G137" t="s">
        <v>723</v>
      </c>
    </row>
    <row r="138" spans="1:7" x14ac:dyDescent="0.25">
      <c r="A138" t="s">
        <v>690</v>
      </c>
      <c r="B138" t="s">
        <v>696</v>
      </c>
      <c r="C138" t="s">
        <v>684</v>
      </c>
      <c r="D138" t="s">
        <v>699</v>
      </c>
      <c r="E138" t="s">
        <v>504</v>
      </c>
      <c r="F138" t="str">
        <f t="shared" si="2"/>
        <v>DHA3440DHA3490DHA6840DHA6500Yes</v>
      </c>
      <c r="G138" t="s">
        <v>723</v>
      </c>
    </row>
    <row r="139" spans="1:7" x14ac:dyDescent="0.25">
      <c r="A139" t="s">
        <v>690</v>
      </c>
      <c r="B139" t="s">
        <v>696</v>
      </c>
      <c r="C139" t="s">
        <v>684</v>
      </c>
      <c r="D139" t="s">
        <v>699</v>
      </c>
      <c r="E139" t="s">
        <v>501</v>
      </c>
      <c r="F139" t="str">
        <f t="shared" si="2"/>
        <v>DHA3440DHA3490DHA6840DHA6500No</v>
      </c>
      <c r="G139" t="s">
        <v>723</v>
      </c>
    </row>
    <row r="140" spans="1:7" x14ac:dyDescent="0.25">
      <c r="A140" t="s">
        <v>690</v>
      </c>
      <c r="B140" t="s">
        <v>696</v>
      </c>
      <c r="C140" t="s">
        <v>684</v>
      </c>
      <c r="D140" t="s">
        <v>700</v>
      </c>
      <c r="E140" t="s">
        <v>504</v>
      </c>
      <c r="F140" t="str">
        <f t="shared" si="2"/>
        <v>DHA3440DHA3490DHA6840DHA6510Yes</v>
      </c>
      <c r="G140" t="s">
        <v>723</v>
      </c>
    </row>
    <row r="141" spans="1:7" x14ac:dyDescent="0.25">
      <c r="A141" t="s">
        <v>690</v>
      </c>
      <c r="B141" t="s">
        <v>696</v>
      </c>
      <c r="C141" t="s">
        <v>684</v>
      </c>
      <c r="D141" t="s">
        <v>700</v>
      </c>
      <c r="E141" t="s">
        <v>501</v>
      </c>
      <c r="F141" t="str">
        <f t="shared" si="2"/>
        <v>DHA3440DHA3490DHA6840DHA6510No</v>
      </c>
      <c r="G141" t="s">
        <v>723</v>
      </c>
    </row>
    <row r="142" spans="1:7" x14ac:dyDescent="0.25">
      <c r="A142" t="s">
        <v>690</v>
      </c>
      <c r="B142" t="s">
        <v>696</v>
      </c>
      <c r="C142" t="s">
        <v>684</v>
      </c>
      <c r="D142" t="s">
        <v>701</v>
      </c>
      <c r="E142" t="s">
        <v>504</v>
      </c>
      <c r="F142" t="str">
        <f t="shared" si="2"/>
        <v>DHA3440DHA3490DHA6840DHA6520Yes</v>
      </c>
      <c r="G142" t="s">
        <v>723</v>
      </c>
    </row>
    <row r="143" spans="1:7" x14ac:dyDescent="0.25">
      <c r="A143" t="s">
        <v>690</v>
      </c>
      <c r="B143" t="s">
        <v>696</v>
      </c>
      <c r="C143" t="s">
        <v>684</v>
      </c>
      <c r="D143" t="s">
        <v>701</v>
      </c>
      <c r="E143" t="s">
        <v>501</v>
      </c>
      <c r="F143" t="str">
        <f t="shared" si="2"/>
        <v>DHA3440DHA3490DHA6840DHA6520No</v>
      </c>
      <c r="G143" t="s">
        <v>723</v>
      </c>
    </row>
    <row r="144" spans="1:7" x14ac:dyDescent="0.25">
      <c r="A144" t="s">
        <v>690</v>
      </c>
      <c r="B144" t="s">
        <v>696</v>
      </c>
      <c r="C144" t="s">
        <v>684</v>
      </c>
      <c r="D144" t="s">
        <v>702</v>
      </c>
      <c r="E144" t="s">
        <v>504</v>
      </c>
      <c r="F144" t="str">
        <f t="shared" si="2"/>
        <v>DHA3440DHA3490DHA6840DHA6550Yes</v>
      </c>
      <c r="G144" t="s">
        <v>723</v>
      </c>
    </row>
    <row r="145" spans="1:7" x14ac:dyDescent="0.25">
      <c r="A145" t="s">
        <v>690</v>
      </c>
      <c r="B145" t="s">
        <v>696</v>
      </c>
      <c r="C145" t="s">
        <v>684</v>
      </c>
      <c r="D145" t="s">
        <v>702</v>
      </c>
      <c r="E145" t="s">
        <v>501</v>
      </c>
      <c r="F145" t="str">
        <f t="shared" si="2"/>
        <v>DHA3440DHA3490DHA6840DHA6550No</v>
      </c>
      <c r="G145" t="s">
        <v>723</v>
      </c>
    </row>
    <row r="146" spans="1:7" x14ac:dyDescent="0.25">
      <c r="A146" t="s">
        <v>691</v>
      </c>
      <c r="B146" t="s">
        <v>694</v>
      </c>
      <c r="C146" t="s">
        <v>681</v>
      </c>
      <c r="D146" t="s">
        <v>699</v>
      </c>
      <c r="E146" t="s">
        <v>504</v>
      </c>
      <c r="F146" t="str">
        <f t="shared" si="2"/>
        <v>DHA3450DHA3480DHA6820DHA6500Yes</v>
      </c>
      <c r="G146">
        <v>13.5</v>
      </c>
    </row>
    <row r="147" spans="1:7" x14ac:dyDescent="0.25">
      <c r="A147" t="s">
        <v>691</v>
      </c>
      <c r="B147" t="s">
        <v>694</v>
      </c>
      <c r="C147" t="s">
        <v>681</v>
      </c>
      <c r="D147" t="s">
        <v>699</v>
      </c>
      <c r="E147" t="s">
        <v>501</v>
      </c>
      <c r="F147" t="str">
        <f t="shared" si="2"/>
        <v>DHA3450DHA3480DHA6820DHA6500No</v>
      </c>
      <c r="G147">
        <v>13.5</v>
      </c>
    </row>
    <row r="148" spans="1:7" x14ac:dyDescent="0.25">
      <c r="A148" t="s">
        <v>691</v>
      </c>
      <c r="B148" t="s">
        <v>694</v>
      </c>
      <c r="C148" t="s">
        <v>681</v>
      </c>
      <c r="D148" t="s">
        <v>700</v>
      </c>
      <c r="E148" t="s">
        <v>504</v>
      </c>
      <c r="F148" t="str">
        <f t="shared" si="2"/>
        <v>DHA3450DHA3480DHA6820DHA6510Yes</v>
      </c>
      <c r="G148">
        <v>6</v>
      </c>
    </row>
    <row r="149" spans="1:7" x14ac:dyDescent="0.25">
      <c r="A149" t="s">
        <v>691</v>
      </c>
      <c r="B149" t="s">
        <v>694</v>
      </c>
      <c r="C149" t="s">
        <v>681</v>
      </c>
      <c r="D149" t="s">
        <v>700</v>
      </c>
      <c r="E149" t="s">
        <v>501</v>
      </c>
      <c r="F149" t="str">
        <f t="shared" si="2"/>
        <v>DHA3450DHA3480DHA6820DHA6510No</v>
      </c>
      <c r="G149">
        <v>13.5</v>
      </c>
    </row>
    <row r="150" spans="1:7" x14ac:dyDescent="0.25">
      <c r="A150" t="s">
        <v>691</v>
      </c>
      <c r="B150" t="s">
        <v>694</v>
      </c>
      <c r="C150" t="s">
        <v>681</v>
      </c>
      <c r="D150" t="s">
        <v>701</v>
      </c>
      <c r="E150" t="s">
        <v>504</v>
      </c>
      <c r="F150" t="str">
        <f t="shared" si="2"/>
        <v>DHA3450DHA3480DHA6820DHA6520Yes</v>
      </c>
      <c r="G150">
        <v>6</v>
      </c>
    </row>
    <row r="151" spans="1:7" x14ac:dyDescent="0.25">
      <c r="A151" t="s">
        <v>691</v>
      </c>
      <c r="B151" t="s">
        <v>694</v>
      </c>
      <c r="C151" t="s">
        <v>681</v>
      </c>
      <c r="D151" t="s">
        <v>701</v>
      </c>
      <c r="E151" t="s">
        <v>501</v>
      </c>
      <c r="F151" t="str">
        <f t="shared" si="2"/>
        <v>DHA3450DHA3480DHA6820DHA6520No</v>
      </c>
      <c r="G151">
        <v>13.5</v>
      </c>
    </row>
    <row r="152" spans="1:7" x14ac:dyDescent="0.25">
      <c r="A152" t="s">
        <v>691</v>
      </c>
      <c r="B152" t="s">
        <v>694</v>
      </c>
      <c r="C152" t="s">
        <v>681</v>
      </c>
      <c r="D152" t="s">
        <v>702</v>
      </c>
      <c r="E152" t="s">
        <v>504</v>
      </c>
      <c r="F152" t="str">
        <f t="shared" si="2"/>
        <v>DHA3450DHA3480DHA6820DHA6550Yes</v>
      </c>
      <c r="G152">
        <v>6</v>
      </c>
    </row>
    <row r="153" spans="1:7" x14ac:dyDescent="0.25">
      <c r="A153" t="s">
        <v>691</v>
      </c>
      <c r="B153" t="s">
        <v>694</v>
      </c>
      <c r="C153" t="s">
        <v>681</v>
      </c>
      <c r="D153" t="s">
        <v>702</v>
      </c>
      <c r="E153" t="s">
        <v>501</v>
      </c>
      <c r="F153" t="str">
        <f t="shared" si="2"/>
        <v>DHA3450DHA3480DHA6820DHA6550No</v>
      </c>
      <c r="G153">
        <v>13.5</v>
      </c>
    </row>
    <row r="154" spans="1:7" x14ac:dyDescent="0.25">
      <c r="A154" t="s">
        <v>691</v>
      </c>
      <c r="B154" t="s">
        <v>694</v>
      </c>
      <c r="C154" t="s">
        <v>683</v>
      </c>
      <c r="D154" t="s">
        <v>699</v>
      </c>
      <c r="E154" t="s">
        <v>504</v>
      </c>
      <c r="F154" t="str">
        <f t="shared" si="2"/>
        <v>DHA3450DHA3480DHA6830DHA6500Yes</v>
      </c>
      <c r="G154">
        <v>13.5</v>
      </c>
    </row>
    <row r="155" spans="1:7" x14ac:dyDescent="0.25">
      <c r="A155" t="s">
        <v>691</v>
      </c>
      <c r="B155" t="s">
        <v>694</v>
      </c>
      <c r="C155" t="s">
        <v>683</v>
      </c>
      <c r="D155" t="s">
        <v>699</v>
      </c>
      <c r="E155" t="s">
        <v>501</v>
      </c>
      <c r="F155" t="str">
        <f t="shared" si="2"/>
        <v>DHA3450DHA3480DHA6830DHA6500No</v>
      </c>
      <c r="G155">
        <v>20.5</v>
      </c>
    </row>
    <row r="156" spans="1:7" x14ac:dyDescent="0.25">
      <c r="A156" t="s">
        <v>691</v>
      </c>
      <c r="B156" t="s">
        <v>694</v>
      </c>
      <c r="C156" t="s">
        <v>683</v>
      </c>
      <c r="D156" t="s">
        <v>700</v>
      </c>
      <c r="E156" t="s">
        <v>504</v>
      </c>
      <c r="F156" t="str">
        <f t="shared" si="2"/>
        <v>DHA3450DHA3480DHA6830DHA6510Yes</v>
      </c>
      <c r="G156">
        <v>6</v>
      </c>
    </row>
    <row r="157" spans="1:7" x14ac:dyDescent="0.25">
      <c r="A157" t="s">
        <v>691</v>
      </c>
      <c r="B157" t="s">
        <v>694</v>
      </c>
      <c r="C157" t="s">
        <v>683</v>
      </c>
      <c r="D157" t="s">
        <v>700</v>
      </c>
      <c r="E157" t="s">
        <v>501</v>
      </c>
      <c r="F157" t="str">
        <f t="shared" si="2"/>
        <v>DHA3450DHA3480DHA6830DHA6510No</v>
      </c>
      <c r="G157">
        <v>20.5</v>
      </c>
    </row>
    <row r="158" spans="1:7" x14ac:dyDescent="0.25">
      <c r="A158" t="s">
        <v>691</v>
      </c>
      <c r="B158" t="s">
        <v>694</v>
      </c>
      <c r="C158" t="s">
        <v>683</v>
      </c>
      <c r="D158" t="s">
        <v>701</v>
      </c>
      <c r="E158" t="s">
        <v>504</v>
      </c>
      <c r="F158" t="str">
        <f t="shared" si="2"/>
        <v>DHA3450DHA3480DHA6830DHA6520Yes</v>
      </c>
      <c r="G158">
        <v>6</v>
      </c>
    </row>
    <row r="159" spans="1:7" x14ac:dyDescent="0.25">
      <c r="A159" t="s">
        <v>691</v>
      </c>
      <c r="B159" t="s">
        <v>694</v>
      </c>
      <c r="C159" t="s">
        <v>683</v>
      </c>
      <c r="D159" t="s">
        <v>701</v>
      </c>
      <c r="E159" t="s">
        <v>501</v>
      </c>
      <c r="F159" t="str">
        <f t="shared" si="2"/>
        <v>DHA3450DHA3480DHA6830DHA6520No</v>
      </c>
      <c r="G159">
        <v>20.5</v>
      </c>
    </row>
    <row r="160" spans="1:7" x14ac:dyDescent="0.25">
      <c r="A160" t="s">
        <v>691</v>
      </c>
      <c r="B160" t="s">
        <v>694</v>
      </c>
      <c r="C160" t="s">
        <v>683</v>
      </c>
      <c r="D160" t="s">
        <v>702</v>
      </c>
      <c r="E160" t="s">
        <v>504</v>
      </c>
      <c r="F160" t="str">
        <f t="shared" si="2"/>
        <v>DHA3450DHA3480DHA6830DHA6550Yes</v>
      </c>
      <c r="G160">
        <v>6</v>
      </c>
    </row>
    <row r="161" spans="1:7" x14ac:dyDescent="0.25">
      <c r="A161" t="s">
        <v>691</v>
      </c>
      <c r="B161" t="s">
        <v>694</v>
      </c>
      <c r="C161" t="s">
        <v>683</v>
      </c>
      <c r="D161" t="s">
        <v>702</v>
      </c>
      <c r="E161" t="s">
        <v>501</v>
      </c>
      <c r="F161" t="str">
        <f t="shared" si="2"/>
        <v>DHA3450DHA3480DHA6830DHA6550No</v>
      </c>
      <c r="G161">
        <v>20.5</v>
      </c>
    </row>
    <row r="162" spans="1:7" x14ac:dyDescent="0.25">
      <c r="A162" t="s">
        <v>691</v>
      </c>
      <c r="B162" t="s">
        <v>694</v>
      </c>
      <c r="C162" t="s">
        <v>684</v>
      </c>
      <c r="D162" t="s">
        <v>699</v>
      </c>
      <c r="E162" t="s">
        <v>504</v>
      </c>
      <c r="F162" t="str">
        <f t="shared" si="2"/>
        <v>DHA3450DHA3480DHA6840DHA6500Yes</v>
      </c>
      <c r="G162">
        <v>18</v>
      </c>
    </row>
    <row r="163" spans="1:7" x14ac:dyDescent="0.25">
      <c r="A163" t="s">
        <v>691</v>
      </c>
      <c r="B163" t="s">
        <v>694</v>
      </c>
      <c r="C163" t="s">
        <v>684</v>
      </c>
      <c r="D163" t="s">
        <v>699</v>
      </c>
      <c r="E163" t="s">
        <v>501</v>
      </c>
      <c r="F163" t="str">
        <f t="shared" si="2"/>
        <v>DHA3450DHA3480DHA6840DHA6500No</v>
      </c>
      <c r="G163">
        <v>18</v>
      </c>
    </row>
    <row r="164" spans="1:7" x14ac:dyDescent="0.25">
      <c r="A164" t="s">
        <v>691</v>
      </c>
      <c r="B164" t="s">
        <v>694</v>
      </c>
      <c r="C164" t="s">
        <v>684</v>
      </c>
      <c r="D164" t="s">
        <v>700</v>
      </c>
      <c r="E164" t="s">
        <v>504</v>
      </c>
      <c r="F164" t="str">
        <f t="shared" si="2"/>
        <v>DHA3450DHA3480DHA6840DHA6510Yes</v>
      </c>
      <c r="G164">
        <v>11.5</v>
      </c>
    </row>
    <row r="165" spans="1:7" x14ac:dyDescent="0.25">
      <c r="A165" t="s">
        <v>691</v>
      </c>
      <c r="B165" t="s">
        <v>694</v>
      </c>
      <c r="C165" t="s">
        <v>684</v>
      </c>
      <c r="D165" t="s">
        <v>700</v>
      </c>
      <c r="E165" t="s">
        <v>501</v>
      </c>
      <c r="F165" t="str">
        <f t="shared" si="2"/>
        <v>DHA3450DHA3480DHA6840DHA6510No</v>
      </c>
      <c r="G165">
        <v>18</v>
      </c>
    </row>
    <row r="166" spans="1:7" x14ac:dyDescent="0.25">
      <c r="A166" t="s">
        <v>691</v>
      </c>
      <c r="B166" t="s">
        <v>694</v>
      </c>
      <c r="C166" t="s">
        <v>684</v>
      </c>
      <c r="D166" t="s">
        <v>701</v>
      </c>
      <c r="E166" t="s">
        <v>504</v>
      </c>
      <c r="F166" t="str">
        <f t="shared" si="2"/>
        <v>DHA3450DHA3480DHA6840DHA6520Yes</v>
      </c>
      <c r="G166">
        <v>11.5</v>
      </c>
    </row>
    <row r="167" spans="1:7" x14ac:dyDescent="0.25">
      <c r="A167" t="s">
        <v>691</v>
      </c>
      <c r="B167" t="s">
        <v>694</v>
      </c>
      <c r="C167" t="s">
        <v>684</v>
      </c>
      <c r="D167" t="s">
        <v>701</v>
      </c>
      <c r="E167" t="s">
        <v>501</v>
      </c>
      <c r="F167" t="str">
        <f t="shared" si="2"/>
        <v>DHA3450DHA3480DHA6840DHA6520No</v>
      </c>
      <c r="G167">
        <v>18</v>
      </c>
    </row>
    <row r="168" spans="1:7" x14ac:dyDescent="0.25">
      <c r="A168" t="s">
        <v>691</v>
      </c>
      <c r="B168" t="s">
        <v>694</v>
      </c>
      <c r="C168" t="s">
        <v>684</v>
      </c>
      <c r="D168" t="s">
        <v>702</v>
      </c>
      <c r="E168" t="s">
        <v>504</v>
      </c>
      <c r="F168" t="str">
        <f t="shared" si="2"/>
        <v>DHA3450DHA3480DHA6840DHA6550Yes</v>
      </c>
      <c r="G168">
        <v>11.5</v>
      </c>
    </row>
    <row r="169" spans="1:7" x14ac:dyDescent="0.25">
      <c r="A169" t="s">
        <v>691</v>
      </c>
      <c r="B169" t="s">
        <v>694</v>
      </c>
      <c r="C169" t="s">
        <v>684</v>
      </c>
      <c r="D169" t="s">
        <v>702</v>
      </c>
      <c r="E169" t="s">
        <v>501</v>
      </c>
      <c r="F169" t="str">
        <f t="shared" si="2"/>
        <v>DHA3450DHA3480DHA6840DHA6550No</v>
      </c>
      <c r="G169">
        <v>18</v>
      </c>
    </row>
    <row r="170" spans="1:7" x14ac:dyDescent="0.25">
      <c r="A170" t="s">
        <v>691</v>
      </c>
      <c r="B170" t="s">
        <v>696</v>
      </c>
      <c r="C170" t="s">
        <v>681</v>
      </c>
      <c r="D170" t="s">
        <v>699</v>
      </c>
      <c r="E170" t="s">
        <v>504</v>
      </c>
      <c r="F170" t="str">
        <f t="shared" si="2"/>
        <v>DHA3450DHA3490DHA6820DHA6500Yes</v>
      </c>
      <c r="G170" t="s">
        <v>723</v>
      </c>
    </row>
    <row r="171" spans="1:7" x14ac:dyDescent="0.25">
      <c r="A171" t="s">
        <v>691</v>
      </c>
      <c r="B171" t="s">
        <v>696</v>
      </c>
      <c r="C171" t="s">
        <v>681</v>
      </c>
      <c r="D171" t="s">
        <v>699</v>
      </c>
      <c r="E171" t="s">
        <v>501</v>
      </c>
      <c r="F171" t="str">
        <f t="shared" si="2"/>
        <v>DHA3450DHA3490DHA6820DHA6500No</v>
      </c>
      <c r="G171" t="s">
        <v>723</v>
      </c>
    </row>
    <row r="172" spans="1:7" x14ac:dyDescent="0.25">
      <c r="A172" t="s">
        <v>691</v>
      </c>
      <c r="B172" t="s">
        <v>696</v>
      </c>
      <c r="C172" t="s">
        <v>681</v>
      </c>
      <c r="D172" t="s">
        <v>700</v>
      </c>
      <c r="E172" t="s">
        <v>504</v>
      </c>
      <c r="F172" t="str">
        <f t="shared" si="2"/>
        <v>DHA3450DHA3490DHA6820DHA6510Yes</v>
      </c>
      <c r="G172" t="s">
        <v>723</v>
      </c>
    </row>
    <row r="173" spans="1:7" x14ac:dyDescent="0.25">
      <c r="A173" t="s">
        <v>691</v>
      </c>
      <c r="B173" t="s">
        <v>696</v>
      </c>
      <c r="C173" t="s">
        <v>681</v>
      </c>
      <c r="D173" t="s">
        <v>700</v>
      </c>
      <c r="E173" t="s">
        <v>501</v>
      </c>
      <c r="F173" t="str">
        <f t="shared" si="2"/>
        <v>DHA3450DHA3490DHA6820DHA6510No</v>
      </c>
      <c r="G173" t="s">
        <v>723</v>
      </c>
    </row>
    <row r="174" spans="1:7" x14ac:dyDescent="0.25">
      <c r="A174" t="s">
        <v>691</v>
      </c>
      <c r="B174" t="s">
        <v>696</v>
      </c>
      <c r="C174" t="s">
        <v>681</v>
      </c>
      <c r="D174" t="s">
        <v>701</v>
      </c>
      <c r="E174" t="s">
        <v>504</v>
      </c>
      <c r="F174" t="str">
        <f t="shared" si="2"/>
        <v>DHA3450DHA3490DHA6820DHA6520Yes</v>
      </c>
      <c r="G174" t="s">
        <v>723</v>
      </c>
    </row>
    <row r="175" spans="1:7" x14ac:dyDescent="0.25">
      <c r="A175" t="s">
        <v>691</v>
      </c>
      <c r="B175" t="s">
        <v>696</v>
      </c>
      <c r="C175" t="s">
        <v>681</v>
      </c>
      <c r="D175" t="s">
        <v>701</v>
      </c>
      <c r="E175" t="s">
        <v>501</v>
      </c>
      <c r="F175" t="str">
        <f t="shared" si="2"/>
        <v>DHA3450DHA3490DHA6820DHA6520No</v>
      </c>
      <c r="G175" t="s">
        <v>723</v>
      </c>
    </row>
    <row r="176" spans="1:7" x14ac:dyDescent="0.25">
      <c r="A176" t="s">
        <v>691</v>
      </c>
      <c r="B176" t="s">
        <v>696</v>
      </c>
      <c r="C176" t="s">
        <v>681</v>
      </c>
      <c r="D176" t="s">
        <v>702</v>
      </c>
      <c r="E176" t="s">
        <v>504</v>
      </c>
      <c r="F176" t="str">
        <f t="shared" si="2"/>
        <v>DHA3450DHA3490DHA6820DHA6550Yes</v>
      </c>
      <c r="G176" t="s">
        <v>723</v>
      </c>
    </row>
    <row r="177" spans="1:7" x14ac:dyDescent="0.25">
      <c r="A177" t="s">
        <v>691</v>
      </c>
      <c r="B177" t="s">
        <v>696</v>
      </c>
      <c r="C177" t="s">
        <v>681</v>
      </c>
      <c r="D177" t="s">
        <v>702</v>
      </c>
      <c r="E177" t="s">
        <v>501</v>
      </c>
      <c r="F177" t="str">
        <f t="shared" si="2"/>
        <v>DHA3450DHA3490DHA6820DHA6550No</v>
      </c>
      <c r="G177" t="s">
        <v>723</v>
      </c>
    </row>
    <row r="178" spans="1:7" x14ac:dyDescent="0.25">
      <c r="A178" t="s">
        <v>691</v>
      </c>
      <c r="B178" t="s">
        <v>696</v>
      </c>
      <c r="C178" t="s">
        <v>683</v>
      </c>
      <c r="D178" t="s">
        <v>699</v>
      </c>
      <c r="E178" t="s">
        <v>504</v>
      </c>
      <c r="F178" t="str">
        <f t="shared" si="2"/>
        <v>DHA3450DHA3490DHA6830DHA6500Yes</v>
      </c>
      <c r="G178" t="s">
        <v>723</v>
      </c>
    </row>
    <row r="179" spans="1:7" x14ac:dyDescent="0.25">
      <c r="A179" t="s">
        <v>691</v>
      </c>
      <c r="B179" t="s">
        <v>696</v>
      </c>
      <c r="C179" t="s">
        <v>683</v>
      </c>
      <c r="D179" t="s">
        <v>699</v>
      </c>
      <c r="E179" t="s">
        <v>501</v>
      </c>
      <c r="F179" t="str">
        <f t="shared" si="2"/>
        <v>DHA3450DHA3490DHA6830DHA6500No</v>
      </c>
      <c r="G179" t="s">
        <v>723</v>
      </c>
    </row>
    <row r="180" spans="1:7" x14ac:dyDescent="0.25">
      <c r="A180" t="s">
        <v>691</v>
      </c>
      <c r="B180" t="s">
        <v>696</v>
      </c>
      <c r="C180" t="s">
        <v>683</v>
      </c>
      <c r="D180" t="s">
        <v>700</v>
      </c>
      <c r="E180" t="s">
        <v>504</v>
      </c>
      <c r="F180" t="str">
        <f t="shared" si="2"/>
        <v>DHA3450DHA3490DHA6830DHA6510Yes</v>
      </c>
      <c r="G180" t="s">
        <v>723</v>
      </c>
    </row>
    <row r="181" spans="1:7" x14ac:dyDescent="0.25">
      <c r="A181" t="s">
        <v>691</v>
      </c>
      <c r="B181" t="s">
        <v>696</v>
      </c>
      <c r="C181" t="s">
        <v>683</v>
      </c>
      <c r="D181" t="s">
        <v>700</v>
      </c>
      <c r="E181" t="s">
        <v>501</v>
      </c>
      <c r="F181" t="str">
        <f t="shared" si="2"/>
        <v>DHA3450DHA3490DHA6830DHA6510No</v>
      </c>
      <c r="G181" t="s">
        <v>723</v>
      </c>
    </row>
    <row r="182" spans="1:7" x14ac:dyDescent="0.25">
      <c r="A182" t="s">
        <v>691</v>
      </c>
      <c r="B182" t="s">
        <v>696</v>
      </c>
      <c r="C182" t="s">
        <v>683</v>
      </c>
      <c r="D182" t="s">
        <v>701</v>
      </c>
      <c r="E182" t="s">
        <v>504</v>
      </c>
      <c r="F182" t="str">
        <f t="shared" si="2"/>
        <v>DHA3450DHA3490DHA6830DHA6520Yes</v>
      </c>
      <c r="G182" t="s">
        <v>723</v>
      </c>
    </row>
    <row r="183" spans="1:7" x14ac:dyDescent="0.25">
      <c r="A183" t="s">
        <v>691</v>
      </c>
      <c r="B183" t="s">
        <v>696</v>
      </c>
      <c r="C183" t="s">
        <v>683</v>
      </c>
      <c r="D183" t="s">
        <v>701</v>
      </c>
      <c r="E183" t="s">
        <v>501</v>
      </c>
      <c r="F183" t="str">
        <f t="shared" si="2"/>
        <v>DHA3450DHA3490DHA6830DHA6520No</v>
      </c>
      <c r="G183" t="s">
        <v>723</v>
      </c>
    </row>
    <row r="184" spans="1:7" x14ac:dyDescent="0.25">
      <c r="A184" t="s">
        <v>691</v>
      </c>
      <c r="B184" t="s">
        <v>696</v>
      </c>
      <c r="C184" t="s">
        <v>683</v>
      </c>
      <c r="D184" t="s">
        <v>702</v>
      </c>
      <c r="E184" t="s">
        <v>504</v>
      </c>
      <c r="F184" t="str">
        <f t="shared" si="2"/>
        <v>DHA3450DHA3490DHA6830DHA6550Yes</v>
      </c>
      <c r="G184" t="s">
        <v>723</v>
      </c>
    </row>
    <row r="185" spans="1:7" x14ac:dyDescent="0.25">
      <c r="A185" t="s">
        <v>691</v>
      </c>
      <c r="B185" t="s">
        <v>696</v>
      </c>
      <c r="C185" t="s">
        <v>683</v>
      </c>
      <c r="D185" t="s">
        <v>702</v>
      </c>
      <c r="E185" t="s">
        <v>501</v>
      </c>
      <c r="F185" t="str">
        <f t="shared" si="2"/>
        <v>DHA3450DHA3490DHA6830DHA6550No</v>
      </c>
      <c r="G185" t="s">
        <v>723</v>
      </c>
    </row>
    <row r="186" spans="1:7" x14ac:dyDescent="0.25">
      <c r="A186" t="s">
        <v>691</v>
      </c>
      <c r="B186" t="s">
        <v>696</v>
      </c>
      <c r="C186" t="s">
        <v>684</v>
      </c>
      <c r="D186" t="s">
        <v>699</v>
      </c>
      <c r="E186" t="s">
        <v>504</v>
      </c>
      <c r="F186" t="str">
        <f t="shared" si="2"/>
        <v>DHA3450DHA3490DHA6840DHA6500Yes</v>
      </c>
      <c r="G186" t="s">
        <v>723</v>
      </c>
    </row>
    <row r="187" spans="1:7" x14ac:dyDescent="0.25">
      <c r="A187" t="s">
        <v>691</v>
      </c>
      <c r="B187" t="s">
        <v>696</v>
      </c>
      <c r="C187" t="s">
        <v>684</v>
      </c>
      <c r="D187" t="s">
        <v>699</v>
      </c>
      <c r="E187" t="s">
        <v>501</v>
      </c>
      <c r="F187" t="str">
        <f t="shared" si="2"/>
        <v>DHA3450DHA3490DHA6840DHA6500No</v>
      </c>
      <c r="G187" t="s">
        <v>723</v>
      </c>
    </row>
    <row r="188" spans="1:7" x14ac:dyDescent="0.25">
      <c r="A188" t="s">
        <v>691</v>
      </c>
      <c r="B188" t="s">
        <v>696</v>
      </c>
      <c r="C188" t="s">
        <v>684</v>
      </c>
      <c r="D188" t="s">
        <v>700</v>
      </c>
      <c r="E188" t="s">
        <v>504</v>
      </c>
      <c r="F188" t="str">
        <f t="shared" si="2"/>
        <v>DHA3450DHA3490DHA6840DHA6510Yes</v>
      </c>
      <c r="G188" t="s">
        <v>723</v>
      </c>
    </row>
    <row r="189" spans="1:7" x14ac:dyDescent="0.25">
      <c r="A189" t="s">
        <v>691</v>
      </c>
      <c r="B189" t="s">
        <v>696</v>
      </c>
      <c r="C189" t="s">
        <v>684</v>
      </c>
      <c r="D189" t="s">
        <v>700</v>
      </c>
      <c r="E189" t="s">
        <v>501</v>
      </c>
      <c r="F189" t="str">
        <f t="shared" si="2"/>
        <v>DHA3450DHA3490DHA6840DHA6510No</v>
      </c>
      <c r="G189" t="s">
        <v>723</v>
      </c>
    </row>
    <row r="190" spans="1:7" x14ac:dyDescent="0.25">
      <c r="A190" t="s">
        <v>691</v>
      </c>
      <c r="B190" t="s">
        <v>696</v>
      </c>
      <c r="C190" t="s">
        <v>684</v>
      </c>
      <c r="D190" t="s">
        <v>701</v>
      </c>
      <c r="E190" t="s">
        <v>504</v>
      </c>
      <c r="F190" t="str">
        <f t="shared" si="2"/>
        <v>DHA3450DHA3490DHA6840DHA6520Yes</v>
      </c>
      <c r="G190" t="s">
        <v>723</v>
      </c>
    </row>
    <row r="191" spans="1:7" x14ac:dyDescent="0.25">
      <c r="A191" t="s">
        <v>691</v>
      </c>
      <c r="B191" t="s">
        <v>696</v>
      </c>
      <c r="C191" t="s">
        <v>684</v>
      </c>
      <c r="D191" t="s">
        <v>701</v>
      </c>
      <c r="E191" t="s">
        <v>501</v>
      </c>
      <c r="F191" t="str">
        <f t="shared" si="2"/>
        <v>DHA3450DHA3490DHA6840DHA6520No</v>
      </c>
      <c r="G191" t="s">
        <v>723</v>
      </c>
    </row>
    <row r="192" spans="1:7" x14ac:dyDescent="0.25">
      <c r="A192" t="s">
        <v>691</v>
      </c>
      <c r="B192" t="s">
        <v>696</v>
      </c>
      <c r="C192" t="s">
        <v>684</v>
      </c>
      <c r="D192" t="s">
        <v>702</v>
      </c>
      <c r="E192" t="s">
        <v>504</v>
      </c>
      <c r="F192" t="str">
        <f t="shared" si="2"/>
        <v>DHA3450DHA3490DHA6840DHA6550Yes</v>
      </c>
      <c r="G192" t="s">
        <v>723</v>
      </c>
    </row>
    <row r="193" spans="1:7" x14ac:dyDescent="0.25">
      <c r="A193" t="s">
        <v>691</v>
      </c>
      <c r="B193" t="s">
        <v>696</v>
      </c>
      <c r="C193" t="s">
        <v>684</v>
      </c>
      <c r="D193" t="s">
        <v>702</v>
      </c>
      <c r="E193" t="s">
        <v>501</v>
      </c>
      <c r="F193" t="str">
        <f t="shared" si="2"/>
        <v>DHA3450DHA3490DHA6840DHA6550No</v>
      </c>
      <c r="G193" t="s">
        <v>723</v>
      </c>
    </row>
    <row r="194" spans="1:7" x14ac:dyDescent="0.25">
      <c r="A194" t="s">
        <v>692</v>
      </c>
      <c r="B194" t="s">
        <v>694</v>
      </c>
      <c r="C194" t="s">
        <v>681</v>
      </c>
      <c r="D194" t="s">
        <v>699</v>
      </c>
      <c r="E194" t="s">
        <v>504</v>
      </c>
      <c r="F194" t="str">
        <f t="shared" si="2"/>
        <v>DHA3430DHA3480DHA6820DHA6500Yes</v>
      </c>
      <c r="G194">
        <v>13.5</v>
      </c>
    </row>
    <row r="195" spans="1:7" x14ac:dyDescent="0.25">
      <c r="A195" t="s">
        <v>692</v>
      </c>
      <c r="B195" t="s">
        <v>694</v>
      </c>
      <c r="C195" t="s">
        <v>681</v>
      </c>
      <c r="D195" t="s">
        <v>699</v>
      </c>
      <c r="E195" t="s">
        <v>501</v>
      </c>
      <c r="F195" t="str">
        <f t="shared" ref="F195:F258" si="3">CONCATENATE(A195,B195,C195,D195,E195)</f>
        <v>DHA3430DHA3480DHA6820DHA6500No</v>
      </c>
      <c r="G195">
        <v>13.5</v>
      </c>
    </row>
    <row r="196" spans="1:7" x14ac:dyDescent="0.25">
      <c r="A196" t="s">
        <v>692</v>
      </c>
      <c r="B196" t="s">
        <v>694</v>
      </c>
      <c r="C196" t="s">
        <v>681</v>
      </c>
      <c r="D196" t="s">
        <v>700</v>
      </c>
      <c r="E196" t="s">
        <v>504</v>
      </c>
      <c r="F196" t="str">
        <f t="shared" si="3"/>
        <v>DHA3430DHA3480DHA6820DHA6510Yes</v>
      </c>
      <c r="G196">
        <v>6</v>
      </c>
    </row>
    <row r="197" spans="1:7" x14ac:dyDescent="0.25">
      <c r="A197" t="s">
        <v>692</v>
      </c>
      <c r="B197" t="s">
        <v>694</v>
      </c>
      <c r="C197" t="s">
        <v>681</v>
      </c>
      <c r="D197" t="s">
        <v>700</v>
      </c>
      <c r="E197" t="s">
        <v>501</v>
      </c>
      <c r="F197" t="str">
        <f t="shared" si="3"/>
        <v>DHA3430DHA3480DHA6820DHA6510No</v>
      </c>
      <c r="G197">
        <v>6</v>
      </c>
    </row>
    <row r="198" spans="1:7" x14ac:dyDescent="0.25">
      <c r="A198" t="s">
        <v>692</v>
      </c>
      <c r="B198" t="s">
        <v>694</v>
      </c>
      <c r="C198" t="s">
        <v>681</v>
      </c>
      <c r="D198" t="s">
        <v>701</v>
      </c>
      <c r="E198" t="s">
        <v>504</v>
      </c>
      <c r="F198" t="str">
        <f t="shared" si="3"/>
        <v>DHA3430DHA3480DHA6820DHA6520Yes</v>
      </c>
      <c r="G198">
        <v>6</v>
      </c>
    </row>
    <row r="199" spans="1:7" x14ac:dyDescent="0.25">
      <c r="A199" t="s">
        <v>692</v>
      </c>
      <c r="B199" t="s">
        <v>694</v>
      </c>
      <c r="C199" t="s">
        <v>681</v>
      </c>
      <c r="D199" t="s">
        <v>701</v>
      </c>
      <c r="E199" t="s">
        <v>501</v>
      </c>
      <c r="F199" t="str">
        <f t="shared" si="3"/>
        <v>DHA3430DHA3480DHA6820DHA6520No</v>
      </c>
      <c r="G199">
        <v>6</v>
      </c>
    </row>
    <row r="200" spans="1:7" x14ac:dyDescent="0.25">
      <c r="A200" t="s">
        <v>692</v>
      </c>
      <c r="B200" t="s">
        <v>694</v>
      </c>
      <c r="C200" t="s">
        <v>681</v>
      </c>
      <c r="D200" t="s">
        <v>702</v>
      </c>
      <c r="E200" t="s">
        <v>504</v>
      </c>
      <c r="F200" t="str">
        <f t="shared" si="3"/>
        <v>DHA3430DHA3480DHA6820DHA6550Yes</v>
      </c>
      <c r="G200">
        <v>6</v>
      </c>
    </row>
    <row r="201" spans="1:7" x14ac:dyDescent="0.25">
      <c r="A201" t="s">
        <v>692</v>
      </c>
      <c r="B201" t="s">
        <v>694</v>
      </c>
      <c r="C201" t="s">
        <v>681</v>
      </c>
      <c r="D201" t="s">
        <v>702</v>
      </c>
      <c r="E201" t="s">
        <v>501</v>
      </c>
      <c r="F201" t="str">
        <f t="shared" si="3"/>
        <v>DHA3430DHA3480DHA6820DHA6550No</v>
      </c>
      <c r="G201">
        <v>6</v>
      </c>
    </row>
    <row r="202" spans="1:7" x14ac:dyDescent="0.25">
      <c r="A202" t="s">
        <v>692</v>
      </c>
      <c r="B202" t="s">
        <v>694</v>
      </c>
      <c r="C202" t="s">
        <v>683</v>
      </c>
      <c r="D202" t="s">
        <v>699</v>
      </c>
      <c r="E202" t="s">
        <v>504</v>
      </c>
      <c r="F202" t="str">
        <f t="shared" si="3"/>
        <v>DHA3430DHA3480DHA6830DHA6500Yes</v>
      </c>
      <c r="G202">
        <v>13.5</v>
      </c>
    </row>
    <row r="203" spans="1:7" x14ac:dyDescent="0.25">
      <c r="A203" t="s">
        <v>692</v>
      </c>
      <c r="B203" t="s">
        <v>694</v>
      </c>
      <c r="C203" t="s">
        <v>683</v>
      </c>
      <c r="D203" t="s">
        <v>699</v>
      </c>
      <c r="E203" t="s">
        <v>501</v>
      </c>
      <c r="F203" t="str">
        <f t="shared" si="3"/>
        <v>DHA3430DHA3480DHA6830DHA6500No</v>
      </c>
      <c r="G203">
        <v>18</v>
      </c>
    </row>
    <row r="204" spans="1:7" x14ac:dyDescent="0.25">
      <c r="A204" t="s">
        <v>692</v>
      </c>
      <c r="B204" t="s">
        <v>694</v>
      </c>
      <c r="C204" t="s">
        <v>683</v>
      </c>
      <c r="D204" t="s">
        <v>700</v>
      </c>
      <c r="E204" t="s">
        <v>504</v>
      </c>
      <c r="F204" t="str">
        <f t="shared" si="3"/>
        <v>DHA3430DHA3480DHA6830DHA6510Yes</v>
      </c>
      <c r="G204">
        <v>6</v>
      </c>
    </row>
    <row r="205" spans="1:7" x14ac:dyDescent="0.25">
      <c r="A205" t="s">
        <v>692</v>
      </c>
      <c r="B205" t="s">
        <v>694</v>
      </c>
      <c r="C205" t="s">
        <v>683</v>
      </c>
      <c r="D205" t="s">
        <v>700</v>
      </c>
      <c r="E205" t="s">
        <v>501</v>
      </c>
      <c r="F205" t="str">
        <f t="shared" si="3"/>
        <v>DHA3430DHA3480DHA6830DHA6510No</v>
      </c>
      <c r="G205">
        <v>18</v>
      </c>
    </row>
    <row r="206" spans="1:7" x14ac:dyDescent="0.25">
      <c r="A206" t="s">
        <v>692</v>
      </c>
      <c r="B206" t="s">
        <v>694</v>
      </c>
      <c r="C206" t="s">
        <v>683</v>
      </c>
      <c r="D206" t="s">
        <v>701</v>
      </c>
      <c r="E206" t="s">
        <v>504</v>
      </c>
      <c r="F206" t="str">
        <f t="shared" si="3"/>
        <v>DHA3430DHA3480DHA6830DHA6520Yes</v>
      </c>
      <c r="G206">
        <v>6</v>
      </c>
    </row>
    <row r="207" spans="1:7" x14ac:dyDescent="0.25">
      <c r="A207" t="s">
        <v>692</v>
      </c>
      <c r="B207" t="s">
        <v>694</v>
      </c>
      <c r="C207" t="s">
        <v>683</v>
      </c>
      <c r="D207" t="s">
        <v>701</v>
      </c>
      <c r="E207" t="s">
        <v>501</v>
      </c>
      <c r="F207" t="str">
        <f t="shared" si="3"/>
        <v>DHA3430DHA3480DHA6830DHA6520No</v>
      </c>
      <c r="G207">
        <v>18</v>
      </c>
    </row>
    <row r="208" spans="1:7" x14ac:dyDescent="0.25">
      <c r="A208" t="s">
        <v>692</v>
      </c>
      <c r="B208" t="s">
        <v>694</v>
      </c>
      <c r="C208" t="s">
        <v>683</v>
      </c>
      <c r="D208" t="s">
        <v>702</v>
      </c>
      <c r="E208" t="s">
        <v>504</v>
      </c>
      <c r="F208" t="str">
        <f t="shared" si="3"/>
        <v>DHA3430DHA3480DHA6830DHA6550Yes</v>
      </c>
      <c r="G208">
        <v>6</v>
      </c>
    </row>
    <row r="209" spans="1:7" x14ac:dyDescent="0.25">
      <c r="A209" t="s">
        <v>692</v>
      </c>
      <c r="B209" t="s">
        <v>694</v>
      </c>
      <c r="C209" t="s">
        <v>683</v>
      </c>
      <c r="D209" t="s">
        <v>702</v>
      </c>
      <c r="E209" t="s">
        <v>501</v>
      </c>
      <c r="F209" t="str">
        <f t="shared" si="3"/>
        <v>DHA3430DHA3480DHA6830DHA6550No</v>
      </c>
      <c r="G209">
        <v>18</v>
      </c>
    </row>
    <row r="210" spans="1:7" x14ac:dyDescent="0.25">
      <c r="A210" t="s">
        <v>692</v>
      </c>
      <c r="B210" t="s">
        <v>694</v>
      </c>
      <c r="C210" t="s">
        <v>684</v>
      </c>
      <c r="D210" t="s">
        <v>699</v>
      </c>
      <c r="E210" t="s">
        <v>504</v>
      </c>
      <c r="F210" t="str">
        <f t="shared" si="3"/>
        <v>DHA3430DHA3480DHA6840DHA6500Yes</v>
      </c>
      <c r="G210">
        <v>18</v>
      </c>
    </row>
    <row r="211" spans="1:7" x14ac:dyDescent="0.25">
      <c r="A211" t="s">
        <v>692</v>
      </c>
      <c r="B211" t="s">
        <v>694</v>
      </c>
      <c r="C211" t="s">
        <v>684</v>
      </c>
      <c r="D211" t="s">
        <v>699</v>
      </c>
      <c r="E211" t="s">
        <v>501</v>
      </c>
      <c r="F211" t="str">
        <f t="shared" si="3"/>
        <v>DHA3430DHA3480DHA6840DHA6500No</v>
      </c>
      <c r="G211">
        <v>18</v>
      </c>
    </row>
    <row r="212" spans="1:7" x14ac:dyDescent="0.25">
      <c r="A212" t="s">
        <v>692</v>
      </c>
      <c r="B212" t="s">
        <v>694</v>
      </c>
      <c r="C212" t="s">
        <v>684</v>
      </c>
      <c r="D212" t="s">
        <v>700</v>
      </c>
      <c r="E212" t="s">
        <v>504</v>
      </c>
      <c r="F212" t="str">
        <f t="shared" si="3"/>
        <v>DHA3430DHA3480DHA6840DHA6510Yes</v>
      </c>
      <c r="G212">
        <v>11.5</v>
      </c>
    </row>
    <row r="213" spans="1:7" x14ac:dyDescent="0.25">
      <c r="A213" t="s">
        <v>692</v>
      </c>
      <c r="B213" t="s">
        <v>694</v>
      </c>
      <c r="C213" t="s">
        <v>684</v>
      </c>
      <c r="D213" t="s">
        <v>700</v>
      </c>
      <c r="E213" t="s">
        <v>501</v>
      </c>
      <c r="F213" t="str">
        <f t="shared" si="3"/>
        <v>DHA3430DHA3480DHA6840DHA6510No</v>
      </c>
      <c r="G213">
        <v>18</v>
      </c>
    </row>
    <row r="214" spans="1:7" x14ac:dyDescent="0.25">
      <c r="A214" t="s">
        <v>692</v>
      </c>
      <c r="B214" t="s">
        <v>694</v>
      </c>
      <c r="C214" t="s">
        <v>684</v>
      </c>
      <c r="D214" t="s">
        <v>701</v>
      </c>
      <c r="E214" t="s">
        <v>504</v>
      </c>
      <c r="F214" t="str">
        <f t="shared" si="3"/>
        <v>DHA3430DHA3480DHA6840DHA6520Yes</v>
      </c>
      <c r="G214">
        <v>11.5</v>
      </c>
    </row>
    <row r="215" spans="1:7" x14ac:dyDescent="0.25">
      <c r="A215" t="s">
        <v>692</v>
      </c>
      <c r="B215" t="s">
        <v>694</v>
      </c>
      <c r="C215" t="s">
        <v>684</v>
      </c>
      <c r="D215" t="s">
        <v>701</v>
      </c>
      <c r="E215" t="s">
        <v>501</v>
      </c>
      <c r="F215" t="str">
        <f t="shared" si="3"/>
        <v>DHA3430DHA3480DHA6840DHA6520No</v>
      </c>
      <c r="G215">
        <v>18</v>
      </c>
    </row>
    <row r="216" spans="1:7" x14ac:dyDescent="0.25">
      <c r="A216" t="s">
        <v>692</v>
      </c>
      <c r="B216" t="s">
        <v>694</v>
      </c>
      <c r="C216" t="s">
        <v>684</v>
      </c>
      <c r="D216" t="s">
        <v>702</v>
      </c>
      <c r="E216" t="s">
        <v>504</v>
      </c>
      <c r="F216" t="str">
        <f t="shared" si="3"/>
        <v>DHA3430DHA3480DHA6840DHA6550Yes</v>
      </c>
      <c r="G216">
        <v>11.5</v>
      </c>
    </row>
    <row r="217" spans="1:7" x14ac:dyDescent="0.25">
      <c r="A217" t="s">
        <v>692</v>
      </c>
      <c r="B217" t="s">
        <v>694</v>
      </c>
      <c r="C217" t="s">
        <v>684</v>
      </c>
      <c r="D217" t="s">
        <v>702</v>
      </c>
      <c r="E217" t="s">
        <v>501</v>
      </c>
      <c r="F217" t="str">
        <f t="shared" si="3"/>
        <v>DHA3430DHA3480DHA6840DHA6550No</v>
      </c>
      <c r="G217">
        <v>18</v>
      </c>
    </row>
    <row r="218" spans="1:7" x14ac:dyDescent="0.25">
      <c r="A218" t="s">
        <v>692</v>
      </c>
      <c r="B218" t="s">
        <v>696</v>
      </c>
      <c r="C218" t="s">
        <v>681</v>
      </c>
      <c r="D218" t="s">
        <v>699</v>
      </c>
      <c r="E218" t="s">
        <v>504</v>
      </c>
      <c r="F218" t="str">
        <f t="shared" si="3"/>
        <v>DHA3430DHA3490DHA6820DHA6500Yes</v>
      </c>
      <c r="G218" t="s">
        <v>723</v>
      </c>
    </row>
    <row r="219" spans="1:7" x14ac:dyDescent="0.25">
      <c r="A219" t="s">
        <v>692</v>
      </c>
      <c r="B219" t="s">
        <v>696</v>
      </c>
      <c r="C219" t="s">
        <v>681</v>
      </c>
      <c r="D219" t="s">
        <v>699</v>
      </c>
      <c r="E219" t="s">
        <v>501</v>
      </c>
      <c r="F219" t="str">
        <f t="shared" si="3"/>
        <v>DHA3430DHA3490DHA6820DHA6500No</v>
      </c>
      <c r="G219" t="s">
        <v>723</v>
      </c>
    </row>
    <row r="220" spans="1:7" x14ac:dyDescent="0.25">
      <c r="A220" t="s">
        <v>692</v>
      </c>
      <c r="B220" t="s">
        <v>696</v>
      </c>
      <c r="C220" t="s">
        <v>681</v>
      </c>
      <c r="D220" t="s">
        <v>700</v>
      </c>
      <c r="E220" t="s">
        <v>504</v>
      </c>
      <c r="F220" t="str">
        <f t="shared" si="3"/>
        <v>DHA3430DHA3490DHA6820DHA6510Yes</v>
      </c>
      <c r="G220" t="s">
        <v>723</v>
      </c>
    </row>
    <row r="221" spans="1:7" x14ac:dyDescent="0.25">
      <c r="A221" t="s">
        <v>692</v>
      </c>
      <c r="B221" t="s">
        <v>696</v>
      </c>
      <c r="C221" t="s">
        <v>681</v>
      </c>
      <c r="D221" t="s">
        <v>700</v>
      </c>
      <c r="E221" t="s">
        <v>501</v>
      </c>
      <c r="F221" t="str">
        <f t="shared" si="3"/>
        <v>DHA3430DHA3490DHA6820DHA6510No</v>
      </c>
      <c r="G221" t="s">
        <v>723</v>
      </c>
    </row>
    <row r="222" spans="1:7" x14ac:dyDescent="0.25">
      <c r="A222" t="s">
        <v>692</v>
      </c>
      <c r="B222" t="s">
        <v>696</v>
      </c>
      <c r="C222" t="s">
        <v>681</v>
      </c>
      <c r="D222" t="s">
        <v>701</v>
      </c>
      <c r="E222" t="s">
        <v>504</v>
      </c>
      <c r="F222" t="str">
        <f t="shared" si="3"/>
        <v>DHA3430DHA3490DHA6820DHA6520Yes</v>
      </c>
      <c r="G222" t="s">
        <v>723</v>
      </c>
    </row>
    <row r="223" spans="1:7" x14ac:dyDescent="0.25">
      <c r="A223" t="s">
        <v>692</v>
      </c>
      <c r="B223" t="s">
        <v>696</v>
      </c>
      <c r="C223" t="s">
        <v>681</v>
      </c>
      <c r="D223" t="s">
        <v>701</v>
      </c>
      <c r="E223" t="s">
        <v>501</v>
      </c>
      <c r="F223" t="str">
        <f t="shared" si="3"/>
        <v>DHA3430DHA3490DHA6820DHA6520No</v>
      </c>
      <c r="G223" t="s">
        <v>723</v>
      </c>
    </row>
    <row r="224" spans="1:7" x14ac:dyDescent="0.25">
      <c r="A224" t="s">
        <v>692</v>
      </c>
      <c r="B224" t="s">
        <v>696</v>
      </c>
      <c r="C224" t="s">
        <v>681</v>
      </c>
      <c r="D224" t="s">
        <v>702</v>
      </c>
      <c r="E224" t="s">
        <v>504</v>
      </c>
      <c r="F224" t="str">
        <f t="shared" si="3"/>
        <v>DHA3430DHA3490DHA6820DHA6550Yes</v>
      </c>
      <c r="G224" t="s">
        <v>723</v>
      </c>
    </row>
    <row r="225" spans="1:7" x14ac:dyDescent="0.25">
      <c r="A225" t="s">
        <v>692</v>
      </c>
      <c r="B225" t="s">
        <v>696</v>
      </c>
      <c r="C225" t="s">
        <v>681</v>
      </c>
      <c r="D225" t="s">
        <v>702</v>
      </c>
      <c r="E225" t="s">
        <v>501</v>
      </c>
      <c r="F225" t="str">
        <f t="shared" si="3"/>
        <v>DHA3430DHA3490DHA6820DHA6550No</v>
      </c>
      <c r="G225" t="s">
        <v>723</v>
      </c>
    </row>
    <row r="226" spans="1:7" x14ac:dyDescent="0.25">
      <c r="A226" t="s">
        <v>692</v>
      </c>
      <c r="B226" t="s">
        <v>696</v>
      </c>
      <c r="C226" t="s">
        <v>683</v>
      </c>
      <c r="D226" t="s">
        <v>699</v>
      </c>
      <c r="E226" t="s">
        <v>504</v>
      </c>
      <c r="F226" t="str">
        <f t="shared" si="3"/>
        <v>DHA3430DHA3490DHA6830DHA6500Yes</v>
      </c>
      <c r="G226" t="s">
        <v>723</v>
      </c>
    </row>
    <row r="227" spans="1:7" x14ac:dyDescent="0.25">
      <c r="A227" t="s">
        <v>692</v>
      </c>
      <c r="B227" t="s">
        <v>696</v>
      </c>
      <c r="C227" t="s">
        <v>683</v>
      </c>
      <c r="D227" t="s">
        <v>699</v>
      </c>
      <c r="E227" t="s">
        <v>501</v>
      </c>
      <c r="F227" t="str">
        <f t="shared" si="3"/>
        <v>DHA3430DHA3490DHA6830DHA6500No</v>
      </c>
      <c r="G227" t="s">
        <v>723</v>
      </c>
    </row>
    <row r="228" spans="1:7" x14ac:dyDescent="0.25">
      <c r="A228" t="s">
        <v>692</v>
      </c>
      <c r="B228" t="s">
        <v>696</v>
      </c>
      <c r="C228" t="s">
        <v>683</v>
      </c>
      <c r="D228" t="s">
        <v>700</v>
      </c>
      <c r="E228" t="s">
        <v>504</v>
      </c>
      <c r="F228" t="str">
        <f t="shared" si="3"/>
        <v>DHA3430DHA3490DHA6830DHA6510Yes</v>
      </c>
      <c r="G228" t="s">
        <v>723</v>
      </c>
    </row>
    <row r="229" spans="1:7" x14ac:dyDescent="0.25">
      <c r="A229" t="s">
        <v>692</v>
      </c>
      <c r="B229" t="s">
        <v>696</v>
      </c>
      <c r="C229" t="s">
        <v>683</v>
      </c>
      <c r="D229" t="s">
        <v>700</v>
      </c>
      <c r="E229" t="s">
        <v>501</v>
      </c>
      <c r="F229" t="str">
        <f t="shared" si="3"/>
        <v>DHA3430DHA3490DHA6830DHA6510No</v>
      </c>
      <c r="G229" t="s">
        <v>723</v>
      </c>
    </row>
    <row r="230" spans="1:7" x14ac:dyDescent="0.25">
      <c r="A230" t="s">
        <v>692</v>
      </c>
      <c r="B230" t="s">
        <v>696</v>
      </c>
      <c r="C230" t="s">
        <v>683</v>
      </c>
      <c r="D230" t="s">
        <v>701</v>
      </c>
      <c r="E230" t="s">
        <v>504</v>
      </c>
      <c r="F230" t="str">
        <f t="shared" si="3"/>
        <v>DHA3430DHA3490DHA6830DHA6520Yes</v>
      </c>
      <c r="G230" t="s">
        <v>723</v>
      </c>
    </row>
    <row r="231" spans="1:7" x14ac:dyDescent="0.25">
      <c r="A231" t="s">
        <v>692</v>
      </c>
      <c r="B231" t="s">
        <v>696</v>
      </c>
      <c r="C231" t="s">
        <v>683</v>
      </c>
      <c r="D231" t="s">
        <v>701</v>
      </c>
      <c r="E231" t="s">
        <v>501</v>
      </c>
      <c r="F231" t="str">
        <f t="shared" si="3"/>
        <v>DHA3430DHA3490DHA6830DHA6520No</v>
      </c>
      <c r="G231" t="s">
        <v>723</v>
      </c>
    </row>
    <row r="232" spans="1:7" x14ac:dyDescent="0.25">
      <c r="A232" t="s">
        <v>692</v>
      </c>
      <c r="B232" t="s">
        <v>696</v>
      </c>
      <c r="C232" t="s">
        <v>683</v>
      </c>
      <c r="D232" t="s">
        <v>702</v>
      </c>
      <c r="E232" t="s">
        <v>504</v>
      </c>
      <c r="F232" t="str">
        <f t="shared" si="3"/>
        <v>DHA3430DHA3490DHA6830DHA6550Yes</v>
      </c>
      <c r="G232" t="s">
        <v>723</v>
      </c>
    </row>
    <row r="233" spans="1:7" x14ac:dyDescent="0.25">
      <c r="A233" t="s">
        <v>692</v>
      </c>
      <c r="B233" t="s">
        <v>696</v>
      </c>
      <c r="C233" t="s">
        <v>683</v>
      </c>
      <c r="D233" t="s">
        <v>702</v>
      </c>
      <c r="E233" t="s">
        <v>501</v>
      </c>
      <c r="F233" t="str">
        <f t="shared" si="3"/>
        <v>DHA3430DHA3490DHA6830DHA6550No</v>
      </c>
      <c r="G233" t="s">
        <v>723</v>
      </c>
    </row>
    <row r="234" spans="1:7" x14ac:dyDescent="0.25">
      <c r="A234" t="s">
        <v>692</v>
      </c>
      <c r="B234" t="s">
        <v>696</v>
      </c>
      <c r="C234" t="s">
        <v>684</v>
      </c>
      <c r="D234" t="s">
        <v>699</v>
      </c>
      <c r="E234" t="s">
        <v>504</v>
      </c>
      <c r="F234" t="str">
        <f t="shared" si="3"/>
        <v>DHA3430DHA3490DHA6840DHA6500Yes</v>
      </c>
      <c r="G234" t="s">
        <v>723</v>
      </c>
    </row>
    <row r="235" spans="1:7" x14ac:dyDescent="0.25">
      <c r="A235" t="s">
        <v>692</v>
      </c>
      <c r="B235" t="s">
        <v>696</v>
      </c>
      <c r="C235" t="s">
        <v>684</v>
      </c>
      <c r="D235" t="s">
        <v>699</v>
      </c>
      <c r="E235" t="s">
        <v>501</v>
      </c>
      <c r="F235" t="str">
        <f t="shared" si="3"/>
        <v>DHA3430DHA3490DHA6840DHA6500No</v>
      </c>
      <c r="G235" t="s">
        <v>723</v>
      </c>
    </row>
    <row r="236" spans="1:7" x14ac:dyDescent="0.25">
      <c r="A236" t="s">
        <v>692</v>
      </c>
      <c r="B236" t="s">
        <v>696</v>
      </c>
      <c r="C236" t="s">
        <v>684</v>
      </c>
      <c r="D236" t="s">
        <v>700</v>
      </c>
      <c r="E236" t="s">
        <v>504</v>
      </c>
      <c r="F236" t="str">
        <f t="shared" si="3"/>
        <v>DHA3430DHA3490DHA6840DHA6510Yes</v>
      </c>
      <c r="G236" t="s">
        <v>723</v>
      </c>
    </row>
    <row r="237" spans="1:7" x14ac:dyDescent="0.25">
      <c r="A237" t="s">
        <v>692</v>
      </c>
      <c r="B237" t="s">
        <v>696</v>
      </c>
      <c r="C237" t="s">
        <v>684</v>
      </c>
      <c r="D237" t="s">
        <v>700</v>
      </c>
      <c r="E237" t="s">
        <v>501</v>
      </c>
      <c r="F237" t="str">
        <f t="shared" si="3"/>
        <v>DHA3430DHA3490DHA6840DHA6510No</v>
      </c>
      <c r="G237" t="s">
        <v>723</v>
      </c>
    </row>
    <row r="238" spans="1:7" x14ac:dyDescent="0.25">
      <c r="A238" t="s">
        <v>692</v>
      </c>
      <c r="B238" t="s">
        <v>696</v>
      </c>
      <c r="C238" t="s">
        <v>684</v>
      </c>
      <c r="D238" t="s">
        <v>701</v>
      </c>
      <c r="E238" t="s">
        <v>504</v>
      </c>
      <c r="F238" t="str">
        <f t="shared" si="3"/>
        <v>DHA3430DHA3490DHA6840DHA6520Yes</v>
      </c>
      <c r="G238" t="s">
        <v>723</v>
      </c>
    </row>
    <row r="239" spans="1:7" x14ac:dyDescent="0.25">
      <c r="A239" t="s">
        <v>692</v>
      </c>
      <c r="B239" t="s">
        <v>696</v>
      </c>
      <c r="C239" t="s">
        <v>684</v>
      </c>
      <c r="D239" t="s">
        <v>701</v>
      </c>
      <c r="E239" t="s">
        <v>501</v>
      </c>
      <c r="F239" t="str">
        <f t="shared" si="3"/>
        <v>DHA3430DHA3490DHA6840DHA6520No</v>
      </c>
      <c r="G239" t="s">
        <v>723</v>
      </c>
    </row>
    <row r="240" spans="1:7" x14ac:dyDescent="0.25">
      <c r="A240" t="s">
        <v>692</v>
      </c>
      <c r="B240" t="s">
        <v>696</v>
      </c>
      <c r="C240" t="s">
        <v>684</v>
      </c>
      <c r="D240" t="s">
        <v>702</v>
      </c>
      <c r="E240" t="s">
        <v>504</v>
      </c>
      <c r="F240" t="str">
        <f t="shared" si="3"/>
        <v>DHA3430DHA3490DHA6840DHA6550Yes</v>
      </c>
      <c r="G240" t="s">
        <v>723</v>
      </c>
    </row>
    <row r="241" spans="1:7" x14ac:dyDescent="0.25">
      <c r="A241" t="s">
        <v>692</v>
      </c>
      <c r="B241" t="s">
        <v>696</v>
      </c>
      <c r="C241" t="s">
        <v>684</v>
      </c>
      <c r="D241" t="s">
        <v>702</v>
      </c>
      <c r="E241" t="s">
        <v>501</v>
      </c>
      <c r="F241" t="str">
        <f t="shared" si="3"/>
        <v>DHA3430DHA3490DHA6840DHA6550No</v>
      </c>
      <c r="G241" t="s">
        <v>723</v>
      </c>
    </row>
    <row r="242" spans="1:7" x14ac:dyDescent="0.25">
      <c r="A242" t="s">
        <v>693</v>
      </c>
      <c r="B242" t="s">
        <v>694</v>
      </c>
      <c r="C242" t="s">
        <v>681</v>
      </c>
      <c r="D242" t="s">
        <v>699</v>
      </c>
      <c r="E242" t="s">
        <v>504</v>
      </c>
      <c r="F242" t="str">
        <f t="shared" si="3"/>
        <v>DHA3425DHA3480DHA6820DHA6500Yes</v>
      </c>
      <c r="G242">
        <v>13.5</v>
      </c>
    </row>
    <row r="243" spans="1:7" x14ac:dyDescent="0.25">
      <c r="A243" t="s">
        <v>693</v>
      </c>
      <c r="B243" t="s">
        <v>694</v>
      </c>
      <c r="C243" t="s">
        <v>681</v>
      </c>
      <c r="D243" t="s">
        <v>699</v>
      </c>
      <c r="E243" t="s">
        <v>501</v>
      </c>
      <c r="F243" t="str">
        <f t="shared" si="3"/>
        <v>DHA3425DHA3480DHA6820DHA6500No</v>
      </c>
      <c r="G243">
        <v>13.5</v>
      </c>
    </row>
    <row r="244" spans="1:7" x14ac:dyDescent="0.25">
      <c r="A244" t="s">
        <v>693</v>
      </c>
      <c r="B244" t="s">
        <v>694</v>
      </c>
      <c r="C244" t="s">
        <v>681</v>
      </c>
      <c r="D244" t="s">
        <v>700</v>
      </c>
      <c r="E244" t="s">
        <v>504</v>
      </c>
      <c r="F244" t="str">
        <f t="shared" si="3"/>
        <v>DHA3425DHA3480DHA6820DHA6510Yes</v>
      </c>
      <c r="G244">
        <v>6</v>
      </c>
    </row>
    <row r="245" spans="1:7" x14ac:dyDescent="0.25">
      <c r="A245" t="s">
        <v>693</v>
      </c>
      <c r="B245" t="s">
        <v>694</v>
      </c>
      <c r="C245" t="s">
        <v>681</v>
      </c>
      <c r="D245" t="s">
        <v>700</v>
      </c>
      <c r="E245" t="s">
        <v>501</v>
      </c>
      <c r="F245" t="str">
        <f t="shared" si="3"/>
        <v>DHA3425DHA3480DHA6820DHA6510No</v>
      </c>
      <c r="G245">
        <v>6</v>
      </c>
    </row>
    <row r="246" spans="1:7" x14ac:dyDescent="0.25">
      <c r="A246" t="s">
        <v>693</v>
      </c>
      <c r="B246" t="s">
        <v>694</v>
      </c>
      <c r="C246" t="s">
        <v>681</v>
      </c>
      <c r="D246" t="s">
        <v>701</v>
      </c>
      <c r="E246" t="s">
        <v>504</v>
      </c>
      <c r="F246" t="str">
        <f t="shared" si="3"/>
        <v>DHA3425DHA3480DHA6820DHA6520Yes</v>
      </c>
      <c r="G246">
        <v>6</v>
      </c>
    </row>
    <row r="247" spans="1:7" x14ac:dyDescent="0.25">
      <c r="A247" t="s">
        <v>693</v>
      </c>
      <c r="B247" t="s">
        <v>694</v>
      </c>
      <c r="C247" t="s">
        <v>681</v>
      </c>
      <c r="D247" t="s">
        <v>701</v>
      </c>
      <c r="E247" t="s">
        <v>501</v>
      </c>
      <c r="F247" t="str">
        <f t="shared" si="3"/>
        <v>DHA3425DHA3480DHA6820DHA6520No</v>
      </c>
      <c r="G247">
        <v>6</v>
      </c>
    </row>
    <row r="248" spans="1:7" x14ac:dyDescent="0.25">
      <c r="A248" t="s">
        <v>693</v>
      </c>
      <c r="B248" t="s">
        <v>694</v>
      </c>
      <c r="C248" t="s">
        <v>681</v>
      </c>
      <c r="D248" t="s">
        <v>702</v>
      </c>
      <c r="E248" t="s">
        <v>504</v>
      </c>
      <c r="F248" t="str">
        <f t="shared" si="3"/>
        <v>DHA3425DHA3480DHA6820DHA6550Yes</v>
      </c>
      <c r="G248">
        <v>6</v>
      </c>
    </row>
    <row r="249" spans="1:7" x14ac:dyDescent="0.25">
      <c r="A249" t="s">
        <v>693</v>
      </c>
      <c r="B249" t="s">
        <v>694</v>
      </c>
      <c r="C249" t="s">
        <v>681</v>
      </c>
      <c r="D249" t="s">
        <v>702</v>
      </c>
      <c r="E249" t="s">
        <v>501</v>
      </c>
      <c r="F249" t="str">
        <f t="shared" si="3"/>
        <v>DHA3425DHA3480DHA6820DHA6550No</v>
      </c>
      <c r="G249">
        <v>6</v>
      </c>
    </row>
    <row r="250" spans="1:7" x14ac:dyDescent="0.25">
      <c r="A250" t="s">
        <v>693</v>
      </c>
      <c r="B250" t="s">
        <v>694</v>
      </c>
      <c r="C250" t="s">
        <v>683</v>
      </c>
      <c r="D250" t="s">
        <v>699</v>
      </c>
      <c r="E250" t="s">
        <v>504</v>
      </c>
      <c r="F250" t="str">
        <f t="shared" si="3"/>
        <v>DHA3425DHA3480DHA6830DHA6500Yes</v>
      </c>
      <c r="G250">
        <v>13.5</v>
      </c>
    </row>
    <row r="251" spans="1:7" x14ac:dyDescent="0.25">
      <c r="A251" t="s">
        <v>693</v>
      </c>
      <c r="B251" t="s">
        <v>694</v>
      </c>
      <c r="C251" t="s">
        <v>683</v>
      </c>
      <c r="D251" t="s">
        <v>699</v>
      </c>
      <c r="E251" t="s">
        <v>501</v>
      </c>
      <c r="F251" t="str">
        <f t="shared" si="3"/>
        <v>DHA3425DHA3480DHA6830DHA6500No</v>
      </c>
      <c r="G251">
        <v>18</v>
      </c>
    </row>
    <row r="252" spans="1:7" x14ac:dyDescent="0.25">
      <c r="A252" t="s">
        <v>693</v>
      </c>
      <c r="B252" t="s">
        <v>694</v>
      </c>
      <c r="C252" t="s">
        <v>683</v>
      </c>
      <c r="D252" t="s">
        <v>700</v>
      </c>
      <c r="E252" t="s">
        <v>504</v>
      </c>
      <c r="F252" t="str">
        <f t="shared" si="3"/>
        <v>DHA3425DHA3480DHA6830DHA6510Yes</v>
      </c>
      <c r="G252">
        <v>6</v>
      </c>
    </row>
    <row r="253" spans="1:7" x14ac:dyDescent="0.25">
      <c r="A253" t="s">
        <v>693</v>
      </c>
      <c r="B253" t="s">
        <v>694</v>
      </c>
      <c r="C253" t="s">
        <v>683</v>
      </c>
      <c r="D253" t="s">
        <v>700</v>
      </c>
      <c r="E253" t="s">
        <v>501</v>
      </c>
      <c r="F253" t="str">
        <f t="shared" si="3"/>
        <v>DHA3425DHA3480DHA6830DHA6510No</v>
      </c>
      <c r="G253">
        <v>18</v>
      </c>
    </row>
    <row r="254" spans="1:7" x14ac:dyDescent="0.25">
      <c r="A254" t="s">
        <v>693</v>
      </c>
      <c r="B254" t="s">
        <v>694</v>
      </c>
      <c r="C254" t="s">
        <v>683</v>
      </c>
      <c r="D254" t="s">
        <v>701</v>
      </c>
      <c r="E254" t="s">
        <v>504</v>
      </c>
      <c r="F254" t="str">
        <f t="shared" si="3"/>
        <v>DHA3425DHA3480DHA6830DHA6520Yes</v>
      </c>
      <c r="G254">
        <v>6</v>
      </c>
    </row>
    <row r="255" spans="1:7" x14ac:dyDescent="0.25">
      <c r="A255" t="s">
        <v>693</v>
      </c>
      <c r="B255" t="s">
        <v>694</v>
      </c>
      <c r="C255" t="s">
        <v>683</v>
      </c>
      <c r="D255" t="s">
        <v>701</v>
      </c>
      <c r="E255" t="s">
        <v>501</v>
      </c>
      <c r="F255" t="str">
        <f t="shared" si="3"/>
        <v>DHA3425DHA3480DHA6830DHA6520No</v>
      </c>
      <c r="G255">
        <v>18</v>
      </c>
    </row>
    <row r="256" spans="1:7" x14ac:dyDescent="0.25">
      <c r="A256" t="s">
        <v>693</v>
      </c>
      <c r="B256" t="s">
        <v>694</v>
      </c>
      <c r="C256" t="s">
        <v>683</v>
      </c>
      <c r="D256" t="s">
        <v>702</v>
      </c>
      <c r="E256" t="s">
        <v>504</v>
      </c>
      <c r="F256" t="str">
        <f t="shared" si="3"/>
        <v>DHA3425DHA3480DHA6830DHA6550Yes</v>
      </c>
      <c r="G256">
        <v>6</v>
      </c>
    </row>
    <row r="257" spans="1:7" x14ac:dyDescent="0.25">
      <c r="A257" t="s">
        <v>693</v>
      </c>
      <c r="B257" t="s">
        <v>694</v>
      </c>
      <c r="C257" t="s">
        <v>683</v>
      </c>
      <c r="D257" t="s">
        <v>702</v>
      </c>
      <c r="E257" t="s">
        <v>501</v>
      </c>
      <c r="F257" t="str">
        <f t="shared" si="3"/>
        <v>DHA3425DHA3480DHA6830DHA6550No</v>
      </c>
      <c r="G257">
        <v>18</v>
      </c>
    </row>
    <row r="258" spans="1:7" x14ac:dyDescent="0.25">
      <c r="A258" t="s">
        <v>693</v>
      </c>
      <c r="B258" t="s">
        <v>694</v>
      </c>
      <c r="C258" t="s">
        <v>684</v>
      </c>
      <c r="D258" t="s">
        <v>699</v>
      </c>
      <c r="E258" t="s">
        <v>504</v>
      </c>
      <c r="F258" t="str">
        <f t="shared" si="3"/>
        <v>DHA3425DHA3480DHA6840DHA6500Yes</v>
      </c>
      <c r="G258">
        <v>18</v>
      </c>
    </row>
    <row r="259" spans="1:7" x14ac:dyDescent="0.25">
      <c r="A259" t="s">
        <v>693</v>
      </c>
      <c r="B259" t="s">
        <v>694</v>
      </c>
      <c r="C259" t="s">
        <v>684</v>
      </c>
      <c r="D259" t="s">
        <v>699</v>
      </c>
      <c r="E259" t="s">
        <v>501</v>
      </c>
      <c r="F259" t="str">
        <f t="shared" ref="F259:F322" si="4">CONCATENATE(A259,B259,C259,D259,E259)</f>
        <v>DHA3425DHA3480DHA6840DHA6500No</v>
      </c>
      <c r="G259">
        <v>18</v>
      </c>
    </row>
    <row r="260" spans="1:7" x14ac:dyDescent="0.25">
      <c r="A260" t="s">
        <v>693</v>
      </c>
      <c r="B260" t="s">
        <v>694</v>
      </c>
      <c r="C260" t="s">
        <v>684</v>
      </c>
      <c r="D260" t="s">
        <v>700</v>
      </c>
      <c r="E260" t="s">
        <v>504</v>
      </c>
      <c r="F260" t="str">
        <f t="shared" si="4"/>
        <v>DHA3425DHA3480DHA6840DHA6510Yes</v>
      </c>
      <c r="G260">
        <v>11.5</v>
      </c>
    </row>
    <row r="261" spans="1:7" x14ac:dyDescent="0.25">
      <c r="A261" t="s">
        <v>693</v>
      </c>
      <c r="B261" t="s">
        <v>694</v>
      </c>
      <c r="C261" t="s">
        <v>684</v>
      </c>
      <c r="D261" t="s">
        <v>700</v>
      </c>
      <c r="E261" t="s">
        <v>501</v>
      </c>
      <c r="F261" t="str">
        <f t="shared" si="4"/>
        <v>DHA3425DHA3480DHA6840DHA6510No</v>
      </c>
      <c r="G261">
        <v>18</v>
      </c>
    </row>
    <row r="262" spans="1:7" x14ac:dyDescent="0.25">
      <c r="A262" t="s">
        <v>693</v>
      </c>
      <c r="B262" t="s">
        <v>694</v>
      </c>
      <c r="C262" t="s">
        <v>684</v>
      </c>
      <c r="D262" t="s">
        <v>701</v>
      </c>
      <c r="E262" t="s">
        <v>504</v>
      </c>
      <c r="F262" t="str">
        <f t="shared" si="4"/>
        <v>DHA3425DHA3480DHA6840DHA6520Yes</v>
      </c>
      <c r="G262">
        <v>11.5</v>
      </c>
    </row>
    <row r="263" spans="1:7" x14ac:dyDescent="0.25">
      <c r="A263" t="s">
        <v>693</v>
      </c>
      <c r="B263" t="s">
        <v>694</v>
      </c>
      <c r="C263" t="s">
        <v>684</v>
      </c>
      <c r="D263" t="s">
        <v>701</v>
      </c>
      <c r="E263" t="s">
        <v>501</v>
      </c>
      <c r="F263" t="str">
        <f t="shared" si="4"/>
        <v>DHA3425DHA3480DHA6840DHA6520No</v>
      </c>
      <c r="G263">
        <v>18</v>
      </c>
    </row>
    <row r="264" spans="1:7" x14ac:dyDescent="0.25">
      <c r="A264" t="s">
        <v>693</v>
      </c>
      <c r="B264" t="s">
        <v>694</v>
      </c>
      <c r="C264" t="s">
        <v>684</v>
      </c>
      <c r="D264" t="s">
        <v>702</v>
      </c>
      <c r="E264" t="s">
        <v>504</v>
      </c>
      <c r="F264" t="str">
        <f t="shared" si="4"/>
        <v>DHA3425DHA3480DHA6840DHA6550Yes</v>
      </c>
      <c r="G264">
        <v>11.5</v>
      </c>
    </row>
    <row r="265" spans="1:7" x14ac:dyDescent="0.25">
      <c r="A265" t="s">
        <v>693</v>
      </c>
      <c r="B265" t="s">
        <v>694</v>
      </c>
      <c r="C265" t="s">
        <v>684</v>
      </c>
      <c r="D265" t="s">
        <v>702</v>
      </c>
      <c r="E265" t="s">
        <v>501</v>
      </c>
      <c r="F265" t="str">
        <f t="shared" si="4"/>
        <v>DHA3425DHA3480DHA6840DHA6550No</v>
      </c>
      <c r="G265">
        <v>18</v>
      </c>
    </row>
    <row r="266" spans="1:7" x14ac:dyDescent="0.25">
      <c r="A266" t="s">
        <v>693</v>
      </c>
      <c r="B266" t="s">
        <v>696</v>
      </c>
      <c r="C266" t="s">
        <v>681</v>
      </c>
      <c r="D266" t="s">
        <v>699</v>
      </c>
      <c r="E266" t="s">
        <v>504</v>
      </c>
      <c r="F266" t="str">
        <f t="shared" si="4"/>
        <v>DHA3425DHA3490DHA6820DHA6500Yes</v>
      </c>
      <c r="G266" t="s">
        <v>723</v>
      </c>
    </row>
    <row r="267" spans="1:7" x14ac:dyDescent="0.25">
      <c r="A267" t="s">
        <v>693</v>
      </c>
      <c r="B267" t="s">
        <v>696</v>
      </c>
      <c r="C267" t="s">
        <v>681</v>
      </c>
      <c r="D267" t="s">
        <v>699</v>
      </c>
      <c r="E267" t="s">
        <v>501</v>
      </c>
      <c r="F267" t="str">
        <f t="shared" si="4"/>
        <v>DHA3425DHA3490DHA6820DHA6500No</v>
      </c>
      <c r="G267" t="s">
        <v>723</v>
      </c>
    </row>
    <row r="268" spans="1:7" x14ac:dyDescent="0.25">
      <c r="A268" t="s">
        <v>693</v>
      </c>
      <c r="B268" t="s">
        <v>696</v>
      </c>
      <c r="C268" t="s">
        <v>681</v>
      </c>
      <c r="D268" t="s">
        <v>700</v>
      </c>
      <c r="E268" t="s">
        <v>504</v>
      </c>
      <c r="F268" t="str">
        <f t="shared" si="4"/>
        <v>DHA3425DHA3490DHA6820DHA6510Yes</v>
      </c>
      <c r="G268" t="s">
        <v>723</v>
      </c>
    </row>
    <row r="269" spans="1:7" x14ac:dyDescent="0.25">
      <c r="A269" t="s">
        <v>693</v>
      </c>
      <c r="B269" t="s">
        <v>696</v>
      </c>
      <c r="C269" t="s">
        <v>681</v>
      </c>
      <c r="D269" t="s">
        <v>700</v>
      </c>
      <c r="E269" t="s">
        <v>501</v>
      </c>
      <c r="F269" t="str">
        <f t="shared" si="4"/>
        <v>DHA3425DHA3490DHA6820DHA6510No</v>
      </c>
      <c r="G269" t="s">
        <v>723</v>
      </c>
    </row>
    <row r="270" spans="1:7" x14ac:dyDescent="0.25">
      <c r="A270" t="s">
        <v>693</v>
      </c>
      <c r="B270" t="s">
        <v>696</v>
      </c>
      <c r="C270" t="s">
        <v>681</v>
      </c>
      <c r="D270" t="s">
        <v>701</v>
      </c>
      <c r="E270" t="s">
        <v>504</v>
      </c>
      <c r="F270" t="str">
        <f t="shared" si="4"/>
        <v>DHA3425DHA3490DHA6820DHA6520Yes</v>
      </c>
      <c r="G270" t="s">
        <v>723</v>
      </c>
    </row>
    <row r="271" spans="1:7" x14ac:dyDescent="0.25">
      <c r="A271" t="s">
        <v>693</v>
      </c>
      <c r="B271" t="s">
        <v>696</v>
      </c>
      <c r="C271" t="s">
        <v>681</v>
      </c>
      <c r="D271" t="s">
        <v>701</v>
      </c>
      <c r="E271" t="s">
        <v>501</v>
      </c>
      <c r="F271" t="str">
        <f t="shared" si="4"/>
        <v>DHA3425DHA3490DHA6820DHA6520No</v>
      </c>
      <c r="G271" t="s">
        <v>723</v>
      </c>
    </row>
    <row r="272" spans="1:7" x14ac:dyDescent="0.25">
      <c r="A272" t="s">
        <v>693</v>
      </c>
      <c r="B272" t="s">
        <v>696</v>
      </c>
      <c r="C272" t="s">
        <v>681</v>
      </c>
      <c r="D272" t="s">
        <v>702</v>
      </c>
      <c r="E272" t="s">
        <v>504</v>
      </c>
      <c r="F272" t="str">
        <f t="shared" si="4"/>
        <v>DHA3425DHA3490DHA6820DHA6550Yes</v>
      </c>
      <c r="G272" t="s">
        <v>723</v>
      </c>
    </row>
    <row r="273" spans="1:7" x14ac:dyDescent="0.25">
      <c r="A273" t="s">
        <v>693</v>
      </c>
      <c r="B273" t="s">
        <v>696</v>
      </c>
      <c r="C273" t="s">
        <v>681</v>
      </c>
      <c r="D273" t="s">
        <v>702</v>
      </c>
      <c r="E273" t="s">
        <v>501</v>
      </c>
      <c r="F273" t="str">
        <f t="shared" si="4"/>
        <v>DHA3425DHA3490DHA6820DHA6550No</v>
      </c>
      <c r="G273" t="s">
        <v>723</v>
      </c>
    </row>
    <row r="274" spans="1:7" x14ac:dyDescent="0.25">
      <c r="A274" t="s">
        <v>693</v>
      </c>
      <c r="B274" t="s">
        <v>696</v>
      </c>
      <c r="C274" t="s">
        <v>683</v>
      </c>
      <c r="D274" t="s">
        <v>699</v>
      </c>
      <c r="E274" t="s">
        <v>504</v>
      </c>
      <c r="F274" t="str">
        <f t="shared" si="4"/>
        <v>DHA3425DHA3490DHA6830DHA6500Yes</v>
      </c>
      <c r="G274" t="s">
        <v>723</v>
      </c>
    </row>
    <row r="275" spans="1:7" x14ac:dyDescent="0.25">
      <c r="A275" t="s">
        <v>693</v>
      </c>
      <c r="B275" t="s">
        <v>696</v>
      </c>
      <c r="C275" t="s">
        <v>683</v>
      </c>
      <c r="D275" t="s">
        <v>699</v>
      </c>
      <c r="E275" t="s">
        <v>501</v>
      </c>
      <c r="F275" t="str">
        <f t="shared" si="4"/>
        <v>DHA3425DHA3490DHA6830DHA6500No</v>
      </c>
      <c r="G275" t="s">
        <v>723</v>
      </c>
    </row>
    <row r="276" spans="1:7" x14ac:dyDescent="0.25">
      <c r="A276" t="s">
        <v>693</v>
      </c>
      <c r="B276" t="s">
        <v>696</v>
      </c>
      <c r="C276" t="s">
        <v>683</v>
      </c>
      <c r="D276" t="s">
        <v>700</v>
      </c>
      <c r="E276" t="s">
        <v>504</v>
      </c>
      <c r="F276" t="str">
        <f t="shared" si="4"/>
        <v>DHA3425DHA3490DHA6830DHA6510Yes</v>
      </c>
      <c r="G276" t="s">
        <v>723</v>
      </c>
    </row>
    <row r="277" spans="1:7" x14ac:dyDescent="0.25">
      <c r="A277" t="s">
        <v>693</v>
      </c>
      <c r="B277" t="s">
        <v>696</v>
      </c>
      <c r="C277" t="s">
        <v>683</v>
      </c>
      <c r="D277" t="s">
        <v>700</v>
      </c>
      <c r="E277" t="s">
        <v>501</v>
      </c>
      <c r="F277" t="str">
        <f t="shared" si="4"/>
        <v>DHA3425DHA3490DHA6830DHA6510No</v>
      </c>
      <c r="G277" t="s">
        <v>723</v>
      </c>
    </row>
    <row r="278" spans="1:7" x14ac:dyDescent="0.25">
      <c r="A278" t="s">
        <v>693</v>
      </c>
      <c r="B278" t="s">
        <v>696</v>
      </c>
      <c r="C278" t="s">
        <v>683</v>
      </c>
      <c r="D278" t="s">
        <v>701</v>
      </c>
      <c r="E278" t="s">
        <v>504</v>
      </c>
      <c r="F278" t="str">
        <f t="shared" si="4"/>
        <v>DHA3425DHA3490DHA6830DHA6520Yes</v>
      </c>
      <c r="G278" t="s">
        <v>723</v>
      </c>
    </row>
    <row r="279" spans="1:7" x14ac:dyDescent="0.25">
      <c r="A279" t="s">
        <v>693</v>
      </c>
      <c r="B279" t="s">
        <v>696</v>
      </c>
      <c r="C279" t="s">
        <v>683</v>
      </c>
      <c r="D279" t="s">
        <v>701</v>
      </c>
      <c r="E279" t="s">
        <v>501</v>
      </c>
      <c r="F279" t="str">
        <f t="shared" si="4"/>
        <v>DHA3425DHA3490DHA6830DHA6520No</v>
      </c>
      <c r="G279" t="s">
        <v>723</v>
      </c>
    </row>
    <row r="280" spans="1:7" x14ac:dyDescent="0.25">
      <c r="A280" t="s">
        <v>693</v>
      </c>
      <c r="B280" t="s">
        <v>696</v>
      </c>
      <c r="C280" t="s">
        <v>683</v>
      </c>
      <c r="D280" t="s">
        <v>702</v>
      </c>
      <c r="E280" t="s">
        <v>504</v>
      </c>
      <c r="F280" t="str">
        <f t="shared" si="4"/>
        <v>DHA3425DHA3490DHA6830DHA6550Yes</v>
      </c>
      <c r="G280" t="s">
        <v>723</v>
      </c>
    </row>
    <row r="281" spans="1:7" x14ac:dyDescent="0.25">
      <c r="A281" t="s">
        <v>693</v>
      </c>
      <c r="B281" t="s">
        <v>696</v>
      </c>
      <c r="C281" t="s">
        <v>683</v>
      </c>
      <c r="D281" t="s">
        <v>702</v>
      </c>
      <c r="E281" t="s">
        <v>501</v>
      </c>
      <c r="F281" t="str">
        <f t="shared" si="4"/>
        <v>DHA3425DHA3490DHA6830DHA6550No</v>
      </c>
      <c r="G281" t="s">
        <v>723</v>
      </c>
    </row>
    <row r="282" spans="1:7" x14ac:dyDescent="0.25">
      <c r="A282" t="s">
        <v>693</v>
      </c>
      <c r="B282" t="s">
        <v>696</v>
      </c>
      <c r="C282" t="s">
        <v>684</v>
      </c>
      <c r="D282" t="s">
        <v>699</v>
      </c>
      <c r="E282" t="s">
        <v>504</v>
      </c>
      <c r="F282" t="str">
        <f t="shared" si="4"/>
        <v>DHA3425DHA3490DHA6840DHA6500Yes</v>
      </c>
      <c r="G282" t="s">
        <v>723</v>
      </c>
    </row>
    <row r="283" spans="1:7" x14ac:dyDescent="0.25">
      <c r="A283" t="s">
        <v>693</v>
      </c>
      <c r="B283" t="s">
        <v>696</v>
      </c>
      <c r="C283" t="s">
        <v>684</v>
      </c>
      <c r="D283" t="s">
        <v>699</v>
      </c>
      <c r="E283" t="s">
        <v>501</v>
      </c>
      <c r="F283" t="str">
        <f t="shared" si="4"/>
        <v>DHA3425DHA3490DHA6840DHA6500No</v>
      </c>
      <c r="G283" t="s">
        <v>723</v>
      </c>
    </row>
    <row r="284" spans="1:7" x14ac:dyDescent="0.25">
      <c r="A284" t="s">
        <v>693</v>
      </c>
      <c r="B284" t="s">
        <v>696</v>
      </c>
      <c r="C284" t="s">
        <v>684</v>
      </c>
      <c r="D284" t="s">
        <v>700</v>
      </c>
      <c r="E284" t="s">
        <v>504</v>
      </c>
      <c r="F284" t="str">
        <f t="shared" si="4"/>
        <v>DHA3425DHA3490DHA6840DHA6510Yes</v>
      </c>
      <c r="G284" t="s">
        <v>723</v>
      </c>
    </row>
    <row r="285" spans="1:7" x14ac:dyDescent="0.25">
      <c r="A285" t="s">
        <v>693</v>
      </c>
      <c r="B285" t="s">
        <v>696</v>
      </c>
      <c r="C285" t="s">
        <v>684</v>
      </c>
      <c r="D285" t="s">
        <v>700</v>
      </c>
      <c r="E285" t="s">
        <v>501</v>
      </c>
      <c r="F285" t="str">
        <f t="shared" si="4"/>
        <v>DHA3425DHA3490DHA6840DHA6510No</v>
      </c>
      <c r="G285" t="s">
        <v>723</v>
      </c>
    </row>
    <row r="286" spans="1:7" x14ac:dyDescent="0.25">
      <c r="A286" t="s">
        <v>693</v>
      </c>
      <c r="B286" t="s">
        <v>696</v>
      </c>
      <c r="C286" t="s">
        <v>684</v>
      </c>
      <c r="D286" t="s">
        <v>701</v>
      </c>
      <c r="E286" t="s">
        <v>504</v>
      </c>
      <c r="F286" t="str">
        <f t="shared" si="4"/>
        <v>DHA3425DHA3490DHA6840DHA6520Yes</v>
      </c>
      <c r="G286" t="s">
        <v>723</v>
      </c>
    </row>
    <row r="287" spans="1:7" x14ac:dyDescent="0.25">
      <c r="A287" t="s">
        <v>693</v>
      </c>
      <c r="B287" t="s">
        <v>696</v>
      </c>
      <c r="C287" t="s">
        <v>684</v>
      </c>
      <c r="D287" t="s">
        <v>701</v>
      </c>
      <c r="E287" t="s">
        <v>501</v>
      </c>
      <c r="F287" t="str">
        <f t="shared" si="4"/>
        <v>DHA3425DHA3490DHA6840DHA6520No</v>
      </c>
      <c r="G287" t="s">
        <v>723</v>
      </c>
    </row>
    <row r="288" spans="1:7" x14ac:dyDescent="0.25">
      <c r="A288" t="s">
        <v>693</v>
      </c>
      <c r="B288" t="s">
        <v>696</v>
      </c>
      <c r="C288" t="s">
        <v>684</v>
      </c>
      <c r="D288" t="s">
        <v>702</v>
      </c>
      <c r="E288" t="s">
        <v>504</v>
      </c>
      <c r="F288" t="str">
        <f t="shared" si="4"/>
        <v>DHA3425DHA3490DHA6840DHA6550Yes</v>
      </c>
      <c r="G288" t="s">
        <v>723</v>
      </c>
    </row>
    <row r="289" spans="1:7" x14ac:dyDescent="0.25">
      <c r="A289" t="s">
        <v>693</v>
      </c>
      <c r="B289" t="s">
        <v>696</v>
      </c>
      <c r="C289" t="s">
        <v>684</v>
      </c>
      <c r="D289" t="s">
        <v>702</v>
      </c>
      <c r="E289" t="s">
        <v>501</v>
      </c>
      <c r="F289" t="str">
        <f t="shared" si="4"/>
        <v>DHA3425DHA3490DHA6840DHA6550No</v>
      </c>
      <c r="G289" t="s">
        <v>723</v>
      </c>
    </row>
    <row r="290" spans="1:7" x14ac:dyDescent="0.25">
      <c r="A290" t="s">
        <v>687</v>
      </c>
      <c r="B290" t="s">
        <v>697</v>
      </c>
      <c r="C290" t="s">
        <v>681</v>
      </c>
      <c r="D290" t="s">
        <v>699</v>
      </c>
      <c r="E290" t="s">
        <v>504</v>
      </c>
      <c r="F290" t="str">
        <f t="shared" si="4"/>
        <v>DHA3405/DHA6820DHA6500Yes</v>
      </c>
      <c r="G290">
        <v>13.5</v>
      </c>
    </row>
    <row r="291" spans="1:7" x14ac:dyDescent="0.25">
      <c r="A291" t="s">
        <v>687</v>
      </c>
      <c r="B291" t="s">
        <v>697</v>
      </c>
      <c r="C291" t="s">
        <v>681</v>
      </c>
      <c r="D291" t="s">
        <v>699</v>
      </c>
      <c r="E291" t="s">
        <v>501</v>
      </c>
      <c r="F291" t="str">
        <f t="shared" si="4"/>
        <v>DHA3405/DHA6820DHA6500No</v>
      </c>
      <c r="G291">
        <v>13.5</v>
      </c>
    </row>
    <row r="292" spans="1:7" x14ac:dyDescent="0.25">
      <c r="A292" t="s">
        <v>687</v>
      </c>
      <c r="B292" t="s">
        <v>697</v>
      </c>
      <c r="C292" t="s">
        <v>681</v>
      </c>
      <c r="D292" t="s">
        <v>700</v>
      </c>
      <c r="E292" t="s">
        <v>504</v>
      </c>
      <c r="F292" t="str">
        <f t="shared" si="4"/>
        <v>DHA3405/DHA6820DHA6510Yes</v>
      </c>
      <c r="G292">
        <v>6</v>
      </c>
    </row>
    <row r="293" spans="1:7" x14ac:dyDescent="0.25">
      <c r="A293" t="s">
        <v>687</v>
      </c>
      <c r="B293" t="s">
        <v>697</v>
      </c>
      <c r="C293" t="s">
        <v>681</v>
      </c>
      <c r="D293" t="s">
        <v>700</v>
      </c>
      <c r="E293" t="s">
        <v>501</v>
      </c>
      <c r="F293" t="str">
        <f t="shared" si="4"/>
        <v>DHA3405/DHA6820DHA6510No</v>
      </c>
      <c r="G293">
        <v>6</v>
      </c>
    </row>
    <row r="294" spans="1:7" x14ac:dyDescent="0.25">
      <c r="A294" t="s">
        <v>687</v>
      </c>
      <c r="B294" t="s">
        <v>697</v>
      </c>
      <c r="C294" t="s">
        <v>681</v>
      </c>
      <c r="D294" t="s">
        <v>701</v>
      </c>
      <c r="E294" t="s">
        <v>504</v>
      </c>
      <c r="F294" t="str">
        <f t="shared" si="4"/>
        <v>DHA3405/DHA6820DHA6520Yes</v>
      </c>
      <c r="G294">
        <v>6</v>
      </c>
    </row>
    <row r="295" spans="1:7" x14ac:dyDescent="0.25">
      <c r="A295" t="s">
        <v>687</v>
      </c>
      <c r="B295" t="s">
        <v>697</v>
      </c>
      <c r="C295" t="s">
        <v>681</v>
      </c>
      <c r="D295" t="s">
        <v>701</v>
      </c>
      <c r="E295" t="s">
        <v>501</v>
      </c>
      <c r="F295" t="str">
        <f t="shared" si="4"/>
        <v>DHA3405/DHA6820DHA6520No</v>
      </c>
      <c r="G295">
        <v>6</v>
      </c>
    </row>
    <row r="296" spans="1:7" x14ac:dyDescent="0.25">
      <c r="A296" t="s">
        <v>687</v>
      </c>
      <c r="B296" t="s">
        <v>697</v>
      </c>
      <c r="C296" t="s">
        <v>681</v>
      </c>
      <c r="D296" t="s">
        <v>702</v>
      </c>
      <c r="E296" t="s">
        <v>504</v>
      </c>
      <c r="F296" t="str">
        <f t="shared" si="4"/>
        <v>DHA3405/DHA6820DHA6550Yes</v>
      </c>
      <c r="G296">
        <v>6</v>
      </c>
    </row>
    <row r="297" spans="1:7" x14ac:dyDescent="0.25">
      <c r="A297" t="s">
        <v>687</v>
      </c>
      <c r="B297" t="s">
        <v>697</v>
      </c>
      <c r="C297" t="s">
        <v>681</v>
      </c>
      <c r="D297" t="s">
        <v>702</v>
      </c>
      <c r="E297" t="s">
        <v>501</v>
      </c>
      <c r="F297" t="str">
        <f t="shared" si="4"/>
        <v>DHA3405/DHA6820DHA6550No</v>
      </c>
      <c r="G297">
        <v>6</v>
      </c>
    </row>
    <row r="298" spans="1:7" x14ac:dyDescent="0.25">
      <c r="A298" t="s">
        <v>687</v>
      </c>
      <c r="B298" t="s">
        <v>697</v>
      </c>
      <c r="C298" t="s">
        <v>683</v>
      </c>
      <c r="D298" t="s">
        <v>699</v>
      </c>
      <c r="E298" t="s">
        <v>504</v>
      </c>
      <c r="F298" t="str">
        <f t="shared" si="4"/>
        <v>DHA3405/DHA6830DHA6500Yes</v>
      </c>
      <c r="G298">
        <v>13.5</v>
      </c>
    </row>
    <row r="299" spans="1:7" x14ac:dyDescent="0.25">
      <c r="A299" t="s">
        <v>687</v>
      </c>
      <c r="B299" t="s">
        <v>697</v>
      </c>
      <c r="C299" t="s">
        <v>683</v>
      </c>
      <c r="D299" t="s">
        <v>699</v>
      </c>
      <c r="E299" t="s">
        <v>501</v>
      </c>
      <c r="F299" t="str">
        <f t="shared" si="4"/>
        <v>DHA3405/DHA6830DHA6500No</v>
      </c>
      <c r="G299">
        <v>13.5</v>
      </c>
    </row>
    <row r="300" spans="1:7" x14ac:dyDescent="0.25">
      <c r="A300" t="s">
        <v>687</v>
      </c>
      <c r="B300" t="s">
        <v>697</v>
      </c>
      <c r="C300" t="s">
        <v>683</v>
      </c>
      <c r="D300" t="s">
        <v>700</v>
      </c>
      <c r="E300" t="s">
        <v>504</v>
      </c>
      <c r="F300" t="str">
        <f t="shared" si="4"/>
        <v>DHA3405/DHA6830DHA6510Yes</v>
      </c>
      <c r="G300">
        <v>6</v>
      </c>
    </row>
    <row r="301" spans="1:7" x14ac:dyDescent="0.25">
      <c r="A301" t="s">
        <v>687</v>
      </c>
      <c r="B301" t="s">
        <v>697</v>
      </c>
      <c r="C301" t="s">
        <v>683</v>
      </c>
      <c r="D301" t="s">
        <v>700</v>
      </c>
      <c r="E301" t="s">
        <v>501</v>
      </c>
      <c r="F301" t="str">
        <f t="shared" si="4"/>
        <v>DHA3405/DHA6830DHA6510No</v>
      </c>
      <c r="G301">
        <v>6</v>
      </c>
    </row>
    <row r="302" spans="1:7" x14ac:dyDescent="0.25">
      <c r="A302" t="s">
        <v>687</v>
      </c>
      <c r="B302" t="s">
        <v>697</v>
      </c>
      <c r="C302" t="s">
        <v>683</v>
      </c>
      <c r="D302" t="s">
        <v>701</v>
      </c>
      <c r="E302" t="s">
        <v>504</v>
      </c>
      <c r="F302" t="str">
        <f t="shared" si="4"/>
        <v>DHA3405/DHA6830DHA6520Yes</v>
      </c>
      <c r="G302">
        <v>6</v>
      </c>
    </row>
    <row r="303" spans="1:7" x14ac:dyDescent="0.25">
      <c r="A303" t="s">
        <v>687</v>
      </c>
      <c r="B303" t="s">
        <v>697</v>
      </c>
      <c r="C303" t="s">
        <v>683</v>
      </c>
      <c r="D303" t="s">
        <v>701</v>
      </c>
      <c r="E303" t="s">
        <v>501</v>
      </c>
      <c r="F303" t="str">
        <f t="shared" si="4"/>
        <v>DHA3405/DHA6830DHA6520No</v>
      </c>
      <c r="G303">
        <v>6</v>
      </c>
    </row>
    <row r="304" spans="1:7" x14ac:dyDescent="0.25">
      <c r="A304" t="s">
        <v>687</v>
      </c>
      <c r="B304" t="s">
        <v>697</v>
      </c>
      <c r="C304" t="s">
        <v>683</v>
      </c>
      <c r="D304" t="s">
        <v>702</v>
      </c>
      <c r="E304" t="s">
        <v>504</v>
      </c>
      <c r="F304" t="str">
        <f t="shared" si="4"/>
        <v>DHA3405/DHA6830DHA6550Yes</v>
      </c>
      <c r="G304">
        <v>6</v>
      </c>
    </row>
    <row r="305" spans="1:7" x14ac:dyDescent="0.25">
      <c r="A305" t="s">
        <v>687</v>
      </c>
      <c r="B305" t="s">
        <v>697</v>
      </c>
      <c r="C305" t="s">
        <v>683</v>
      </c>
      <c r="D305" t="s">
        <v>702</v>
      </c>
      <c r="E305" t="s">
        <v>501</v>
      </c>
      <c r="F305" t="str">
        <f t="shared" si="4"/>
        <v>DHA3405/DHA6830DHA6550No</v>
      </c>
      <c r="G305">
        <v>6</v>
      </c>
    </row>
    <row r="306" spans="1:7" x14ac:dyDescent="0.25">
      <c r="A306" t="s">
        <v>687</v>
      </c>
      <c r="B306" t="s">
        <v>697</v>
      </c>
      <c r="C306" t="s">
        <v>684</v>
      </c>
      <c r="D306" t="s">
        <v>699</v>
      </c>
      <c r="E306" t="s">
        <v>504</v>
      </c>
      <c r="F306" t="str">
        <f t="shared" si="4"/>
        <v>DHA3405/DHA6840DHA6500Yes</v>
      </c>
      <c r="G306">
        <v>18</v>
      </c>
    </row>
    <row r="307" spans="1:7" x14ac:dyDescent="0.25">
      <c r="A307" t="s">
        <v>687</v>
      </c>
      <c r="B307" t="s">
        <v>697</v>
      </c>
      <c r="C307" t="s">
        <v>684</v>
      </c>
      <c r="D307" t="s">
        <v>699</v>
      </c>
      <c r="E307" t="s">
        <v>501</v>
      </c>
      <c r="F307" t="str">
        <f t="shared" si="4"/>
        <v>DHA3405/DHA6840DHA6500No</v>
      </c>
      <c r="G307">
        <v>18</v>
      </c>
    </row>
    <row r="308" spans="1:7" x14ac:dyDescent="0.25">
      <c r="A308" t="s">
        <v>687</v>
      </c>
      <c r="B308" t="s">
        <v>697</v>
      </c>
      <c r="C308" t="s">
        <v>684</v>
      </c>
      <c r="D308" t="s">
        <v>700</v>
      </c>
      <c r="E308" t="s">
        <v>504</v>
      </c>
      <c r="F308" t="str">
        <f t="shared" si="4"/>
        <v>DHA3405/DHA6840DHA6510Yes</v>
      </c>
      <c r="G308">
        <v>11.5</v>
      </c>
    </row>
    <row r="309" spans="1:7" x14ac:dyDescent="0.25">
      <c r="A309" t="s">
        <v>687</v>
      </c>
      <c r="B309" t="s">
        <v>697</v>
      </c>
      <c r="C309" t="s">
        <v>684</v>
      </c>
      <c r="D309" t="s">
        <v>700</v>
      </c>
      <c r="E309" t="s">
        <v>501</v>
      </c>
      <c r="F309" t="str">
        <f t="shared" si="4"/>
        <v>DHA3405/DHA6840DHA6510No</v>
      </c>
      <c r="G309">
        <v>18</v>
      </c>
    </row>
    <row r="310" spans="1:7" x14ac:dyDescent="0.25">
      <c r="A310" t="s">
        <v>687</v>
      </c>
      <c r="B310" t="s">
        <v>697</v>
      </c>
      <c r="C310" t="s">
        <v>684</v>
      </c>
      <c r="D310" t="s">
        <v>701</v>
      </c>
      <c r="E310" t="s">
        <v>504</v>
      </c>
      <c r="F310" t="str">
        <f t="shared" si="4"/>
        <v>DHA3405/DHA6840DHA6520Yes</v>
      </c>
      <c r="G310">
        <v>11.5</v>
      </c>
    </row>
    <row r="311" spans="1:7" x14ac:dyDescent="0.25">
      <c r="A311" t="s">
        <v>687</v>
      </c>
      <c r="B311" t="s">
        <v>697</v>
      </c>
      <c r="C311" t="s">
        <v>684</v>
      </c>
      <c r="D311" t="s">
        <v>701</v>
      </c>
      <c r="E311" t="s">
        <v>501</v>
      </c>
      <c r="F311" t="str">
        <f t="shared" si="4"/>
        <v>DHA3405/DHA6840DHA6520No</v>
      </c>
      <c r="G311">
        <v>18</v>
      </c>
    </row>
    <row r="312" spans="1:7" x14ac:dyDescent="0.25">
      <c r="A312" t="s">
        <v>687</v>
      </c>
      <c r="B312" t="s">
        <v>697</v>
      </c>
      <c r="C312" t="s">
        <v>684</v>
      </c>
      <c r="D312" t="s">
        <v>702</v>
      </c>
      <c r="E312" t="s">
        <v>504</v>
      </c>
      <c r="F312" t="str">
        <f t="shared" si="4"/>
        <v>DHA3405/DHA6840DHA6550Yes</v>
      </c>
      <c r="G312">
        <v>11.5</v>
      </c>
    </row>
    <row r="313" spans="1:7" x14ac:dyDescent="0.25">
      <c r="A313" t="s">
        <v>687</v>
      </c>
      <c r="B313" t="s">
        <v>697</v>
      </c>
      <c r="C313" t="s">
        <v>684</v>
      </c>
      <c r="D313" t="s">
        <v>702</v>
      </c>
      <c r="E313" t="s">
        <v>501</v>
      </c>
      <c r="F313" t="str">
        <f t="shared" si="4"/>
        <v>DHA3405/DHA6840DHA6550No</v>
      </c>
      <c r="G313">
        <v>18</v>
      </c>
    </row>
    <row r="314" spans="1:7" x14ac:dyDescent="0.25">
      <c r="A314" t="s">
        <v>689</v>
      </c>
      <c r="B314" t="s">
        <v>697</v>
      </c>
      <c r="C314" t="s">
        <v>681</v>
      </c>
      <c r="D314" t="s">
        <v>699</v>
      </c>
      <c r="E314" t="s">
        <v>504</v>
      </c>
      <c r="F314" t="str">
        <f t="shared" si="4"/>
        <v>DHA3420/DHA6820DHA6500Yes</v>
      </c>
      <c r="G314">
        <v>13.5</v>
      </c>
    </row>
    <row r="315" spans="1:7" x14ac:dyDescent="0.25">
      <c r="A315" t="s">
        <v>689</v>
      </c>
      <c r="B315" t="s">
        <v>697</v>
      </c>
      <c r="C315" t="s">
        <v>681</v>
      </c>
      <c r="D315" t="s">
        <v>699</v>
      </c>
      <c r="E315" t="s">
        <v>501</v>
      </c>
      <c r="F315" t="str">
        <f t="shared" si="4"/>
        <v>DHA3420/DHA6820DHA6500No</v>
      </c>
      <c r="G315">
        <v>13.5</v>
      </c>
    </row>
    <row r="316" spans="1:7" x14ac:dyDescent="0.25">
      <c r="A316" t="s">
        <v>689</v>
      </c>
      <c r="B316" t="s">
        <v>697</v>
      </c>
      <c r="C316" t="s">
        <v>681</v>
      </c>
      <c r="D316" t="s">
        <v>700</v>
      </c>
      <c r="E316" t="s">
        <v>504</v>
      </c>
      <c r="F316" t="str">
        <f t="shared" si="4"/>
        <v>DHA3420/DHA6820DHA6510Yes</v>
      </c>
      <c r="G316">
        <v>6</v>
      </c>
    </row>
    <row r="317" spans="1:7" x14ac:dyDescent="0.25">
      <c r="A317" t="s">
        <v>689</v>
      </c>
      <c r="B317" t="s">
        <v>697</v>
      </c>
      <c r="C317" t="s">
        <v>681</v>
      </c>
      <c r="D317" t="s">
        <v>700</v>
      </c>
      <c r="E317" t="s">
        <v>501</v>
      </c>
      <c r="F317" t="str">
        <f t="shared" si="4"/>
        <v>DHA3420/DHA6820DHA6510No</v>
      </c>
      <c r="G317">
        <v>6</v>
      </c>
    </row>
    <row r="318" spans="1:7" x14ac:dyDescent="0.25">
      <c r="A318" t="s">
        <v>689</v>
      </c>
      <c r="B318" t="s">
        <v>697</v>
      </c>
      <c r="C318" t="s">
        <v>681</v>
      </c>
      <c r="D318" t="s">
        <v>701</v>
      </c>
      <c r="E318" t="s">
        <v>504</v>
      </c>
      <c r="F318" t="str">
        <f t="shared" si="4"/>
        <v>DHA3420/DHA6820DHA6520Yes</v>
      </c>
      <c r="G318">
        <v>6</v>
      </c>
    </row>
    <row r="319" spans="1:7" x14ac:dyDescent="0.25">
      <c r="A319" t="s">
        <v>689</v>
      </c>
      <c r="B319" t="s">
        <v>697</v>
      </c>
      <c r="C319" t="s">
        <v>681</v>
      </c>
      <c r="D319" t="s">
        <v>701</v>
      </c>
      <c r="E319" t="s">
        <v>501</v>
      </c>
      <c r="F319" t="str">
        <f t="shared" si="4"/>
        <v>DHA3420/DHA6820DHA6520No</v>
      </c>
      <c r="G319">
        <v>6</v>
      </c>
    </row>
    <row r="320" spans="1:7" x14ac:dyDescent="0.25">
      <c r="A320" t="s">
        <v>689</v>
      </c>
      <c r="B320" t="s">
        <v>697</v>
      </c>
      <c r="C320" t="s">
        <v>681</v>
      </c>
      <c r="D320" t="s">
        <v>702</v>
      </c>
      <c r="E320" t="s">
        <v>504</v>
      </c>
      <c r="F320" t="str">
        <f t="shared" si="4"/>
        <v>DHA3420/DHA6820DHA6550Yes</v>
      </c>
      <c r="G320">
        <v>6</v>
      </c>
    </row>
    <row r="321" spans="1:7" x14ac:dyDescent="0.25">
      <c r="A321" t="s">
        <v>689</v>
      </c>
      <c r="B321" t="s">
        <v>697</v>
      </c>
      <c r="C321" t="s">
        <v>681</v>
      </c>
      <c r="D321" t="s">
        <v>702</v>
      </c>
      <c r="E321" t="s">
        <v>501</v>
      </c>
      <c r="F321" t="str">
        <f t="shared" si="4"/>
        <v>DHA3420/DHA6820DHA6550No</v>
      </c>
      <c r="G321">
        <v>6</v>
      </c>
    </row>
    <row r="322" spans="1:7" x14ac:dyDescent="0.25">
      <c r="A322" t="s">
        <v>689</v>
      </c>
      <c r="B322" t="s">
        <v>697</v>
      </c>
      <c r="C322" t="s">
        <v>683</v>
      </c>
      <c r="D322" t="s">
        <v>699</v>
      </c>
      <c r="E322" t="s">
        <v>504</v>
      </c>
      <c r="F322" t="str">
        <f t="shared" si="4"/>
        <v>DHA3420/DHA6830DHA6500Yes</v>
      </c>
      <c r="G322">
        <v>13.5</v>
      </c>
    </row>
    <row r="323" spans="1:7" x14ac:dyDescent="0.25">
      <c r="A323" t="s">
        <v>689</v>
      </c>
      <c r="B323" t="s">
        <v>697</v>
      </c>
      <c r="C323" t="s">
        <v>683</v>
      </c>
      <c r="D323" t="s">
        <v>699</v>
      </c>
      <c r="E323" t="s">
        <v>501</v>
      </c>
      <c r="F323" t="str">
        <f t="shared" ref="F323:F386" si="5">CONCATENATE(A323,B323,C323,D323,E323)</f>
        <v>DHA3420/DHA6830DHA6500No</v>
      </c>
      <c r="G323">
        <v>13.5</v>
      </c>
    </row>
    <row r="324" spans="1:7" x14ac:dyDescent="0.25">
      <c r="A324" t="s">
        <v>689</v>
      </c>
      <c r="B324" t="s">
        <v>697</v>
      </c>
      <c r="C324" t="s">
        <v>683</v>
      </c>
      <c r="D324" t="s">
        <v>700</v>
      </c>
      <c r="E324" t="s">
        <v>504</v>
      </c>
      <c r="F324" t="str">
        <f t="shared" si="5"/>
        <v>DHA3420/DHA6830DHA6510Yes</v>
      </c>
      <c r="G324">
        <v>6</v>
      </c>
    </row>
    <row r="325" spans="1:7" x14ac:dyDescent="0.25">
      <c r="A325" t="s">
        <v>689</v>
      </c>
      <c r="B325" t="s">
        <v>697</v>
      </c>
      <c r="C325" t="s">
        <v>683</v>
      </c>
      <c r="D325" t="s">
        <v>700</v>
      </c>
      <c r="E325" t="s">
        <v>501</v>
      </c>
      <c r="F325" t="str">
        <f t="shared" si="5"/>
        <v>DHA3420/DHA6830DHA6510No</v>
      </c>
      <c r="G325">
        <v>6</v>
      </c>
    </row>
    <row r="326" spans="1:7" x14ac:dyDescent="0.25">
      <c r="A326" t="s">
        <v>689</v>
      </c>
      <c r="B326" t="s">
        <v>697</v>
      </c>
      <c r="C326" t="s">
        <v>683</v>
      </c>
      <c r="D326" t="s">
        <v>701</v>
      </c>
      <c r="E326" t="s">
        <v>504</v>
      </c>
      <c r="F326" t="str">
        <f t="shared" si="5"/>
        <v>DHA3420/DHA6830DHA6520Yes</v>
      </c>
      <c r="G326">
        <v>6</v>
      </c>
    </row>
    <row r="327" spans="1:7" x14ac:dyDescent="0.25">
      <c r="A327" t="s">
        <v>689</v>
      </c>
      <c r="B327" t="s">
        <v>697</v>
      </c>
      <c r="C327" t="s">
        <v>683</v>
      </c>
      <c r="D327" t="s">
        <v>701</v>
      </c>
      <c r="E327" t="s">
        <v>501</v>
      </c>
      <c r="F327" t="str">
        <f t="shared" si="5"/>
        <v>DHA3420/DHA6830DHA6520No</v>
      </c>
      <c r="G327">
        <v>6</v>
      </c>
    </row>
    <row r="328" spans="1:7" x14ac:dyDescent="0.25">
      <c r="A328" t="s">
        <v>689</v>
      </c>
      <c r="B328" t="s">
        <v>697</v>
      </c>
      <c r="C328" t="s">
        <v>683</v>
      </c>
      <c r="D328" t="s">
        <v>702</v>
      </c>
      <c r="E328" t="s">
        <v>504</v>
      </c>
      <c r="F328" t="str">
        <f t="shared" si="5"/>
        <v>DHA3420/DHA6830DHA6550Yes</v>
      </c>
      <c r="G328">
        <v>6</v>
      </c>
    </row>
    <row r="329" spans="1:7" x14ac:dyDescent="0.25">
      <c r="A329" t="s">
        <v>689</v>
      </c>
      <c r="B329" t="s">
        <v>697</v>
      </c>
      <c r="C329" t="s">
        <v>683</v>
      </c>
      <c r="D329" t="s">
        <v>702</v>
      </c>
      <c r="E329" t="s">
        <v>501</v>
      </c>
      <c r="F329" t="str">
        <f t="shared" si="5"/>
        <v>DHA3420/DHA6830DHA6550No</v>
      </c>
      <c r="G329">
        <v>6</v>
      </c>
    </row>
    <row r="330" spans="1:7" x14ac:dyDescent="0.25">
      <c r="A330" t="s">
        <v>689</v>
      </c>
      <c r="B330" t="s">
        <v>697</v>
      </c>
      <c r="C330" t="s">
        <v>684</v>
      </c>
      <c r="D330" t="s">
        <v>699</v>
      </c>
      <c r="E330" t="s">
        <v>504</v>
      </c>
      <c r="F330" t="str">
        <f t="shared" si="5"/>
        <v>DHA3420/DHA6840DHA6500Yes</v>
      </c>
      <c r="G330">
        <v>18</v>
      </c>
    </row>
    <row r="331" spans="1:7" x14ac:dyDescent="0.25">
      <c r="A331" t="s">
        <v>689</v>
      </c>
      <c r="B331" t="s">
        <v>697</v>
      </c>
      <c r="C331" t="s">
        <v>684</v>
      </c>
      <c r="D331" t="s">
        <v>699</v>
      </c>
      <c r="E331" t="s">
        <v>501</v>
      </c>
      <c r="F331" t="str">
        <f t="shared" si="5"/>
        <v>DHA3420/DHA6840DHA6500No</v>
      </c>
      <c r="G331">
        <v>18</v>
      </c>
    </row>
    <row r="332" spans="1:7" x14ac:dyDescent="0.25">
      <c r="A332" t="s">
        <v>689</v>
      </c>
      <c r="B332" t="s">
        <v>697</v>
      </c>
      <c r="C332" t="s">
        <v>684</v>
      </c>
      <c r="D332" t="s">
        <v>700</v>
      </c>
      <c r="E332" t="s">
        <v>504</v>
      </c>
      <c r="F332" t="str">
        <f t="shared" si="5"/>
        <v>DHA3420/DHA6840DHA6510Yes</v>
      </c>
      <c r="G332">
        <v>11.5</v>
      </c>
    </row>
    <row r="333" spans="1:7" x14ac:dyDescent="0.25">
      <c r="A333" t="s">
        <v>689</v>
      </c>
      <c r="B333" t="s">
        <v>697</v>
      </c>
      <c r="C333" t="s">
        <v>684</v>
      </c>
      <c r="D333" t="s">
        <v>700</v>
      </c>
      <c r="E333" t="s">
        <v>501</v>
      </c>
      <c r="F333" t="str">
        <f t="shared" si="5"/>
        <v>DHA3420/DHA6840DHA6510No</v>
      </c>
      <c r="G333">
        <v>18</v>
      </c>
    </row>
    <row r="334" spans="1:7" x14ac:dyDescent="0.25">
      <c r="A334" t="s">
        <v>689</v>
      </c>
      <c r="B334" t="s">
        <v>697</v>
      </c>
      <c r="C334" t="s">
        <v>684</v>
      </c>
      <c r="D334" t="s">
        <v>701</v>
      </c>
      <c r="E334" t="s">
        <v>504</v>
      </c>
      <c r="F334" t="str">
        <f t="shared" si="5"/>
        <v>DHA3420/DHA6840DHA6520Yes</v>
      </c>
      <c r="G334">
        <v>11.5</v>
      </c>
    </row>
    <row r="335" spans="1:7" x14ac:dyDescent="0.25">
      <c r="A335" t="s">
        <v>689</v>
      </c>
      <c r="B335" t="s">
        <v>697</v>
      </c>
      <c r="C335" t="s">
        <v>684</v>
      </c>
      <c r="D335" t="s">
        <v>701</v>
      </c>
      <c r="E335" t="s">
        <v>501</v>
      </c>
      <c r="F335" t="str">
        <f t="shared" si="5"/>
        <v>DHA3420/DHA6840DHA6520No</v>
      </c>
      <c r="G335">
        <v>18</v>
      </c>
    </row>
    <row r="336" spans="1:7" x14ac:dyDescent="0.25">
      <c r="A336" t="s">
        <v>689</v>
      </c>
      <c r="B336" t="s">
        <v>697</v>
      </c>
      <c r="C336" t="s">
        <v>684</v>
      </c>
      <c r="D336" t="s">
        <v>702</v>
      </c>
      <c r="E336" t="s">
        <v>504</v>
      </c>
      <c r="F336" t="str">
        <f t="shared" si="5"/>
        <v>DHA3420/DHA6840DHA6550Yes</v>
      </c>
      <c r="G336">
        <v>11.5</v>
      </c>
    </row>
    <row r="337" spans="1:7" x14ac:dyDescent="0.25">
      <c r="A337" t="s">
        <v>689</v>
      </c>
      <c r="B337" t="s">
        <v>697</v>
      </c>
      <c r="C337" t="s">
        <v>684</v>
      </c>
      <c r="D337" t="s">
        <v>702</v>
      </c>
      <c r="E337" t="s">
        <v>501</v>
      </c>
      <c r="F337" t="str">
        <f t="shared" si="5"/>
        <v>DHA3420/DHA6840DHA6550No</v>
      </c>
      <c r="G337">
        <v>18</v>
      </c>
    </row>
    <row r="338" spans="1:7" x14ac:dyDescent="0.25">
      <c r="A338" t="s">
        <v>690</v>
      </c>
      <c r="B338" t="s">
        <v>697</v>
      </c>
      <c r="C338" t="s">
        <v>681</v>
      </c>
      <c r="D338" t="s">
        <v>699</v>
      </c>
      <c r="E338" t="s">
        <v>504</v>
      </c>
      <c r="F338" t="str">
        <f t="shared" si="5"/>
        <v>DHA3440/DHA6820DHA6500Yes</v>
      </c>
      <c r="G338">
        <v>13.5</v>
      </c>
    </row>
    <row r="339" spans="1:7" x14ac:dyDescent="0.25">
      <c r="A339" t="s">
        <v>690</v>
      </c>
      <c r="B339" t="s">
        <v>697</v>
      </c>
      <c r="C339" t="s">
        <v>681</v>
      </c>
      <c r="D339" t="s">
        <v>699</v>
      </c>
      <c r="E339" t="s">
        <v>501</v>
      </c>
      <c r="F339" t="str">
        <f t="shared" si="5"/>
        <v>DHA3440/DHA6820DHA6500No</v>
      </c>
      <c r="G339">
        <v>13.5</v>
      </c>
    </row>
    <row r="340" spans="1:7" x14ac:dyDescent="0.25">
      <c r="A340" t="s">
        <v>690</v>
      </c>
      <c r="B340" t="s">
        <v>697</v>
      </c>
      <c r="C340" t="s">
        <v>681</v>
      </c>
      <c r="D340" t="s">
        <v>700</v>
      </c>
      <c r="E340" t="s">
        <v>504</v>
      </c>
      <c r="F340" t="str">
        <f t="shared" si="5"/>
        <v>DHA3440/DHA6820DHA6510Yes</v>
      </c>
      <c r="G340">
        <v>6</v>
      </c>
    </row>
    <row r="341" spans="1:7" x14ac:dyDescent="0.25">
      <c r="A341" t="s">
        <v>690</v>
      </c>
      <c r="B341" t="s">
        <v>697</v>
      </c>
      <c r="C341" t="s">
        <v>681</v>
      </c>
      <c r="D341" t="s">
        <v>700</v>
      </c>
      <c r="E341" t="s">
        <v>501</v>
      </c>
      <c r="F341" t="str">
        <f t="shared" si="5"/>
        <v>DHA3440/DHA6820DHA6510No</v>
      </c>
      <c r="G341">
        <v>13.5</v>
      </c>
    </row>
    <row r="342" spans="1:7" x14ac:dyDescent="0.25">
      <c r="A342" t="s">
        <v>690</v>
      </c>
      <c r="B342" t="s">
        <v>697</v>
      </c>
      <c r="C342" t="s">
        <v>681</v>
      </c>
      <c r="D342" t="s">
        <v>701</v>
      </c>
      <c r="E342" t="s">
        <v>504</v>
      </c>
      <c r="F342" t="str">
        <f t="shared" si="5"/>
        <v>DHA3440/DHA6820DHA6520Yes</v>
      </c>
      <c r="G342">
        <v>6</v>
      </c>
    </row>
    <row r="343" spans="1:7" x14ac:dyDescent="0.25">
      <c r="A343" t="s">
        <v>690</v>
      </c>
      <c r="B343" t="s">
        <v>697</v>
      </c>
      <c r="C343" t="s">
        <v>681</v>
      </c>
      <c r="D343" t="s">
        <v>701</v>
      </c>
      <c r="E343" t="s">
        <v>501</v>
      </c>
      <c r="F343" t="str">
        <f t="shared" si="5"/>
        <v>DHA3440/DHA6820DHA6520No</v>
      </c>
      <c r="G343">
        <v>13.5</v>
      </c>
    </row>
    <row r="344" spans="1:7" x14ac:dyDescent="0.25">
      <c r="A344" t="s">
        <v>690</v>
      </c>
      <c r="B344" t="s">
        <v>697</v>
      </c>
      <c r="C344" t="s">
        <v>681</v>
      </c>
      <c r="D344" t="s">
        <v>702</v>
      </c>
      <c r="E344" t="s">
        <v>504</v>
      </c>
      <c r="F344" t="str">
        <f t="shared" si="5"/>
        <v>DHA3440/DHA6820DHA6550Yes</v>
      </c>
      <c r="G344">
        <v>6</v>
      </c>
    </row>
    <row r="345" spans="1:7" x14ac:dyDescent="0.25">
      <c r="A345" t="s">
        <v>690</v>
      </c>
      <c r="B345" t="s">
        <v>697</v>
      </c>
      <c r="C345" t="s">
        <v>681</v>
      </c>
      <c r="D345" t="s">
        <v>702</v>
      </c>
      <c r="E345" t="s">
        <v>501</v>
      </c>
      <c r="F345" t="str">
        <f t="shared" si="5"/>
        <v>DHA3440/DHA6820DHA6550No</v>
      </c>
      <c r="G345">
        <v>13.5</v>
      </c>
    </row>
    <row r="346" spans="1:7" x14ac:dyDescent="0.25">
      <c r="A346" t="s">
        <v>690</v>
      </c>
      <c r="B346" t="s">
        <v>697</v>
      </c>
      <c r="C346" t="s">
        <v>683</v>
      </c>
      <c r="D346" t="s">
        <v>699</v>
      </c>
      <c r="E346" t="s">
        <v>504</v>
      </c>
      <c r="F346" t="str">
        <f t="shared" si="5"/>
        <v>DHA3440/DHA6830DHA6500Yes</v>
      </c>
      <c r="G346">
        <v>13.5</v>
      </c>
    </row>
    <row r="347" spans="1:7" x14ac:dyDescent="0.25">
      <c r="A347" t="s">
        <v>690</v>
      </c>
      <c r="B347" t="s">
        <v>697</v>
      </c>
      <c r="C347" t="s">
        <v>683</v>
      </c>
      <c r="D347" t="s">
        <v>699</v>
      </c>
      <c r="E347" t="s">
        <v>501</v>
      </c>
      <c r="F347" t="str">
        <f t="shared" si="5"/>
        <v>DHA3440/DHA6830DHA6500No</v>
      </c>
      <c r="G347">
        <v>20.5</v>
      </c>
    </row>
    <row r="348" spans="1:7" x14ac:dyDescent="0.25">
      <c r="A348" t="s">
        <v>690</v>
      </c>
      <c r="B348" t="s">
        <v>697</v>
      </c>
      <c r="C348" t="s">
        <v>683</v>
      </c>
      <c r="D348" t="s">
        <v>700</v>
      </c>
      <c r="E348" t="s">
        <v>504</v>
      </c>
      <c r="F348" t="str">
        <f t="shared" si="5"/>
        <v>DHA3440/DHA6830DHA6510Yes</v>
      </c>
      <c r="G348">
        <v>6</v>
      </c>
    </row>
    <row r="349" spans="1:7" x14ac:dyDescent="0.25">
      <c r="A349" t="s">
        <v>690</v>
      </c>
      <c r="B349" t="s">
        <v>697</v>
      </c>
      <c r="C349" t="s">
        <v>683</v>
      </c>
      <c r="D349" t="s">
        <v>700</v>
      </c>
      <c r="E349" t="s">
        <v>501</v>
      </c>
      <c r="F349" t="str">
        <f t="shared" si="5"/>
        <v>DHA3440/DHA6830DHA6510No</v>
      </c>
      <c r="G349">
        <v>20.5</v>
      </c>
    </row>
    <row r="350" spans="1:7" x14ac:dyDescent="0.25">
      <c r="A350" t="s">
        <v>690</v>
      </c>
      <c r="B350" t="s">
        <v>697</v>
      </c>
      <c r="C350" t="s">
        <v>683</v>
      </c>
      <c r="D350" t="s">
        <v>701</v>
      </c>
      <c r="E350" t="s">
        <v>504</v>
      </c>
      <c r="F350" t="str">
        <f t="shared" si="5"/>
        <v>DHA3440/DHA6830DHA6520Yes</v>
      </c>
      <c r="G350">
        <v>6</v>
      </c>
    </row>
    <row r="351" spans="1:7" x14ac:dyDescent="0.25">
      <c r="A351" t="s">
        <v>690</v>
      </c>
      <c r="B351" t="s">
        <v>697</v>
      </c>
      <c r="C351" t="s">
        <v>683</v>
      </c>
      <c r="D351" t="s">
        <v>701</v>
      </c>
      <c r="E351" t="s">
        <v>501</v>
      </c>
      <c r="F351" t="str">
        <f t="shared" si="5"/>
        <v>DHA3440/DHA6830DHA6520No</v>
      </c>
      <c r="G351">
        <v>20.5</v>
      </c>
    </row>
    <row r="352" spans="1:7" x14ac:dyDescent="0.25">
      <c r="A352" t="s">
        <v>690</v>
      </c>
      <c r="B352" t="s">
        <v>697</v>
      </c>
      <c r="C352" t="s">
        <v>683</v>
      </c>
      <c r="D352" t="s">
        <v>702</v>
      </c>
      <c r="E352" t="s">
        <v>504</v>
      </c>
      <c r="F352" t="str">
        <f t="shared" si="5"/>
        <v>DHA3440/DHA6830DHA6550Yes</v>
      </c>
      <c r="G352">
        <v>6</v>
      </c>
    </row>
    <row r="353" spans="1:7" x14ac:dyDescent="0.25">
      <c r="A353" t="s">
        <v>690</v>
      </c>
      <c r="B353" t="s">
        <v>697</v>
      </c>
      <c r="C353" t="s">
        <v>683</v>
      </c>
      <c r="D353" t="s">
        <v>702</v>
      </c>
      <c r="E353" t="s">
        <v>501</v>
      </c>
      <c r="F353" t="str">
        <f t="shared" si="5"/>
        <v>DHA3440/DHA6830DHA6550No</v>
      </c>
      <c r="G353">
        <v>20.5</v>
      </c>
    </row>
    <row r="354" spans="1:7" x14ac:dyDescent="0.25">
      <c r="A354" t="s">
        <v>690</v>
      </c>
      <c r="B354" t="s">
        <v>697</v>
      </c>
      <c r="C354" t="s">
        <v>684</v>
      </c>
      <c r="D354" t="s">
        <v>699</v>
      </c>
      <c r="E354" t="s">
        <v>504</v>
      </c>
      <c r="F354" t="str">
        <f t="shared" si="5"/>
        <v>DHA3440/DHA6840DHA6500Yes</v>
      </c>
      <c r="G354">
        <v>18</v>
      </c>
    </row>
    <row r="355" spans="1:7" x14ac:dyDescent="0.25">
      <c r="A355" t="s">
        <v>690</v>
      </c>
      <c r="B355" t="s">
        <v>697</v>
      </c>
      <c r="C355" t="s">
        <v>684</v>
      </c>
      <c r="D355" t="s">
        <v>699</v>
      </c>
      <c r="E355" t="s">
        <v>501</v>
      </c>
      <c r="F355" t="str">
        <f t="shared" si="5"/>
        <v>DHA3440/DHA6840DHA6500No</v>
      </c>
      <c r="G355">
        <v>18</v>
      </c>
    </row>
    <row r="356" spans="1:7" x14ac:dyDescent="0.25">
      <c r="A356" t="s">
        <v>690</v>
      </c>
      <c r="B356" t="s">
        <v>697</v>
      </c>
      <c r="C356" t="s">
        <v>684</v>
      </c>
      <c r="D356" t="s">
        <v>700</v>
      </c>
      <c r="E356" t="s">
        <v>504</v>
      </c>
      <c r="F356" t="str">
        <f t="shared" si="5"/>
        <v>DHA3440/DHA6840DHA6510Yes</v>
      </c>
      <c r="G356">
        <v>11.5</v>
      </c>
    </row>
    <row r="357" spans="1:7" x14ac:dyDescent="0.25">
      <c r="A357" t="s">
        <v>690</v>
      </c>
      <c r="B357" t="s">
        <v>697</v>
      </c>
      <c r="C357" t="s">
        <v>684</v>
      </c>
      <c r="D357" t="s">
        <v>700</v>
      </c>
      <c r="E357" t="s">
        <v>501</v>
      </c>
      <c r="F357" t="str">
        <f t="shared" si="5"/>
        <v>DHA3440/DHA6840DHA6510No</v>
      </c>
      <c r="G357">
        <v>18</v>
      </c>
    </row>
    <row r="358" spans="1:7" x14ac:dyDescent="0.25">
      <c r="A358" t="s">
        <v>690</v>
      </c>
      <c r="B358" t="s">
        <v>697</v>
      </c>
      <c r="C358" t="s">
        <v>684</v>
      </c>
      <c r="D358" t="s">
        <v>701</v>
      </c>
      <c r="E358" t="s">
        <v>504</v>
      </c>
      <c r="F358" t="str">
        <f t="shared" si="5"/>
        <v>DHA3440/DHA6840DHA6520Yes</v>
      </c>
      <c r="G358">
        <v>11.5</v>
      </c>
    </row>
    <row r="359" spans="1:7" x14ac:dyDescent="0.25">
      <c r="A359" t="s">
        <v>690</v>
      </c>
      <c r="B359" t="s">
        <v>697</v>
      </c>
      <c r="C359" t="s">
        <v>684</v>
      </c>
      <c r="D359" t="s">
        <v>701</v>
      </c>
      <c r="E359" t="s">
        <v>501</v>
      </c>
      <c r="F359" t="str">
        <f t="shared" si="5"/>
        <v>DHA3440/DHA6840DHA6520No</v>
      </c>
      <c r="G359">
        <v>18</v>
      </c>
    </row>
    <row r="360" spans="1:7" x14ac:dyDescent="0.25">
      <c r="A360" t="s">
        <v>690</v>
      </c>
      <c r="B360" t="s">
        <v>697</v>
      </c>
      <c r="C360" t="s">
        <v>684</v>
      </c>
      <c r="D360" t="s">
        <v>702</v>
      </c>
      <c r="E360" t="s">
        <v>504</v>
      </c>
      <c r="F360" t="str">
        <f t="shared" si="5"/>
        <v>DHA3440/DHA6840DHA6550Yes</v>
      </c>
      <c r="G360">
        <v>11.5</v>
      </c>
    </row>
    <row r="361" spans="1:7" x14ac:dyDescent="0.25">
      <c r="A361" t="s">
        <v>690</v>
      </c>
      <c r="B361" t="s">
        <v>697</v>
      </c>
      <c r="C361" t="s">
        <v>684</v>
      </c>
      <c r="D361" t="s">
        <v>702</v>
      </c>
      <c r="E361" t="s">
        <v>501</v>
      </c>
      <c r="F361" t="str">
        <f t="shared" si="5"/>
        <v>DHA3440/DHA6840DHA6550No</v>
      </c>
      <c r="G361">
        <v>18</v>
      </c>
    </row>
    <row r="362" spans="1:7" x14ac:dyDescent="0.25">
      <c r="A362" t="s">
        <v>691</v>
      </c>
      <c r="B362" t="s">
        <v>697</v>
      </c>
      <c r="C362" t="s">
        <v>681</v>
      </c>
      <c r="D362" t="s">
        <v>699</v>
      </c>
      <c r="E362" t="s">
        <v>504</v>
      </c>
      <c r="F362" t="str">
        <f t="shared" si="5"/>
        <v>DHA3450/DHA6820DHA6500Yes</v>
      </c>
      <c r="G362">
        <v>13.5</v>
      </c>
    </row>
    <row r="363" spans="1:7" x14ac:dyDescent="0.25">
      <c r="A363" t="s">
        <v>691</v>
      </c>
      <c r="B363" t="s">
        <v>697</v>
      </c>
      <c r="C363" t="s">
        <v>681</v>
      </c>
      <c r="D363" t="s">
        <v>699</v>
      </c>
      <c r="E363" t="s">
        <v>501</v>
      </c>
      <c r="F363" t="str">
        <f t="shared" si="5"/>
        <v>DHA3450/DHA6820DHA6500No</v>
      </c>
      <c r="G363">
        <v>13.5</v>
      </c>
    </row>
    <row r="364" spans="1:7" x14ac:dyDescent="0.25">
      <c r="A364" t="s">
        <v>691</v>
      </c>
      <c r="B364" t="s">
        <v>697</v>
      </c>
      <c r="C364" t="s">
        <v>681</v>
      </c>
      <c r="D364" t="s">
        <v>700</v>
      </c>
      <c r="E364" t="s">
        <v>504</v>
      </c>
      <c r="F364" t="str">
        <f t="shared" si="5"/>
        <v>DHA3450/DHA6820DHA6510Yes</v>
      </c>
      <c r="G364">
        <v>6</v>
      </c>
    </row>
    <row r="365" spans="1:7" x14ac:dyDescent="0.25">
      <c r="A365" t="s">
        <v>691</v>
      </c>
      <c r="B365" t="s">
        <v>697</v>
      </c>
      <c r="C365" t="s">
        <v>681</v>
      </c>
      <c r="D365" t="s">
        <v>700</v>
      </c>
      <c r="E365" t="s">
        <v>501</v>
      </c>
      <c r="F365" t="str">
        <f t="shared" si="5"/>
        <v>DHA3450/DHA6820DHA6510No</v>
      </c>
      <c r="G365">
        <v>13.5</v>
      </c>
    </row>
    <row r="366" spans="1:7" x14ac:dyDescent="0.25">
      <c r="A366" t="s">
        <v>691</v>
      </c>
      <c r="B366" t="s">
        <v>697</v>
      </c>
      <c r="C366" t="s">
        <v>681</v>
      </c>
      <c r="D366" t="s">
        <v>701</v>
      </c>
      <c r="E366" t="s">
        <v>504</v>
      </c>
      <c r="F366" t="str">
        <f t="shared" si="5"/>
        <v>DHA3450/DHA6820DHA6520Yes</v>
      </c>
      <c r="G366">
        <v>6</v>
      </c>
    </row>
    <row r="367" spans="1:7" x14ac:dyDescent="0.25">
      <c r="A367" t="s">
        <v>691</v>
      </c>
      <c r="B367" t="s">
        <v>697</v>
      </c>
      <c r="C367" t="s">
        <v>681</v>
      </c>
      <c r="D367" t="s">
        <v>701</v>
      </c>
      <c r="E367" t="s">
        <v>501</v>
      </c>
      <c r="F367" t="str">
        <f t="shared" si="5"/>
        <v>DHA3450/DHA6820DHA6520No</v>
      </c>
      <c r="G367">
        <v>13.5</v>
      </c>
    </row>
    <row r="368" spans="1:7" x14ac:dyDescent="0.25">
      <c r="A368" t="s">
        <v>691</v>
      </c>
      <c r="B368" t="s">
        <v>697</v>
      </c>
      <c r="C368" t="s">
        <v>681</v>
      </c>
      <c r="D368" t="s">
        <v>702</v>
      </c>
      <c r="E368" t="s">
        <v>504</v>
      </c>
      <c r="F368" t="str">
        <f t="shared" si="5"/>
        <v>DHA3450/DHA6820DHA6550Yes</v>
      </c>
      <c r="G368">
        <v>6</v>
      </c>
    </row>
    <row r="369" spans="1:7" x14ac:dyDescent="0.25">
      <c r="A369" t="s">
        <v>691</v>
      </c>
      <c r="B369" t="s">
        <v>697</v>
      </c>
      <c r="C369" t="s">
        <v>681</v>
      </c>
      <c r="D369" t="s">
        <v>702</v>
      </c>
      <c r="E369" t="s">
        <v>501</v>
      </c>
      <c r="F369" t="str">
        <f t="shared" si="5"/>
        <v>DHA3450/DHA6820DHA6550No</v>
      </c>
      <c r="G369">
        <v>13.5</v>
      </c>
    </row>
    <row r="370" spans="1:7" x14ac:dyDescent="0.25">
      <c r="A370" t="s">
        <v>691</v>
      </c>
      <c r="B370" t="s">
        <v>697</v>
      </c>
      <c r="C370" t="s">
        <v>683</v>
      </c>
      <c r="D370" t="s">
        <v>699</v>
      </c>
      <c r="E370" t="s">
        <v>504</v>
      </c>
      <c r="F370" t="str">
        <f t="shared" si="5"/>
        <v>DHA3450/DHA6830DHA6500Yes</v>
      </c>
      <c r="G370">
        <v>13.5</v>
      </c>
    </row>
    <row r="371" spans="1:7" x14ac:dyDescent="0.25">
      <c r="A371" t="s">
        <v>691</v>
      </c>
      <c r="B371" t="s">
        <v>697</v>
      </c>
      <c r="C371" t="s">
        <v>683</v>
      </c>
      <c r="D371" t="s">
        <v>699</v>
      </c>
      <c r="E371" t="s">
        <v>501</v>
      </c>
      <c r="F371" t="str">
        <f t="shared" si="5"/>
        <v>DHA3450/DHA6830DHA6500No</v>
      </c>
      <c r="G371">
        <v>20.5</v>
      </c>
    </row>
    <row r="372" spans="1:7" x14ac:dyDescent="0.25">
      <c r="A372" t="s">
        <v>691</v>
      </c>
      <c r="B372" t="s">
        <v>697</v>
      </c>
      <c r="C372" t="s">
        <v>683</v>
      </c>
      <c r="D372" t="s">
        <v>700</v>
      </c>
      <c r="E372" t="s">
        <v>504</v>
      </c>
      <c r="F372" t="str">
        <f t="shared" si="5"/>
        <v>DHA3450/DHA6830DHA6510Yes</v>
      </c>
      <c r="G372">
        <v>6</v>
      </c>
    </row>
    <row r="373" spans="1:7" x14ac:dyDescent="0.25">
      <c r="A373" t="s">
        <v>691</v>
      </c>
      <c r="B373" t="s">
        <v>697</v>
      </c>
      <c r="C373" t="s">
        <v>683</v>
      </c>
      <c r="D373" t="s">
        <v>700</v>
      </c>
      <c r="E373" t="s">
        <v>501</v>
      </c>
      <c r="F373" t="str">
        <f t="shared" si="5"/>
        <v>DHA3450/DHA6830DHA6510No</v>
      </c>
      <c r="G373">
        <v>20.5</v>
      </c>
    </row>
    <row r="374" spans="1:7" x14ac:dyDescent="0.25">
      <c r="A374" t="s">
        <v>691</v>
      </c>
      <c r="B374" t="s">
        <v>697</v>
      </c>
      <c r="C374" t="s">
        <v>683</v>
      </c>
      <c r="D374" t="s">
        <v>701</v>
      </c>
      <c r="E374" t="s">
        <v>504</v>
      </c>
      <c r="F374" t="str">
        <f t="shared" si="5"/>
        <v>DHA3450/DHA6830DHA6520Yes</v>
      </c>
      <c r="G374">
        <v>6</v>
      </c>
    </row>
    <row r="375" spans="1:7" x14ac:dyDescent="0.25">
      <c r="A375" t="s">
        <v>691</v>
      </c>
      <c r="B375" t="s">
        <v>697</v>
      </c>
      <c r="C375" t="s">
        <v>683</v>
      </c>
      <c r="D375" t="s">
        <v>701</v>
      </c>
      <c r="E375" t="s">
        <v>501</v>
      </c>
      <c r="F375" t="str">
        <f t="shared" si="5"/>
        <v>DHA3450/DHA6830DHA6520No</v>
      </c>
      <c r="G375">
        <v>20.5</v>
      </c>
    </row>
    <row r="376" spans="1:7" x14ac:dyDescent="0.25">
      <c r="A376" t="s">
        <v>691</v>
      </c>
      <c r="B376" t="s">
        <v>697</v>
      </c>
      <c r="C376" t="s">
        <v>683</v>
      </c>
      <c r="D376" t="s">
        <v>702</v>
      </c>
      <c r="E376" t="s">
        <v>504</v>
      </c>
      <c r="F376" t="str">
        <f t="shared" si="5"/>
        <v>DHA3450/DHA6830DHA6550Yes</v>
      </c>
      <c r="G376">
        <v>6</v>
      </c>
    </row>
    <row r="377" spans="1:7" x14ac:dyDescent="0.25">
      <c r="A377" t="s">
        <v>691</v>
      </c>
      <c r="B377" t="s">
        <v>697</v>
      </c>
      <c r="C377" t="s">
        <v>683</v>
      </c>
      <c r="D377" t="s">
        <v>702</v>
      </c>
      <c r="E377" t="s">
        <v>501</v>
      </c>
      <c r="F377" t="str">
        <f t="shared" si="5"/>
        <v>DHA3450/DHA6830DHA6550No</v>
      </c>
      <c r="G377">
        <v>20.5</v>
      </c>
    </row>
    <row r="378" spans="1:7" x14ac:dyDescent="0.25">
      <c r="A378" t="s">
        <v>691</v>
      </c>
      <c r="B378" t="s">
        <v>697</v>
      </c>
      <c r="C378" t="s">
        <v>684</v>
      </c>
      <c r="D378" t="s">
        <v>699</v>
      </c>
      <c r="E378" t="s">
        <v>504</v>
      </c>
      <c r="F378" t="str">
        <f t="shared" si="5"/>
        <v>DHA3450/DHA6840DHA6500Yes</v>
      </c>
      <c r="G378">
        <v>18</v>
      </c>
    </row>
    <row r="379" spans="1:7" x14ac:dyDescent="0.25">
      <c r="A379" t="s">
        <v>691</v>
      </c>
      <c r="B379" t="s">
        <v>697</v>
      </c>
      <c r="C379" t="s">
        <v>684</v>
      </c>
      <c r="D379" t="s">
        <v>699</v>
      </c>
      <c r="E379" t="s">
        <v>501</v>
      </c>
      <c r="F379" t="str">
        <f t="shared" si="5"/>
        <v>DHA3450/DHA6840DHA6500No</v>
      </c>
      <c r="G379">
        <v>18</v>
      </c>
    </row>
    <row r="380" spans="1:7" x14ac:dyDescent="0.25">
      <c r="A380" t="s">
        <v>691</v>
      </c>
      <c r="B380" t="s">
        <v>697</v>
      </c>
      <c r="C380" t="s">
        <v>684</v>
      </c>
      <c r="D380" t="s">
        <v>700</v>
      </c>
      <c r="E380" t="s">
        <v>504</v>
      </c>
      <c r="F380" t="str">
        <f t="shared" si="5"/>
        <v>DHA3450/DHA6840DHA6510Yes</v>
      </c>
      <c r="G380">
        <v>11.5</v>
      </c>
    </row>
    <row r="381" spans="1:7" x14ac:dyDescent="0.25">
      <c r="A381" t="s">
        <v>691</v>
      </c>
      <c r="B381" t="s">
        <v>697</v>
      </c>
      <c r="C381" t="s">
        <v>684</v>
      </c>
      <c r="D381" t="s">
        <v>700</v>
      </c>
      <c r="E381" t="s">
        <v>501</v>
      </c>
      <c r="F381" t="str">
        <f t="shared" si="5"/>
        <v>DHA3450/DHA6840DHA6510No</v>
      </c>
      <c r="G381">
        <v>18</v>
      </c>
    </row>
    <row r="382" spans="1:7" x14ac:dyDescent="0.25">
      <c r="A382" t="s">
        <v>691</v>
      </c>
      <c r="B382" t="s">
        <v>697</v>
      </c>
      <c r="C382" t="s">
        <v>684</v>
      </c>
      <c r="D382" t="s">
        <v>701</v>
      </c>
      <c r="E382" t="s">
        <v>504</v>
      </c>
      <c r="F382" t="str">
        <f t="shared" si="5"/>
        <v>DHA3450/DHA6840DHA6520Yes</v>
      </c>
      <c r="G382">
        <v>11.5</v>
      </c>
    </row>
    <row r="383" spans="1:7" x14ac:dyDescent="0.25">
      <c r="A383" t="s">
        <v>691</v>
      </c>
      <c r="B383" t="s">
        <v>697</v>
      </c>
      <c r="C383" t="s">
        <v>684</v>
      </c>
      <c r="D383" t="s">
        <v>701</v>
      </c>
      <c r="E383" t="s">
        <v>501</v>
      </c>
      <c r="F383" t="str">
        <f t="shared" si="5"/>
        <v>DHA3450/DHA6840DHA6520No</v>
      </c>
      <c r="G383">
        <v>18</v>
      </c>
    </row>
    <row r="384" spans="1:7" x14ac:dyDescent="0.25">
      <c r="A384" t="s">
        <v>691</v>
      </c>
      <c r="B384" t="s">
        <v>697</v>
      </c>
      <c r="C384" t="s">
        <v>684</v>
      </c>
      <c r="D384" t="s">
        <v>702</v>
      </c>
      <c r="E384" t="s">
        <v>504</v>
      </c>
      <c r="F384" t="str">
        <f t="shared" si="5"/>
        <v>DHA3450/DHA6840DHA6550Yes</v>
      </c>
      <c r="G384">
        <v>11.5</v>
      </c>
    </row>
    <row r="385" spans="1:7" x14ac:dyDescent="0.25">
      <c r="A385" t="s">
        <v>691</v>
      </c>
      <c r="B385" t="s">
        <v>697</v>
      </c>
      <c r="C385" t="s">
        <v>684</v>
      </c>
      <c r="D385" t="s">
        <v>702</v>
      </c>
      <c r="E385" t="s">
        <v>501</v>
      </c>
      <c r="F385" t="str">
        <f t="shared" si="5"/>
        <v>DHA3450/DHA6840DHA6550No</v>
      </c>
      <c r="G385">
        <v>18</v>
      </c>
    </row>
    <row r="386" spans="1:7" x14ac:dyDescent="0.25">
      <c r="A386" t="s">
        <v>692</v>
      </c>
      <c r="B386" t="s">
        <v>697</v>
      </c>
      <c r="C386" t="s">
        <v>681</v>
      </c>
      <c r="D386" t="s">
        <v>699</v>
      </c>
      <c r="E386" t="s">
        <v>504</v>
      </c>
      <c r="F386" t="str">
        <f t="shared" si="5"/>
        <v>DHA3430/DHA6820DHA6500Yes</v>
      </c>
      <c r="G386">
        <v>13.5</v>
      </c>
    </row>
    <row r="387" spans="1:7" x14ac:dyDescent="0.25">
      <c r="A387" t="s">
        <v>692</v>
      </c>
      <c r="B387" t="s">
        <v>697</v>
      </c>
      <c r="C387" t="s">
        <v>681</v>
      </c>
      <c r="D387" t="s">
        <v>699</v>
      </c>
      <c r="E387" t="s">
        <v>501</v>
      </c>
      <c r="F387" t="str">
        <f t="shared" ref="F387:F433" si="6">CONCATENATE(A387,B387,C387,D387,E387)</f>
        <v>DHA3430/DHA6820DHA6500No</v>
      </c>
      <c r="G387">
        <v>13.5</v>
      </c>
    </row>
    <row r="388" spans="1:7" x14ac:dyDescent="0.25">
      <c r="A388" t="s">
        <v>692</v>
      </c>
      <c r="B388" t="s">
        <v>697</v>
      </c>
      <c r="C388" t="s">
        <v>681</v>
      </c>
      <c r="D388" t="s">
        <v>700</v>
      </c>
      <c r="E388" t="s">
        <v>504</v>
      </c>
      <c r="F388" t="str">
        <f t="shared" si="6"/>
        <v>DHA3430/DHA6820DHA6510Yes</v>
      </c>
      <c r="G388">
        <v>6</v>
      </c>
    </row>
    <row r="389" spans="1:7" x14ac:dyDescent="0.25">
      <c r="A389" t="s">
        <v>692</v>
      </c>
      <c r="B389" t="s">
        <v>697</v>
      </c>
      <c r="C389" t="s">
        <v>681</v>
      </c>
      <c r="D389" t="s">
        <v>700</v>
      </c>
      <c r="E389" t="s">
        <v>501</v>
      </c>
      <c r="F389" t="str">
        <f t="shared" si="6"/>
        <v>DHA3430/DHA6820DHA6510No</v>
      </c>
      <c r="G389">
        <v>6</v>
      </c>
    </row>
    <row r="390" spans="1:7" x14ac:dyDescent="0.25">
      <c r="A390" t="s">
        <v>692</v>
      </c>
      <c r="B390" t="s">
        <v>697</v>
      </c>
      <c r="C390" t="s">
        <v>681</v>
      </c>
      <c r="D390" t="s">
        <v>701</v>
      </c>
      <c r="E390" t="s">
        <v>504</v>
      </c>
      <c r="F390" t="str">
        <f t="shared" si="6"/>
        <v>DHA3430/DHA6820DHA6520Yes</v>
      </c>
      <c r="G390">
        <v>6</v>
      </c>
    </row>
    <row r="391" spans="1:7" x14ac:dyDescent="0.25">
      <c r="A391" t="s">
        <v>692</v>
      </c>
      <c r="B391" t="s">
        <v>697</v>
      </c>
      <c r="C391" t="s">
        <v>681</v>
      </c>
      <c r="D391" t="s">
        <v>701</v>
      </c>
      <c r="E391" t="s">
        <v>501</v>
      </c>
      <c r="F391" t="str">
        <f t="shared" si="6"/>
        <v>DHA3430/DHA6820DHA6520No</v>
      </c>
      <c r="G391">
        <v>6</v>
      </c>
    </row>
    <row r="392" spans="1:7" x14ac:dyDescent="0.25">
      <c r="A392" t="s">
        <v>692</v>
      </c>
      <c r="B392" t="s">
        <v>697</v>
      </c>
      <c r="C392" t="s">
        <v>681</v>
      </c>
      <c r="D392" t="s">
        <v>702</v>
      </c>
      <c r="E392" t="s">
        <v>504</v>
      </c>
      <c r="F392" t="str">
        <f t="shared" si="6"/>
        <v>DHA3430/DHA6820DHA6550Yes</v>
      </c>
      <c r="G392">
        <v>6</v>
      </c>
    </row>
    <row r="393" spans="1:7" x14ac:dyDescent="0.25">
      <c r="A393" t="s">
        <v>692</v>
      </c>
      <c r="B393" t="s">
        <v>697</v>
      </c>
      <c r="C393" t="s">
        <v>681</v>
      </c>
      <c r="D393" t="s">
        <v>702</v>
      </c>
      <c r="E393" t="s">
        <v>501</v>
      </c>
      <c r="F393" t="str">
        <f t="shared" si="6"/>
        <v>DHA3430/DHA6820DHA6550No</v>
      </c>
      <c r="G393">
        <v>6</v>
      </c>
    </row>
    <row r="394" spans="1:7" x14ac:dyDescent="0.25">
      <c r="A394" t="s">
        <v>692</v>
      </c>
      <c r="B394" t="s">
        <v>697</v>
      </c>
      <c r="C394" t="s">
        <v>683</v>
      </c>
      <c r="D394" t="s">
        <v>699</v>
      </c>
      <c r="E394" t="s">
        <v>504</v>
      </c>
      <c r="F394" t="str">
        <f t="shared" si="6"/>
        <v>DHA3430/DHA6830DHA6500Yes</v>
      </c>
      <c r="G394">
        <v>13.5</v>
      </c>
    </row>
    <row r="395" spans="1:7" x14ac:dyDescent="0.25">
      <c r="A395" t="s">
        <v>692</v>
      </c>
      <c r="B395" t="s">
        <v>697</v>
      </c>
      <c r="C395" t="s">
        <v>683</v>
      </c>
      <c r="D395" t="s">
        <v>699</v>
      </c>
      <c r="E395" t="s">
        <v>501</v>
      </c>
      <c r="F395" t="str">
        <f t="shared" si="6"/>
        <v>DHA3430/DHA6830DHA6500No</v>
      </c>
      <c r="G395">
        <v>18</v>
      </c>
    </row>
    <row r="396" spans="1:7" x14ac:dyDescent="0.25">
      <c r="A396" t="s">
        <v>692</v>
      </c>
      <c r="B396" t="s">
        <v>697</v>
      </c>
      <c r="C396" t="s">
        <v>683</v>
      </c>
      <c r="D396" t="s">
        <v>700</v>
      </c>
      <c r="E396" t="s">
        <v>504</v>
      </c>
      <c r="F396" t="str">
        <f t="shared" si="6"/>
        <v>DHA3430/DHA6830DHA6510Yes</v>
      </c>
      <c r="G396">
        <v>6</v>
      </c>
    </row>
    <row r="397" spans="1:7" x14ac:dyDescent="0.25">
      <c r="A397" t="s">
        <v>692</v>
      </c>
      <c r="B397" t="s">
        <v>697</v>
      </c>
      <c r="C397" t="s">
        <v>683</v>
      </c>
      <c r="D397" t="s">
        <v>700</v>
      </c>
      <c r="E397" t="s">
        <v>501</v>
      </c>
      <c r="F397" t="str">
        <f t="shared" si="6"/>
        <v>DHA3430/DHA6830DHA6510No</v>
      </c>
      <c r="G397">
        <v>18</v>
      </c>
    </row>
    <row r="398" spans="1:7" x14ac:dyDescent="0.25">
      <c r="A398" t="s">
        <v>692</v>
      </c>
      <c r="B398" t="s">
        <v>697</v>
      </c>
      <c r="C398" t="s">
        <v>683</v>
      </c>
      <c r="D398" t="s">
        <v>701</v>
      </c>
      <c r="E398" t="s">
        <v>504</v>
      </c>
      <c r="F398" t="str">
        <f t="shared" si="6"/>
        <v>DHA3430/DHA6830DHA6520Yes</v>
      </c>
      <c r="G398">
        <v>6</v>
      </c>
    </row>
    <row r="399" spans="1:7" x14ac:dyDescent="0.25">
      <c r="A399" t="s">
        <v>692</v>
      </c>
      <c r="B399" t="s">
        <v>697</v>
      </c>
      <c r="C399" t="s">
        <v>683</v>
      </c>
      <c r="D399" t="s">
        <v>701</v>
      </c>
      <c r="E399" t="s">
        <v>501</v>
      </c>
      <c r="F399" t="str">
        <f t="shared" si="6"/>
        <v>DHA3430/DHA6830DHA6520No</v>
      </c>
      <c r="G399">
        <v>18</v>
      </c>
    </row>
    <row r="400" spans="1:7" x14ac:dyDescent="0.25">
      <c r="A400" t="s">
        <v>692</v>
      </c>
      <c r="B400" t="s">
        <v>697</v>
      </c>
      <c r="C400" t="s">
        <v>683</v>
      </c>
      <c r="D400" t="s">
        <v>702</v>
      </c>
      <c r="E400" t="s">
        <v>504</v>
      </c>
      <c r="F400" t="str">
        <f t="shared" si="6"/>
        <v>DHA3430/DHA6830DHA6550Yes</v>
      </c>
      <c r="G400">
        <v>6</v>
      </c>
    </row>
    <row r="401" spans="1:7" x14ac:dyDescent="0.25">
      <c r="A401" t="s">
        <v>692</v>
      </c>
      <c r="B401" t="s">
        <v>697</v>
      </c>
      <c r="C401" t="s">
        <v>683</v>
      </c>
      <c r="D401" t="s">
        <v>702</v>
      </c>
      <c r="E401" t="s">
        <v>501</v>
      </c>
      <c r="F401" t="str">
        <f t="shared" si="6"/>
        <v>DHA3430/DHA6830DHA6550No</v>
      </c>
      <c r="G401">
        <v>18</v>
      </c>
    </row>
    <row r="402" spans="1:7" x14ac:dyDescent="0.25">
      <c r="A402" t="s">
        <v>692</v>
      </c>
      <c r="B402" t="s">
        <v>697</v>
      </c>
      <c r="C402" t="s">
        <v>684</v>
      </c>
      <c r="D402" t="s">
        <v>699</v>
      </c>
      <c r="E402" t="s">
        <v>504</v>
      </c>
      <c r="F402" t="str">
        <f t="shared" si="6"/>
        <v>DHA3430/DHA6840DHA6500Yes</v>
      </c>
      <c r="G402">
        <v>18</v>
      </c>
    </row>
    <row r="403" spans="1:7" x14ac:dyDescent="0.25">
      <c r="A403" t="s">
        <v>692</v>
      </c>
      <c r="B403" t="s">
        <v>697</v>
      </c>
      <c r="C403" t="s">
        <v>684</v>
      </c>
      <c r="D403" t="s">
        <v>699</v>
      </c>
      <c r="E403" t="s">
        <v>501</v>
      </c>
      <c r="F403" t="str">
        <f t="shared" si="6"/>
        <v>DHA3430/DHA6840DHA6500No</v>
      </c>
      <c r="G403">
        <v>18</v>
      </c>
    </row>
    <row r="404" spans="1:7" x14ac:dyDescent="0.25">
      <c r="A404" t="s">
        <v>692</v>
      </c>
      <c r="B404" t="s">
        <v>697</v>
      </c>
      <c r="C404" t="s">
        <v>684</v>
      </c>
      <c r="D404" t="s">
        <v>700</v>
      </c>
      <c r="E404" t="s">
        <v>504</v>
      </c>
      <c r="F404" t="str">
        <f t="shared" si="6"/>
        <v>DHA3430/DHA6840DHA6510Yes</v>
      </c>
      <c r="G404">
        <v>11.5</v>
      </c>
    </row>
    <row r="405" spans="1:7" x14ac:dyDescent="0.25">
      <c r="A405" t="s">
        <v>692</v>
      </c>
      <c r="B405" t="s">
        <v>697</v>
      </c>
      <c r="C405" t="s">
        <v>684</v>
      </c>
      <c r="D405" t="s">
        <v>700</v>
      </c>
      <c r="E405" t="s">
        <v>501</v>
      </c>
      <c r="F405" t="str">
        <f t="shared" si="6"/>
        <v>DHA3430/DHA6840DHA6510No</v>
      </c>
      <c r="G405">
        <v>18</v>
      </c>
    </row>
    <row r="406" spans="1:7" x14ac:dyDescent="0.25">
      <c r="A406" t="s">
        <v>692</v>
      </c>
      <c r="B406" t="s">
        <v>697</v>
      </c>
      <c r="C406" t="s">
        <v>684</v>
      </c>
      <c r="D406" t="s">
        <v>701</v>
      </c>
      <c r="E406" t="s">
        <v>504</v>
      </c>
      <c r="F406" t="str">
        <f t="shared" si="6"/>
        <v>DHA3430/DHA6840DHA6520Yes</v>
      </c>
      <c r="G406">
        <v>11.5</v>
      </c>
    </row>
    <row r="407" spans="1:7" x14ac:dyDescent="0.25">
      <c r="A407" t="s">
        <v>692</v>
      </c>
      <c r="B407" t="s">
        <v>697</v>
      </c>
      <c r="C407" t="s">
        <v>684</v>
      </c>
      <c r="D407" t="s">
        <v>701</v>
      </c>
      <c r="E407" t="s">
        <v>501</v>
      </c>
      <c r="F407" t="str">
        <f t="shared" si="6"/>
        <v>DHA3430/DHA6840DHA6520No</v>
      </c>
      <c r="G407">
        <v>18</v>
      </c>
    </row>
    <row r="408" spans="1:7" x14ac:dyDescent="0.25">
      <c r="A408" t="s">
        <v>692</v>
      </c>
      <c r="B408" t="s">
        <v>697</v>
      </c>
      <c r="C408" t="s">
        <v>684</v>
      </c>
      <c r="D408" t="s">
        <v>702</v>
      </c>
      <c r="E408" t="s">
        <v>504</v>
      </c>
      <c r="F408" t="str">
        <f t="shared" si="6"/>
        <v>DHA3430/DHA6840DHA6550Yes</v>
      </c>
      <c r="G408">
        <v>11.5</v>
      </c>
    </row>
    <row r="409" spans="1:7" x14ac:dyDescent="0.25">
      <c r="A409" t="s">
        <v>692</v>
      </c>
      <c r="B409" t="s">
        <v>697</v>
      </c>
      <c r="C409" t="s">
        <v>684</v>
      </c>
      <c r="D409" t="s">
        <v>702</v>
      </c>
      <c r="E409" t="s">
        <v>501</v>
      </c>
      <c r="F409" t="str">
        <f t="shared" si="6"/>
        <v>DHA3430/DHA6840DHA6550No</v>
      </c>
      <c r="G409">
        <v>18</v>
      </c>
    </row>
    <row r="410" spans="1:7" x14ac:dyDescent="0.25">
      <c r="A410" t="s">
        <v>693</v>
      </c>
      <c r="B410" t="s">
        <v>697</v>
      </c>
      <c r="C410" t="s">
        <v>681</v>
      </c>
      <c r="D410" t="s">
        <v>699</v>
      </c>
      <c r="E410" t="s">
        <v>504</v>
      </c>
      <c r="F410" t="str">
        <f t="shared" si="6"/>
        <v>DHA3425/DHA6820DHA6500Yes</v>
      </c>
      <c r="G410">
        <v>13.5</v>
      </c>
    </row>
    <row r="411" spans="1:7" x14ac:dyDescent="0.25">
      <c r="A411" t="s">
        <v>693</v>
      </c>
      <c r="B411" t="s">
        <v>697</v>
      </c>
      <c r="C411" t="s">
        <v>681</v>
      </c>
      <c r="D411" t="s">
        <v>699</v>
      </c>
      <c r="E411" t="s">
        <v>501</v>
      </c>
      <c r="F411" t="str">
        <f t="shared" si="6"/>
        <v>DHA3425/DHA6820DHA6500No</v>
      </c>
      <c r="G411">
        <v>13.5</v>
      </c>
    </row>
    <row r="412" spans="1:7" x14ac:dyDescent="0.25">
      <c r="A412" t="s">
        <v>693</v>
      </c>
      <c r="B412" t="s">
        <v>697</v>
      </c>
      <c r="C412" t="s">
        <v>681</v>
      </c>
      <c r="D412" t="s">
        <v>700</v>
      </c>
      <c r="E412" t="s">
        <v>504</v>
      </c>
      <c r="F412" t="str">
        <f t="shared" si="6"/>
        <v>DHA3425/DHA6820DHA6510Yes</v>
      </c>
      <c r="G412">
        <v>6</v>
      </c>
    </row>
    <row r="413" spans="1:7" x14ac:dyDescent="0.25">
      <c r="A413" t="s">
        <v>693</v>
      </c>
      <c r="B413" t="s">
        <v>697</v>
      </c>
      <c r="C413" t="s">
        <v>681</v>
      </c>
      <c r="D413" t="s">
        <v>700</v>
      </c>
      <c r="E413" t="s">
        <v>501</v>
      </c>
      <c r="F413" t="str">
        <f t="shared" si="6"/>
        <v>DHA3425/DHA6820DHA6510No</v>
      </c>
      <c r="G413">
        <v>6</v>
      </c>
    </row>
    <row r="414" spans="1:7" x14ac:dyDescent="0.25">
      <c r="A414" t="s">
        <v>693</v>
      </c>
      <c r="B414" t="s">
        <v>697</v>
      </c>
      <c r="C414" t="s">
        <v>681</v>
      </c>
      <c r="D414" t="s">
        <v>701</v>
      </c>
      <c r="E414" t="s">
        <v>504</v>
      </c>
      <c r="F414" t="str">
        <f t="shared" si="6"/>
        <v>DHA3425/DHA6820DHA6520Yes</v>
      </c>
      <c r="G414">
        <v>6</v>
      </c>
    </row>
    <row r="415" spans="1:7" x14ac:dyDescent="0.25">
      <c r="A415" t="s">
        <v>693</v>
      </c>
      <c r="B415" t="s">
        <v>697</v>
      </c>
      <c r="C415" t="s">
        <v>681</v>
      </c>
      <c r="D415" t="s">
        <v>701</v>
      </c>
      <c r="E415" t="s">
        <v>501</v>
      </c>
      <c r="F415" t="str">
        <f t="shared" si="6"/>
        <v>DHA3425/DHA6820DHA6520No</v>
      </c>
      <c r="G415">
        <v>6</v>
      </c>
    </row>
    <row r="416" spans="1:7" x14ac:dyDescent="0.25">
      <c r="A416" t="s">
        <v>693</v>
      </c>
      <c r="B416" t="s">
        <v>697</v>
      </c>
      <c r="C416" t="s">
        <v>681</v>
      </c>
      <c r="D416" t="s">
        <v>702</v>
      </c>
      <c r="E416" t="s">
        <v>504</v>
      </c>
      <c r="F416" t="str">
        <f t="shared" si="6"/>
        <v>DHA3425/DHA6820DHA6550Yes</v>
      </c>
      <c r="G416">
        <v>6</v>
      </c>
    </row>
    <row r="417" spans="1:7" x14ac:dyDescent="0.25">
      <c r="A417" t="s">
        <v>693</v>
      </c>
      <c r="B417" t="s">
        <v>697</v>
      </c>
      <c r="C417" t="s">
        <v>681</v>
      </c>
      <c r="D417" t="s">
        <v>702</v>
      </c>
      <c r="E417" t="s">
        <v>501</v>
      </c>
      <c r="F417" t="str">
        <f t="shared" si="6"/>
        <v>DHA3425/DHA6820DHA6550No</v>
      </c>
      <c r="G417">
        <v>6</v>
      </c>
    </row>
    <row r="418" spans="1:7" x14ac:dyDescent="0.25">
      <c r="A418" t="s">
        <v>693</v>
      </c>
      <c r="B418" t="s">
        <v>697</v>
      </c>
      <c r="C418" t="s">
        <v>683</v>
      </c>
      <c r="D418" t="s">
        <v>699</v>
      </c>
      <c r="E418" t="s">
        <v>504</v>
      </c>
      <c r="F418" t="str">
        <f t="shared" si="6"/>
        <v>DHA3425/DHA6830DHA6500Yes</v>
      </c>
      <c r="G418">
        <v>13.5</v>
      </c>
    </row>
    <row r="419" spans="1:7" x14ac:dyDescent="0.25">
      <c r="A419" t="s">
        <v>693</v>
      </c>
      <c r="B419" t="s">
        <v>697</v>
      </c>
      <c r="C419" t="s">
        <v>683</v>
      </c>
      <c r="D419" t="s">
        <v>699</v>
      </c>
      <c r="E419" t="s">
        <v>501</v>
      </c>
      <c r="F419" t="str">
        <f t="shared" si="6"/>
        <v>DHA3425/DHA6830DHA6500No</v>
      </c>
      <c r="G419">
        <v>18</v>
      </c>
    </row>
    <row r="420" spans="1:7" x14ac:dyDescent="0.25">
      <c r="A420" t="s">
        <v>693</v>
      </c>
      <c r="B420" t="s">
        <v>697</v>
      </c>
      <c r="C420" t="s">
        <v>683</v>
      </c>
      <c r="D420" t="s">
        <v>700</v>
      </c>
      <c r="E420" t="s">
        <v>504</v>
      </c>
      <c r="F420" t="str">
        <f t="shared" si="6"/>
        <v>DHA3425/DHA6830DHA6510Yes</v>
      </c>
      <c r="G420">
        <v>6</v>
      </c>
    </row>
    <row r="421" spans="1:7" x14ac:dyDescent="0.25">
      <c r="A421" t="s">
        <v>693</v>
      </c>
      <c r="B421" t="s">
        <v>697</v>
      </c>
      <c r="C421" t="s">
        <v>683</v>
      </c>
      <c r="D421" t="s">
        <v>700</v>
      </c>
      <c r="E421" t="s">
        <v>501</v>
      </c>
      <c r="F421" t="str">
        <f t="shared" si="6"/>
        <v>DHA3425/DHA6830DHA6510No</v>
      </c>
      <c r="G421">
        <v>18</v>
      </c>
    </row>
    <row r="422" spans="1:7" x14ac:dyDescent="0.25">
      <c r="A422" t="s">
        <v>693</v>
      </c>
      <c r="B422" t="s">
        <v>697</v>
      </c>
      <c r="C422" t="s">
        <v>683</v>
      </c>
      <c r="D422" t="s">
        <v>701</v>
      </c>
      <c r="E422" t="s">
        <v>504</v>
      </c>
      <c r="F422" t="str">
        <f t="shared" si="6"/>
        <v>DHA3425/DHA6830DHA6520Yes</v>
      </c>
      <c r="G422">
        <v>6</v>
      </c>
    </row>
    <row r="423" spans="1:7" x14ac:dyDescent="0.25">
      <c r="A423" t="s">
        <v>693</v>
      </c>
      <c r="B423" t="s">
        <v>697</v>
      </c>
      <c r="C423" t="s">
        <v>683</v>
      </c>
      <c r="D423" t="s">
        <v>701</v>
      </c>
      <c r="E423" t="s">
        <v>501</v>
      </c>
      <c r="F423" t="str">
        <f t="shared" si="6"/>
        <v>DHA3425/DHA6830DHA6520No</v>
      </c>
      <c r="G423">
        <v>18</v>
      </c>
    </row>
    <row r="424" spans="1:7" x14ac:dyDescent="0.25">
      <c r="A424" t="s">
        <v>693</v>
      </c>
      <c r="B424" t="s">
        <v>697</v>
      </c>
      <c r="C424" t="s">
        <v>683</v>
      </c>
      <c r="D424" t="s">
        <v>702</v>
      </c>
      <c r="E424" t="s">
        <v>504</v>
      </c>
      <c r="F424" t="str">
        <f t="shared" si="6"/>
        <v>DHA3425/DHA6830DHA6550Yes</v>
      </c>
      <c r="G424">
        <v>6</v>
      </c>
    </row>
    <row r="425" spans="1:7" x14ac:dyDescent="0.25">
      <c r="A425" t="s">
        <v>693</v>
      </c>
      <c r="B425" t="s">
        <v>697</v>
      </c>
      <c r="C425" t="s">
        <v>683</v>
      </c>
      <c r="D425" t="s">
        <v>702</v>
      </c>
      <c r="E425" t="s">
        <v>501</v>
      </c>
      <c r="F425" t="str">
        <f t="shared" si="6"/>
        <v>DHA3425/DHA6830DHA6550No</v>
      </c>
      <c r="G425">
        <v>18</v>
      </c>
    </row>
    <row r="426" spans="1:7" x14ac:dyDescent="0.25">
      <c r="A426" t="s">
        <v>693</v>
      </c>
      <c r="B426" t="s">
        <v>697</v>
      </c>
      <c r="C426" t="s">
        <v>684</v>
      </c>
      <c r="D426" t="s">
        <v>699</v>
      </c>
      <c r="E426" t="s">
        <v>504</v>
      </c>
      <c r="F426" t="str">
        <f t="shared" si="6"/>
        <v>DHA3425/DHA6840DHA6500Yes</v>
      </c>
      <c r="G426">
        <v>18</v>
      </c>
    </row>
    <row r="427" spans="1:7" x14ac:dyDescent="0.25">
      <c r="A427" t="s">
        <v>693</v>
      </c>
      <c r="B427" t="s">
        <v>697</v>
      </c>
      <c r="C427" t="s">
        <v>684</v>
      </c>
      <c r="D427" t="s">
        <v>699</v>
      </c>
      <c r="E427" t="s">
        <v>501</v>
      </c>
      <c r="F427" t="str">
        <f t="shared" si="6"/>
        <v>DHA3425/DHA6840DHA6500No</v>
      </c>
      <c r="G427">
        <v>18</v>
      </c>
    </row>
    <row r="428" spans="1:7" x14ac:dyDescent="0.25">
      <c r="A428" t="s">
        <v>693</v>
      </c>
      <c r="B428" t="s">
        <v>697</v>
      </c>
      <c r="C428" t="s">
        <v>684</v>
      </c>
      <c r="D428" t="s">
        <v>700</v>
      </c>
      <c r="E428" t="s">
        <v>504</v>
      </c>
      <c r="F428" t="str">
        <f t="shared" si="6"/>
        <v>DHA3425/DHA6840DHA6510Yes</v>
      </c>
      <c r="G428">
        <v>11.5</v>
      </c>
    </row>
    <row r="429" spans="1:7" x14ac:dyDescent="0.25">
      <c r="A429" t="s">
        <v>693</v>
      </c>
      <c r="B429" t="s">
        <v>697</v>
      </c>
      <c r="C429" t="s">
        <v>684</v>
      </c>
      <c r="D429" t="s">
        <v>700</v>
      </c>
      <c r="E429" t="s">
        <v>501</v>
      </c>
      <c r="F429" t="str">
        <f t="shared" si="6"/>
        <v>DHA3425/DHA6840DHA6510No</v>
      </c>
      <c r="G429">
        <v>18</v>
      </c>
    </row>
    <row r="430" spans="1:7" x14ac:dyDescent="0.25">
      <c r="A430" t="s">
        <v>693</v>
      </c>
      <c r="B430" t="s">
        <v>697</v>
      </c>
      <c r="C430" t="s">
        <v>684</v>
      </c>
      <c r="D430" t="s">
        <v>701</v>
      </c>
      <c r="E430" t="s">
        <v>504</v>
      </c>
      <c r="F430" t="str">
        <f t="shared" si="6"/>
        <v>DHA3425/DHA6840DHA6520Yes</v>
      </c>
      <c r="G430">
        <v>11.5</v>
      </c>
    </row>
    <row r="431" spans="1:7" x14ac:dyDescent="0.25">
      <c r="A431" t="s">
        <v>693</v>
      </c>
      <c r="B431" t="s">
        <v>697</v>
      </c>
      <c r="C431" t="s">
        <v>684</v>
      </c>
      <c r="D431" t="s">
        <v>701</v>
      </c>
      <c r="E431" t="s">
        <v>501</v>
      </c>
      <c r="F431" t="str">
        <f t="shared" si="6"/>
        <v>DHA3425/DHA6840DHA6520No</v>
      </c>
      <c r="G431">
        <v>18</v>
      </c>
    </row>
    <row r="432" spans="1:7" x14ac:dyDescent="0.25">
      <c r="A432" t="s">
        <v>693</v>
      </c>
      <c r="B432" t="s">
        <v>697</v>
      </c>
      <c r="C432" t="s">
        <v>684</v>
      </c>
      <c r="D432" t="s">
        <v>702</v>
      </c>
      <c r="E432" t="s">
        <v>504</v>
      </c>
      <c r="F432" t="str">
        <f t="shared" si="6"/>
        <v>DHA3425/DHA6840DHA6550Yes</v>
      </c>
      <c r="G432">
        <v>11.5</v>
      </c>
    </row>
    <row r="433" spans="1:7" x14ac:dyDescent="0.25">
      <c r="A433" t="s">
        <v>693</v>
      </c>
      <c r="B433" t="s">
        <v>697</v>
      </c>
      <c r="C433" t="s">
        <v>684</v>
      </c>
      <c r="D433" t="s">
        <v>702</v>
      </c>
      <c r="E433" t="s">
        <v>501</v>
      </c>
      <c r="F433" t="str">
        <f t="shared" si="6"/>
        <v>DHA3425/DHA6840DHA6550No</v>
      </c>
      <c r="G433">
        <v>18</v>
      </c>
    </row>
  </sheetData>
  <autoFilter ref="A1:G289" xr:uid="{00000000-0009-0000-0000-00000900000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BB95"/>
  <sheetViews>
    <sheetView showGridLines="0" zoomScaleNormal="100" workbookViewId="0">
      <selection activeCell="U5" sqref="U5:V7"/>
    </sheetView>
  </sheetViews>
  <sheetFormatPr defaultColWidth="8.85546875" defaultRowHeight="18" customHeight="1" x14ac:dyDescent="0.25"/>
  <cols>
    <col min="1" max="1" width="5.7109375" style="61" customWidth="1"/>
    <col min="2" max="4" width="8.85546875" style="61" customWidth="1"/>
    <col min="5" max="5" width="28.7109375" style="61" customWidth="1"/>
    <col min="6" max="6" width="15.85546875" style="61" customWidth="1"/>
    <col min="7" max="17" width="8.85546875" style="61" customWidth="1"/>
    <col min="18" max="18" width="3.140625" style="61" customWidth="1"/>
    <col min="19" max="20" width="8.85546875" style="61" customWidth="1"/>
    <col min="21" max="24" width="23.7109375" style="61" customWidth="1"/>
    <col min="25" max="41" width="8.85546875" style="61" hidden="1" customWidth="1"/>
    <col min="42" max="16384" width="8.85546875" style="61"/>
  </cols>
  <sheetData>
    <row r="1" spans="2:53" ht="18" customHeight="1" x14ac:dyDescent="0.25">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row>
    <row r="2" spans="2:53" ht="18" customHeight="1" x14ac:dyDescent="0.25">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row>
    <row r="3" spans="2:53" ht="18" customHeight="1" x14ac:dyDescent="0.25">
      <c r="B3" s="60"/>
      <c r="C3" s="60"/>
      <c r="D3" s="60"/>
      <c r="E3" s="60"/>
      <c r="F3" s="60"/>
      <c r="G3" s="60"/>
      <c r="H3" s="60"/>
      <c r="I3" s="60"/>
      <c r="J3" s="60"/>
      <c r="K3" s="60"/>
      <c r="L3" s="60"/>
      <c r="M3" s="60"/>
      <c r="N3" s="60"/>
      <c r="O3" s="60"/>
      <c r="P3" s="60"/>
      <c r="Q3" s="60"/>
      <c r="R3" s="60"/>
      <c r="S3" s="60"/>
      <c r="T3" s="277"/>
      <c r="U3" s="277"/>
      <c r="V3" s="277"/>
      <c r="W3" s="277"/>
      <c r="X3" s="277"/>
      <c r="Y3" s="277"/>
      <c r="Z3" s="277"/>
      <c r="AA3" s="277"/>
      <c r="AB3" s="277"/>
      <c r="AC3" s="76"/>
      <c r="AD3" s="76"/>
      <c r="AE3" s="76"/>
      <c r="AF3" s="76"/>
      <c r="AG3" s="76"/>
      <c r="AH3" s="76"/>
      <c r="AI3" s="76"/>
      <c r="AJ3" s="76"/>
      <c r="AK3" s="76"/>
      <c r="AL3" s="76"/>
      <c r="AM3" s="76"/>
      <c r="AN3" s="76"/>
      <c r="AO3" s="76"/>
      <c r="AP3" s="76"/>
      <c r="AQ3" s="76"/>
      <c r="AR3" s="76"/>
      <c r="AS3" s="76"/>
      <c r="AT3" s="76"/>
      <c r="AU3" s="76"/>
      <c r="AV3" s="76"/>
      <c r="AW3" s="76"/>
      <c r="AX3" s="76"/>
      <c r="AY3" s="76"/>
      <c r="AZ3" s="76"/>
      <c r="BA3" s="76"/>
    </row>
    <row r="4" spans="2:53" ht="18" customHeight="1" thickBot="1" x14ac:dyDescent="0.3">
      <c r="B4" s="60"/>
      <c r="C4" s="60"/>
      <c r="D4" s="60"/>
      <c r="E4" s="60"/>
      <c r="F4" s="60"/>
      <c r="G4" s="60"/>
      <c r="H4" s="74"/>
      <c r="I4" s="60"/>
      <c r="J4" s="60"/>
      <c r="K4" s="60"/>
      <c r="L4" s="60"/>
      <c r="M4" s="60"/>
      <c r="N4" s="60"/>
      <c r="O4" s="60"/>
      <c r="P4" s="60"/>
      <c r="Q4" s="60"/>
      <c r="R4" s="60"/>
      <c r="S4" s="60"/>
      <c r="T4" s="277"/>
      <c r="U4" s="277"/>
      <c r="V4" s="277"/>
      <c r="W4" s="277"/>
      <c r="X4" s="277"/>
      <c r="Y4" s="277"/>
      <c r="Z4" s="277"/>
      <c r="AA4" s="277"/>
      <c r="AB4" s="277"/>
      <c r="AC4" s="76"/>
      <c r="AD4" s="76"/>
      <c r="AE4" s="76"/>
      <c r="AF4" s="76"/>
      <c r="AG4" s="76"/>
      <c r="AH4" s="76"/>
      <c r="AI4" s="76"/>
      <c r="AJ4" s="76"/>
      <c r="AK4" s="76"/>
      <c r="AL4" s="76"/>
      <c r="AM4" s="76"/>
      <c r="AN4" s="76"/>
      <c r="AO4" s="76"/>
      <c r="AP4" s="76"/>
      <c r="AQ4" s="76"/>
      <c r="AR4" s="76"/>
      <c r="AS4" s="76"/>
      <c r="AT4" s="76"/>
      <c r="AU4" s="76"/>
      <c r="AV4" s="76"/>
      <c r="AW4" s="76"/>
      <c r="AX4" s="76"/>
      <c r="AY4" s="76"/>
      <c r="AZ4" s="76"/>
      <c r="BA4" s="76"/>
    </row>
    <row r="5" spans="2:53" ht="18" customHeight="1" x14ac:dyDescent="0.45">
      <c r="B5" s="60"/>
      <c r="C5" s="60"/>
      <c r="D5" s="60"/>
      <c r="E5" s="60"/>
      <c r="F5" s="60"/>
      <c r="G5" s="60"/>
      <c r="H5" s="60"/>
      <c r="I5" s="60"/>
      <c r="J5" s="60"/>
      <c r="K5" s="60"/>
      <c r="L5" s="60"/>
      <c r="M5" s="60"/>
      <c r="N5" s="60"/>
      <c r="O5" s="60"/>
      <c r="P5" s="60"/>
      <c r="Q5" s="60"/>
      <c r="R5" s="60"/>
      <c r="S5" s="60"/>
      <c r="T5" s="277"/>
      <c r="U5" s="394" t="s">
        <v>479</v>
      </c>
      <c r="V5" s="394"/>
      <c r="W5" s="419" t="s">
        <v>727</v>
      </c>
      <c r="X5" s="394"/>
      <c r="Y5" s="277"/>
      <c r="Z5" s="277"/>
      <c r="AA5" s="277"/>
      <c r="AB5" s="277"/>
      <c r="AC5" s="76"/>
      <c r="AD5" s="76"/>
      <c r="AE5" s="76"/>
      <c r="AF5" s="76"/>
      <c r="AG5" s="76"/>
      <c r="AH5" s="76"/>
      <c r="AI5" s="76"/>
      <c r="AJ5" s="76"/>
      <c r="AK5" s="76"/>
      <c r="AL5" s="76"/>
      <c r="AM5" s="76"/>
      <c r="AN5" s="76"/>
      <c r="AO5" s="76"/>
      <c r="AP5" s="76"/>
      <c r="AQ5" s="200" t="s">
        <v>386</v>
      </c>
      <c r="AR5" s="76"/>
      <c r="AS5" s="76"/>
      <c r="AT5" s="76"/>
      <c r="AU5" s="76"/>
      <c r="AV5" s="76"/>
      <c r="AW5" s="76"/>
      <c r="AX5" s="154"/>
      <c r="AY5" s="154"/>
      <c r="AZ5" s="154"/>
      <c r="BA5" s="154"/>
    </row>
    <row r="6" spans="2:53" ht="18" customHeight="1" x14ac:dyDescent="0.45">
      <c r="T6" s="76"/>
      <c r="U6" s="395"/>
      <c r="V6" s="395"/>
      <c r="W6" s="395"/>
      <c r="X6" s="395"/>
      <c r="Y6" s="76"/>
      <c r="Z6" s="76"/>
      <c r="AA6" s="76"/>
      <c r="AB6" s="76"/>
      <c r="AC6" s="76"/>
      <c r="AD6" s="76"/>
      <c r="AE6" s="76"/>
      <c r="AF6" s="76"/>
      <c r="AG6" s="76"/>
      <c r="AH6" s="76"/>
      <c r="AI6" s="76"/>
      <c r="AJ6" s="76"/>
      <c r="AK6" s="76"/>
      <c r="AL6" s="76"/>
      <c r="AM6" s="76"/>
      <c r="AN6" s="76"/>
      <c r="AO6" s="76"/>
      <c r="AP6" s="76"/>
      <c r="AQ6" s="201" t="s">
        <v>387</v>
      </c>
      <c r="AR6" s="76"/>
      <c r="AS6" s="76"/>
      <c r="AT6" s="76"/>
      <c r="AU6" s="76"/>
      <c r="AV6" s="76"/>
      <c r="AW6" s="76"/>
      <c r="AX6" s="154"/>
      <c r="AY6" s="154"/>
      <c r="AZ6" s="154"/>
      <c r="BA6" s="154"/>
    </row>
    <row r="7" spans="2:53" ht="18" customHeight="1" thickBot="1" x14ac:dyDescent="0.5">
      <c r="T7" s="76"/>
      <c r="U7" s="396"/>
      <c r="V7" s="396"/>
      <c r="W7" s="396"/>
      <c r="X7" s="396"/>
      <c r="Y7" s="76"/>
      <c r="Z7" s="76"/>
      <c r="AA7" s="76"/>
      <c r="AB7" s="76"/>
      <c r="AC7" s="76"/>
      <c r="AD7" s="76"/>
      <c r="AE7" s="76"/>
      <c r="AF7" s="76"/>
      <c r="AG7" s="76"/>
      <c r="AH7" s="76"/>
      <c r="AI7" s="76"/>
      <c r="AJ7" s="76"/>
      <c r="AK7" s="76"/>
      <c r="AL7" s="76"/>
      <c r="AM7" s="76"/>
      <c r="AN7" s="76"/>
      <c r="AO7" s="76"/>
      <c r="AP7" s="76"/>
      <c r="AQ7" s="231" t="s">
        <v>388</v>
      </c>
      <c r="AR7" s="76"/>
      <c r="AS7" s="76"/>
      <c r="AT7" s="76"/>
      <c r="AU7" s="204"/>
      <c r="AV7" s="76"/>
      <c r="AW7" s="76"/>
      <c r="AX7" s="154"/>
      <c r="AY7" s="154"/>
      <c r="AZ7" s="154"/>
      <c r="BA7" s="154"/>
    </row>
    <row r="8" spans="2:53" ht="18" customHeight="1" x14ac:dyDescent="0.45">
      <c r="T8" s="76"/>
      <c r="U8" s="397" t="s">
        <v>389</v>
      </c>
      <c r="V8" s="414"/>
      <c r="W8" s="455" t="s">
        <v>390</v>
      </c>
      <c r="X8" s="400" t="s">
        <v>391</v>
      </c>
      <c r="Y8" s="76"/>
      <c r="Z8" s="76"/>
      <c r="AA8" s="76"/>
      <c r="AB8" s="76"/>
      <c r="AC8" s="76"/>
      <c r="AD8" s="76"/>
      <c r="AE8" s="76"/>
      <c r="AF8" s="76"/>
      <c r="AG8" s="76"/>
      <c r="AH8" s="76"/>
      <c r="AI8" s="76"/>
      <c r="AJ8" s="76"/>
      <c r="AK8" s="76"/>
      <c r="AL8" s="76"/>
      <c r="AM8" s="76"/>
      <c r="AN8" s="76"/>
      <c r="AO8" s="76"/>
      <c r="AP8" s="76"/>
      <c r="AQ8" s="231" t="s">
        <v>392</v>
      </c>
      <c r="AR8" s="76"/>
      <c r="AS8" s="76"/>
      <c r="AT8" s="76"/>
      <c r="AU8" s="76"/>
      <c r="AV8" s="76"/>
      <c r="AW8" s="76"/>
      <c r="AX8" s="154"/>
      <c r="AY8" s="154"/>
      <c r="AZ8" s="154"/>
      <c r="BA8" s="154"/>
    </row>
    <row r="9" spans="2:53" ht="18" customHeight="1" x14ac:dyDescent="0.45">
      <c r="B9" s="176"/>
      <c r="D9" s="62"/>
      <c r="E9" s="62"/>
      <c r="F9" s="62"/>
      <c r="G9" s="62"/>
      <c r="T9" s="76"/>
      <c r="U9" s="376"/>
      <c r="V9" s="407"/>
      <c r="W9" s="456"/>
      <c r="X9" s="401"/>
      <c r="Y9" s="76"/>
      <c r="Z9" s="76"/>
      <c r="AA9" s="76"/>
      <c r="AB9" s="76"/>
      <c r="AC9" s="76"/>
      <c r="AD9" s="76"/>
      <c r="AE9" s="76"/>
      <c r="AF9" s="76"/>
      <c r="AG9" s="76"/>
      <c r="AH9" s="76"/>
      <c r="AI9" s="76"/>
      <c r="AJ9" s="76"/>
      <c r="AK9" s="76"/>
      <c r="AL9" s="76"/>
      <c r="AM9" s="76"/>
      <c r="AN9" s="76"/>
      <c r="AO9" s="76"/>
      <c r="AP9" s="76"/>
      <c r="AQ9" s="242"/>
      <c r="AR9" s="202"/>
      <c r="AS9" s="202"/>
      <c r="AT9" s="202"/>
      <c r="AU9" s="243"/>
      <c r="AV9" s="243"/>
      <c r="AW9" s="243"/>
      <c r="AX9" s="203"/>
      <c r="AY9" s="203"/>
      <c r="AZ9" s="154"/>
      <c r="BA9" s="154"/>
    </row>
    <row r="10" spans="2:53" ht="18" customHeight="1" x14ac:dyDescent="0.45">
      <c r="D10" s="62"/>
      <c r="E10" s="62"/>
      <c r="F10" s="62"/>
      <c r="G10" s="62"/>
      <c r="T10" s="76"/>
      <c r="U10" s="392"/>
      <c r="V10" s="415"/>
      <c r="W10" s="224" t="s">
        <v>728</v>
      </c>
      <c r="X10" s="227"/>
      <c r="Y10" s="273" t="s">
        <v>729</v>
      </c>
      <c r="Z10" s="273" t="s">
        <v>730</v>
      </c>
      <c r="AA10" s="273" t="s">
        <v>731</v>
      </c>
      <c r="AB10" s="273" t="s">
        <v>732</v>
      </c>
      <c r="AC10" s="273" t="s">
        <v>733</v>
      </c>
      <c r="AD10" s="273" t="s">
        <v>734</v>
      </c>
      <c r="AE10" s="273" t="s">
        <v>735</v>
      </c>
      <c r="AF10" s="273"/>
      <c r="AG10" s="273"/>
      <c r="AH10" s="273"/>
      <c r="AI10" s="273"/>
      <c r="AJ10" s="273"/>
      <c r="AK10" s="273"/>
      <c r="AL10" s="273"/>
      <c r="AM10" s="273"/>
      <c r="AN10" s="273"/>
      <c r="AO10" s="76"/>
      <c r="AP10" s="76"/>
      <c r="AQ10" s="387" t="s">
        <v>396</v>
      </c>
      <c r="AR10" s="388"/>
      <c r="AS10" s="388"/>
      <c r="AT10" s="388"/>
      <c r="AU10" s="388"/>
      <c r="AV10" s="388"/>
      <c r="AW10" s="388"/>
      <c r="AX10" s="389"/>
      <c r="AY10" s="154"/>
      <c r="AZ10" s="154"/>
      <c r="BA10" s="154"/>
    </row>
    <row r="11" spans="2:53" ht="18" customHeight="1" x14ac:dyDescent="0.45">
      <c r="B11" s="177"/>
      <c r="D11" s="62"/>
      <c r="E11" s="62"/>
      <c r="F11" s="62"/>
      <c r="G11" s="62"/>
      <c r="T11" s="76"/>
      <c r="U11" s="449"/>
      <c r="V11" s="450"/>
      <c r="W11" s="272" t="s">
        <v>736</v>
      </c>
      <c r="X11" s="228" t="str">
        <f>VLOOKUP(W11,'Values K-Series'!A5:K10,2,0)</f>
        <v>DKA1090</v>
      </c>
      <c r="Y11" s="76">
        <f>VLOOKUP(W11,'[1]Values K-Series'!A5:K10,3,0)</f>
        <v>471.5</v>
      </c>
      <c r="Z11" s="76">
        <f>VLOOKUP(W11,'[1]Values K-Series'!A5:K10,4,0)</f>
        <v>315</v>
      </c>
      <c r="AA11" s="76">
        <f>(SIN(AE11)*(Z11+48-19.7))+(COS(AE11)*11)+AA37</f>
        <v>456.30144082209063</v>
      </c>
      <c r="AB11" s="76">
        <f>VLOOKUP(W11,'[1]Values K-Series'!A5:K10,5,0)</f>
        <v>70</v>
      </c>
      <c r="AC11" s="209">
        <f>AB11/(180/3.141592)</f>
        <v>1.2217302222222224</v>
      </c>
      <c r="AD11" s="76">
        <f>VLOOKUP(W11,'[1]Values K-Series'!A5:K10,6,0)</f>
        <v>22</v>
      </c>
      <c r="AE11" s="209">
        <f>AD11/(180/3.141592)</f>
        <v>0.38397235555555559</v>
      </c>
      <c r="AF11" s="209"/>
      <c r="AG11" s="209"/>
      <c r="AH11" s="209"/>
      <c r="AI11" s="209"/>
      <c r="AJ11" s="209"/>
      <c r="AK11" s="209"/>
      <c r="AL11" s="209"/>
      <c r="AM11" s="209"/>
      <c r="AN11" s="209"/>
      <c r="AO11" s="76"/>
      <c r="AP11" s="76"/>
      <c r="AQ11" s="402" t="s">
        <v>398</v>
      </c>
      <c r="AR11" s="403"/>
      <c r="AS11" s="403"/>
      <c r="AT11" s="403"/>
      <c r="AU11" s="404"/>
      <c r="AV11" s="446" t="s">
        <v>399</v>
      </c>
      <c r="AW11" s="447"/>
      <c r="AX11" s="448"/>
      <c r="AY11" s="154"/>
      <c r="AZ11" s="154"/>
      <c r="BA11" s="154"/>
    </row>
    <row r="12" spans="2:53" ht="18" customHeight="1" x14ac:dyDescent="0.45">
      <c r="D12" s="62"/>
      <c r="E12" s="62"/>
      <c r="F12" s="62"/>
      <c r="G12" s="62"/>
      <c r="T12" s="76"/>
      <c r="U12" s="390" t="s">
        <v>397</v>
      </c>
      <c r="V12" s="413"/>
      <c r="W12" s="224" t="s">
        <v>21</v>
      </c>
      <c r="X12" s="228"/>
      <c r="Y12" s="75" t="s">
        <v>26</v>
      </c>
      <c r="Z12" s="76"/>
      <c r="AA12" s="76"/>
      <c r="AB12" s="76"/>
      <c r="AC12" s="76"/>
      <c r="AD12" s="76"/>
      <c r="AE12" s="76"/>
      <c r="AF12" s="76"/>
      <c r="AG12" s="76"/>
      <c r="AH12" s="76"/>
      <c r="AI12" s="76"/>
      <c r="AJ12" s="76"/>
      <c r="AK12" s="76"/>
      <c r="AL12" s="76"/>
      <c r="AM12" s="76"/>
      <c r="AN12" s="76"/>
      <c r="AO12" s="76"/>
      <c r="AP12" s="76"/>
      <c r="AQ12" s="402" t="s">
        <v>737</v>
      </c>
      <c r="AR12" s="403"/>
      <c r="AS12" s="403"/>
      <c r="AT12" s="403"/>
      <c r="AU12" s="404"/>
      <c r="AV12" s="446" t="s">
        <v>407</v>
      </c>
      <c r="AW12" s="447"/>
      <c r="AX12" s="448"/>
      <c r="AY12" s="154"/>
      <c r="AZ12" s="154"/>
      <c r="BA12" s="154"/>
    </row>
    <row r="13" spans="2:53" ht="18" customHeight="1" x14ac:dyDescent="0.45">
      <c r="B13" s="182"/>
      <c r="C13" s="182"/>
      <c r="D13" s="182"/>
      <c r="E13" s="187"/>
      <c r="F13"/>
      <c r="G13" s="62"/>
      <c r="T13" s="76"/>
      <c r="U13" s="376">
        <f>'User Measurement'!G15</f>
        <v>440</v>
      </c>
      <c r="V13" s="407"/>
      <c r="W13" s="226" t="str">
        <f>VLOOKUP(U13,'Values K-Series'!C12:D21,2)</f>
        <v>SW440</v>
      </c>
      <c r="X13" s="228" t="str">
        <f>VLOOKUP(W13,'Values K-Series'!A12:B21,2,0)</f>
        <v>DKA1340</v>
      </c>
      <c r="Y13" s="76">
        <f>VLOOKUP(W13,'[1]Values K-Series'!A12:C21,3,0)</f>
        <v>440</v>
      </c>
      <c r="Z13" s="76"/>
      <c r="AA13" s="76"/>
      <c r="AB13" s="76"/>
      <c r="AC13" s="76"/>
      <c r="AD13" s="76"/>
      <c r="AE13" s="76"/>
      <c r="AF13" s="76"/>
      <c r="AG13" s="76"/>
      <c r="AH13" s="76"/>
      <c r="AI13" s="76"/>
      <c r="AJ13" s="76"/>
      <c r="AK13" s="76"/>
      <c r="AL13" s="76"/>
      <c r="AM13" s="76"/>
      <c r="AN13" s="76"/>
      <c r="AO13" s="76"/>
      <c r="AP13" s="76"/>
      <c r="AQ13" s="402" t="s">
        <v>738</v>
      </c>
      <c r="AR13" s="403"/>
      <c r="AS13" s="403"/>
      <c r="AT13" s="403"/>
      <c r="AU13" s="404"/>
      <c r="AV13" s="446" t="s">
        <v>407</v>
      </c>
      <c r="AW13" s="447"/>
      <c r="AX13" s="448"/>
      <c r="AY13" s="154"/>
      <c r="AZ13" s="154"/>
      <c r="BA13" s="154"/>
    </row>
    <row r="14" spans="2:53" ht="18" customHeight="1" x14ac:dyDescent="0.45">
      <c r="B14" s="192"/>
      <c r="C14" s="192"/>
      <c r="D14" s="192"/>
      <c r="E14" s="180"/>
      <c r="F14"/>
      <c r="G14" s="62"/>
      <c r="T14" s="76"/>
      <c r="U14" s="390" t="s">
        <v>401</v>
      </c>
      <c r="V14" s="413"/>
      <c r="W14" s="224" t="s">
        <v>50</v>
      </c>
      <c r="X14" s="228"/>
      <c r="Y14" s="75" t="s">
        <v>51</v>
      </c>
      <c r="Z14" s="75" t="s">
        <v>739</v>
      </c>
      <c r="AA14" s="75" t="s">
        <v>740</v>
      </c>
      <c r="AB14" s="76" t="s">
        <v>741</v>
      </c>
      <c r="AC14" s="154" t="s">
        <v>742</v>
      </c>
      <c r="AD14" s="274" t="s">
        <v>743</v>
      </c>
      <c r="AE14" s="274" t="s">
        <v>744</v>
      </c>
      <c r="AF14" s="274" t="s">
        <v>745</v>
      </c>
      <c r="AG14" s="274" t="s">
        <v>746</v>
      </c>
      <c r="AH14" s="274" t="s">
        <v>747</v>
      </c>
      <c r="AI14" s="154" t="s">
        <v>748</v>
      </c>
      <c r="AJ14" s="274" t="s">
        <v>749</v>
      </c>
      <c r="AK14" s="274" t="s">
        <v>750</v>
      </c>
      <c r="AL14" s="274" t="s">
        <v>751</v>
      </c>
      <c r="AM14" s="274" t="s">
        <v>752</v>
      </c>
      <c r="AN14" s="274" t="s">
        <v>753</v>
      </c>
      <c r="AO14" s="76" t="s">
        <v>754</v>
      </c>
      <c r="AP14" s="76"/>
      <c r="AQ14" s="402" t="s">
        <v>755</v>
      </c>
      <c r="AR14" s="403"/>
      <c r="AS14" s="403"/>
      <c r="AT14" s="403"/>
      <c r="AU14" s="404"/>
      <c r="AV14" s="446" t="s">
        <v>405</v>
      </c>
      <c r="AW14" s="447"/>
      <c r="AX14" s="448"/>
      <c r="AY14" s="154"/>
      <c r="AZ14" s="154"/>
      <c r="BA14" s="154"/>
    </row>
    <row r="15" spans="2:53" ht="18" customHeight="1" x14ac:dyDescent="0.45">
      <c r="B15" s="182"/>
      <c r="C15" s="182"/>
      <c r="D15" s="182"/>
      <c r="E15" s="187"/>
      <c r="F15"/>
      <c r="G15" s="62"/>
      <c r="T15" s="76"/>
      <c r="U15" s="376">
        <f>'User Measurement'!G27</f>
        <v>385</v>
      </c>
      <c r="V15" s="407"/>
      <c r="W15" s="226" t="str">
        <f>VLOOKUP(U15,'Values K-Series'!R23:S30,2)</f>
        <v>SD375</v>
      </c>
      <c r="X15" s="228" t="str">
        <f>VLOOKUP(W15,'Values K-Series'!A23:J30,2,0)</f>
        <v>DKA1420</v>
      </c>
      <c r="Y15" s="76">
        <f>VLOOKUP(W15,'[1]Values K-Series'!A23:K30,3,0)</f>
        <v>340</v>
      </c>
      <c r="Z15" s="76">
        <f>VLOOKUP(W15,'[1]Values K-Series'!A23:K30,4,0)</f>
        <v>0</v>
      </c>
      <c r="AA15" s="76" t="str">
        <f>VLOOKUP(W15,'[1]Values K-Series'!A23:K30,5,0)</f>
        <v>NA</v>
      </c>
      <c r="AB15" s="76" t="str">
        <f>IF(OR(W11="75° Standard",W11="75° Short",W11="90° Standard",W11="90° Short"),Z15,AA15)</f>
        <v>NA</v>
      </c>
      <c r="AC15" s="76">
        <f>VLOOKUP(W15,'[1]Values K-Series'!A23:K30,6,0)</f>
        <v>2.930315789473684</v>
      </c>
      <c r="AD15" s="76" t="str">
        <f>VLOOKUP(W15,'[1]Values K-Series'!A23:K30,7,0)</f>
        <v>NA</v>
      </c>
      <c r="AE15" s="76">
        <f>VLOOKUP(W15,'[1]Values K-Series'!A23:K30,8,0)</f>
        <v>3.0947368421052639</v>
      </c>
      <c r="AF15" s="76">
        <f>VLOOKUP(W15,'[1]Values K-Series'!A23:K30,9,0)</f>
        <v>0.9096666666666664</v>
      </c>
      <c r="AG15" s="76" t="str">
        <f>VLOOKUP(W15,'[1]Values K-Series'!A23:K30,10,0)</f>
        <v>NA</v>
      </c>
      <c r="AH15" s="76">
        <f>VLOOKUP(W15,'[1]Values K-Series'!A23:K30,11,0)</f>
        <v>0.90825000000000033</v>
      </c>
      <c r="AI15" s="76">
        <f>VLOOKUP(W15,'[1]Values K-Series'!A23:Z30,12,0)</f>
        <v>0.35157894736842055</v>
      </c>
      <c r="AJ15" s="76" t="str">
        <f>VLOOKUP(W15,'[1]Values K-Series'!A23:Z30,13,0)</f>
        <v>NA</v>
      </c>
      <c r="AK15" s="76">
        <f>VLOOKUP(W15,'[1]Values K-Series'!A23:Z30,14,0)</f>
        <v>0.52652631578947351</v>
      </c>
      <c r="AL15" s="76">
        <f>VLOOKUP(W15,'[1]Values K-Series'!A23:Z30,15,0)</f>
        <v>1.0018333333333336</v>
      </c>
      <c r="AM15" s="76" t="str">
        <f>VLOOKUP(W15,'[1]Values K-Series'!A23:Z30,16,0)</f>
        <v>NA</v>
      </c>
      <c r="AN15" s="76">
        <f>VLOOKUP(W15,'[1]Values K-Series'!A23:Z30,17,0)</f>
        <v>0.99900000000000022</v>
      </c>
      <c r="AO15" s="278" t="e">
        <f>IF(W11="75° Standard",'[1]Values K-Series'!T50+(AC15*((Y25/10)-29)-(AF15*(AB15+(Y17-12)))),IF(W11="75° Short",'[1]Values K-Series'!T50+(AE15*((Y25/10)-29)-(AH15*(AB15+(Y17-12)))),IF(W11="75° +50mm",'[1]Values K-Series'!T50+(AD15*((Y25/10)-29)-(AG15*(AB15+(Y17-12)))),IF(W11="90° Standard",'[1]Values K-Series'!T102+(AI15*((Y25/10)-29)-(AL15*(AB15+(Y17-12)))),IF(W11="90° Short",'[1]Values K-Series'!T102+(AK15*((Y25/10)-29)-(AN15*(AB15+(Y17-12)))),IF(W11="90° +50mm",'[1]Values K-Series'!T102+(AJ15*((Y25/10)-29)-(AM15*(AB15+(Y17-12))))))))))</f>
        <v>#VALUE!</v>
      </c>
      <c r="AP15" s="76"/>
      <c r="AQ15" s="402" t="s">
        <v>410</v>
      </c>
      <c r="AR15" s="403"/>
      <c r="AS15" s="403"/>
      <c r="AT15" s="403"/>
      <c r="AU15" s="404"/>
      <c r="AV15" s="446" t="s">
        <v>407</v>
      </c>
      <c r="AW15" s="447"/>
      <c r="AX15" s="448"/>
      <c r="AY15" s="154"/>
      <c r="AZ15" s="154"/>
      <c r="BA15" s="154"/>
    </row>
    <row r="16" spans="2:53" ht="18" customHeight="1" x14ac:dyDescent="0.45">
      <c r="B16"/>
      <c r="C16"/>
      <c r="D16"/>
      <c r="E16"/>
      <c r="F16"/>
      <c r="G16" s="62"/>
      <c r="T16" s="76"/>
      <c r="U16" s="392"/>
      <c r="V16" s="415"/>
      <c r="W16" s="224" t="s">
        <v>756</v>
      </c>
      <c r="X16" s="228"/>
      <c r="Y16" s="75" t="s">
        <v>339</v>
      </c>
      <c r="Z16" s="76"/>
      <c r="AA16" s="76"/>
      <c r="AB16" s="76"/>
      <c r="AC16" s="76"/>
      <c r="AD16" s="76"/>
      <c r="AE16" s="76"/>
      <c r="AF16" s="76"/>
      <c r="AG16" s="76"/>
      <c r="AH16" s="76"/>
      <c r="AI16" s="76"/>
      <c r="AJ16" s="76"/>
      <c r="AK16" s="76"/>
      <c r="AL16" s="76"/>
      <c r="AM16" s="76"/>
      <c r="AN16" s="76"/>
      <c r="AO16" s="76"/>
      <c r="AP16" s="76"/>
      <c r="AQ16" s="402" t="s">
        <v>414</v>
      </c>
      <c r="AR16" s="403"/>
      <c r="AS16" s="403"/>
      <c r="AT16" s="403"/>
      <c r="AU16" s="404"/>
      <c r="AV16" s="451"/>
      <c r="AW16" s="452"/>
      <c r="AX16" s="453"/>
      <c r="AY16" s="154"/>
      <c r="AZ16" s="154"/>
      <c r="BA16" s="154"/>
    </row>
    <row r="17" spans="2:53" ht="18" customHeight="1" x14ac:dyDescent="0.45">
      <c r="B17" s="320"/>
      <c r="C17" s="320"/>
      <c r="D17" s="320"/>
      <c r="E17"/>
      <c r="F17"/>
      <c r="G17" s="62"/>
      <c r="T17" s="76"/>
      <c r="U17" s="449"/>
      <c r="V17" s="450"/>
      <c r="W17" s="272" t="s">
        <v>757</v>
      </c>
      <c r="X17" s="228" t="str">
        <f>VLOOKUP(W17,'[1]Values K-Series'!A32:K36,2,0)</f>
        <v>DKA1530</v>
      </c>
      <c r="Y17" s="76">
        <f>VLOOKUP(W17,'[1]Values K-Series'!A32:K36,3,0)</f>
        <v>57</v>
      </c>
      <c r="Z17" s="76"/>
      <c r="AA17" s="76"/>
      <c r="AB17" s="76"/>
      <c r="AC17" s="76"/>
      <c r="AD17" s="76"/>
      <c r="AE17" s="76"/>
      <c r="AF17" s="76"/>
      <c r="AG17" s="76"/>
      <c r="AH17" s="76"/>
      <c r="AI17" s="76"/>
      <c r="AJ17" s="76"/>
      <c r="AK17" s="76"/>
      <c r="AL17" s="76"/>
      <c r="AM17" s="76"/>
      <c r="AN17" s="76"/>
      <c r="AO17" s="76"/>
      <c r="AP17" s="76"/>
      <c r="AQ17" s="154"/>
      <c r="AR17" s="154"/>
      <c r="AS17" s="154"/>
      <c r="AT17" s="154"/>
      <c r="AU17" s="154"/>
      <c r="AV17" s="154"/>
      <c r="AW17" s="154"/>
      <c r="AX17" s="154"/>
      <c r="AY17" s="154"/>
      <c r="AZ17" s="154"/>
      <c r="BA17" s="154"/>
    </row>
    <row r="18" spans="2:53" ht="18" customHeight="1" x14ac:dyDescent="0.45">
      <c r="B18"/>
      <c r="C18"/>
      <c r="D18"/>
      <c r="E18"/>
      <c r="F18"/>
      <c r="G18" s="62"/>
      <c r="T18" s="76"/>
      <c r="U18" s="390" t="s">
        <v>408</v>
      </c>
      <c r="V18" s="413"/>
      <c r="W18" s="224" t="s">
        <v>75</v>
      </c>
      <c r="X18" s="228"/>
      <c r="Y18" s="75" t="s">
        <v>76</v>
      </c>
      <c r="Z18" s="75" t="s">
        <v>423</v>
      </c>
      <c r="AA18" s="76"/>
      <c r="AB18" s="76"/>
      <c r="AC18" s="76"/>
      <c r="AD18" s="76"/>
      <c r="AE18" s="76"/>
      <c r="AF18" s="76"/>
      <c r="AG18" s="76"/>
      <c r="AH18" s="76"/>
      <c r="AI18" s="76"/>
      <c r="AJ18" s="76"/>
      <c r="AK18" s="76"/>
      <c r="AL18" s="76"/>
      <c r="AM18" s="76"/>
      <c r="AN18" s="76"/>
      <c r="AO18" s="76"/>
      <c r="AP18" s="76"/>
      <c r="AQ18" s="200" t="s">
        <v>417</v>
      </c>
      <c r="AR18" s="154"/>
      <c r="AS18" s="154"/>
      <c r="AT18" s="154"/>
      <c r="AU18" s="154"/>
      <c r="AV18" s="154"/>
      <c r="AW18" s="154"/>
      <c r="AX18" s="154"/>
      <c r="AY18" s="154"/>
      <c r="AZ18" s="154"/>
      <c r="BA18" s="154"/>
    </row>
    <row r="19" spans="2:53" ht="18" customHeight="1" x14ac:dyDescent="0.45">
      <c r="B19"/>
      <c r="C19"/>
      <c r="D19"/>
      <c r="E19"/>
      <c r="F19"/>
      <c r="G19" s="62"/>
      <c r="T19" s="76"/>
      <c r="U19" s="376">
        <f>'User Measurement'!G39</f>
        <v>330</v>
      </c>
      <c r="V19" s="407"/>
      <c r="W19" s="226" t="str">
        <f>VLOOKUP(U19,'Values K-Series'!C38:D52,2)</f>
        <v>BH330</v>
      </c>
      <c r="X19" s="228" t="str">
        <f>VLOOKUP(W19,'[1]Values K-Series'!A38:K52,2,0)</f>
        <v>DKA1625</v>
      </c>
      <c r="Y19" s="76">
        <f>VLOOKUP(W19,'[1]Values K-Series'!A38:K52,3,0)</f>
        <v>330</v>
      </c>
      <c r="Z19" s="212">
        <f>Y19*SIN((180-X52)*(3.141592/180))</f>
        <v>323.71518292523598</v>
      </c>
      <c r="AA19" s="76"/>
      <c r="AB19" s="76"/>
      <c r="AC19" s="76"/>
      <c r="AD19" s="76"/>
      <c r="AE19" s="76"/>
      <c r="AF19" s="76"/>
      <c r="AG19" s="76"/>
      <c r="AH19" s="76"/>
      <c r="AI19" s="76"/>
      <c r="AJ19" s="76"/>
      <c r="AK19" s="76"/>
      <c r="AL19" s="76"/>
      <c r="AM19" s="76"/>
      <c r="AN19" s="76"/>
      <c r="AO19" s="76"/>
      <c r="AP19" s="76"/>
      <c r="AQ19" s="454" t="s">
        <v>758</v>
      </c>
      <c r="AR19" s="454"/>
      <c r="AS19" s="454"/>
      <c r="AT19" s="454"/>
      <c r="AU19" s="454"/>
      <c r="AV19" s="454"/>
      <c r="AW19" s="454"/>
      <c r="AX19" s="454"/>
      <c r="AY19" s="154"/>
      <c r="AZ19" s="154"/>
      <c r="BA19" s="154"/>
    </row>
    <row r="20" spans="2:53" ht="18" customHeight="1" x14ac:dyDescent="0.45">
      <c r="B20"/>
      <c r="C20"/>
      <c r="D20"/>
      <c r="E20"/>
      <c r="F20"/>
      <c r="G20" s="62"/>
      <c r="T20" s="76"/>
      <c r="U20" s="390" t="s">
        <v>411</v>
      </c>
      <c r="V20" s="413"/>
      <c r="W20" s="224" t="s">
        <v>107</v>
      </c>
      <c r="X20" s="228"/>
      <c r="Y20" s="75" t="s">
        <v>108</v>
      </c>
      <c r="Z20" s="75" t="s">
        <v>412</v>
      </c>
      <c r="AA20" s="89" t="s">
        <v>413</v>
      </c>
      <c r="AB20" s="76"/>
      <c r="AC20" s="76"/>
      <c r="AD20" s="76"/>
      <c r="AE20" s="76"/>
      <c r="AF20" s="76"/>
      <c r="AG20" s="76"/>
      <c r="AH20" s="76"/>
      <c r="AI20" s="76"/>
      <c r="AJ20" s="76"/>
      <c r="AK20" s="76"/>
      <c r="AL20" s="76"/>
      <c r="AM20" s="76"/>
      <c r="AN20" s="76"/>
      <c r="AO20" s="76"/>
      <c r="AP20" s="76"/>
      <c r="AQ20" s="231" t="s">
        <v>759</v>
      </c>
      <c r="AR20" s="204"/>
      <c r="AS20" s="204"/>
      <c r="AT20" s="204"/>
      <c r="AU20" s="154"/>
      <c r="AV20" s="154"/>
      <c r="AW20" s="154"/>
      <c r="AX20" s="154"/>
      <c r="AY20" s="154"/>
      <c r="AZ20" s="154"/>
      <c r="BA20" s="154"/>
    </row>
    <row r="21" spans="2:53" ht="18" customHeight="1" x14ac:dyDescent="0.45">
      <c r="B21"/>
      <c r="C21"/>
      <c r="D21"/>
      <c r="E21"/>
      <c r="F21"/>
      <c r="G21" s="62"/>
      <c r="T21" s="76"/>
      <c r="U21" s="376">
        <f>'User Measurement'!G51</f>
        <v>500</v>
      </c>
      <c r="V21" s="407"/>
      <c r="W21" s="226" t="str">
        <f>VLOOKUP(U21,'Values K-Series'!C54:D61,2)</f>
        <v>FSTF500</v>
      </c>
      <c r="X21" s="228" t="str">
        <f>VLOOKUP(W21,'[1]Values K-Series'!A54:K579,2,0)</f>
        <v>DKA1765</v>
      </c>
      <c r="Y21" s="78">
        <f>VLOOKUP(X21,'[1]Values K-Series'!B54:Q579,2,0)</f>
        <v>500</v>
      </c>
      <c r="Z21" s="76">
        <f>(Y21-Y23)/Y15</f>
        <v>0.26470588235294118</v>
      </c>
      <c r="AA21" s="76">
        <f>Z21*(180/3.141592)</f>
        <v>15.166533026417628</v>
      </c>
      <c r="AB21" s="76"/>
      <c r="AC21" s="76"/>
      <c r="AD21" s="76"/>
      <c r="AE21" s="76"/>
      <c r="AF21" s="76"/>
      <c r="AG21" s="76"/>
      <c r="AH21" s="76"/>
      <c r="AI21" s="76"/>
      <c r="AJ21" s="76"/>
      <c r="AK21" s="76"/>
      <c r="AL21" s="76"/>
      <c r="AM21" s="76"/>
      <c r="AN21" s="76"/>
      <c r="AO21" s="76"/>
      <c r="AP21" s="76"/>
      <c r="AQ21" s="231" t="s">
        <v>760</v>
      </c>
      <c r="AR21" s="204"/>
      <c r="AS21" s="204"/>
      <c r="AT21" s="204"/>
      <c r="AU21" s="154"/>
      <c r="AV21" s="154"/>
      <c r="AW21" s="154"/>
      <c r="AX21" s="154"/>
      <c r="AY21" s="154"/>
      <c r="AZ21" s="154"/>
      <c r="BA21" s="154"/>
    </row>
    <row r="22" spans="2:53" ht="18" customHeight="1" x14ac:dyDescent="0.45">
      <c r="B22"/>
      <c r="C22"/>
      <c r="D22"/>
      <c r="E22"/>
      <c r="F22"/>
      <c r="G22" s="62"/>
      <c r="T22" s="76"/>
      <c r="U22" s="390" t="s">
        <v>415</v>
      </c>
      <c r="V22" s="413"/>
      <c r="W22" s="224" t="s">
        <v>416</v>
      </c>
      <c r="X22" s="228"/>
      <c r="Y22" s="75" t="s">
        <v>145</v>
      </c>
      <c r="Z22" s="76"/>
      <c r="AA22" s="76"/>
      <c r="AB22" s="76"/>
      <c r="AC22" s="76"/>
      <c r="AD22" s="76"/>
      <c r="AE22" s="76"/>
      <c r="AF22" s="76"/>
      <c r="AG22" s="76"/>
      <c r="AH22" s="76"/>
      <c r="AI22" s="76"/>
      <c r="AJ22" s="76"/>
      <c r="AK22" s="76"/>
      <c r="AL22" s="76"/>
      <c r="AM22" s="76"/>
      <c r="AN22" s="76"/>
      <c r="AO22" s="76"/>
      <c r="AP22" s="76"/>
      <c r="AQ22" s="206" t="s">
        <v>761</v>
      </c>
      <c r="AR22" s="154"/>
      <c r="AS22" s="154"/>
      <c r="AT22" s="154"/>
      <c r="AU22" s="154"/>
      <c r="AV22" s="154"/>
      <c r="AW22" s="154"/>
      <c r="AX22" s="154"/>
      <c r="AY22" s="154"/>
      <c r="AZ22" s="154"/>
      <c r="BA22" s="154"/>
    </row>
    <row r="23" spans="2:53" ht="18" customHeight="1" x14ac:dyDescent="0.25">
      <c r="D23" s="62"/>
      <c r="E23" s="62"/>
      <c r="F23" s="62"/>
      <c r="G23" s="62"/>
      <c r="T23" s="76"/>
      <c r="U23" s="376">
        <f>'User Measurement'!G72</f>
        <v>410</v>
      </c>
      <c r="V23" s="407"/>
      <c r="W23" s="226" t="str">
        <f>VLOOKUP(U23,'Values K-Series'!C63:D73,2)</f>
        <v>RSTF410</v>
      </c>
      <c r="X23" s="228" t="str">
        <f>VLOOKUP(W23,'[1]Values K-Series'!A63:K73,2,0)</f>
        <v>DKA1825</v>
      </c>
      <c r="Y23" s="78">
        <f>VLOOKUP(X23,'[1]Values K-Series'!B63:Q73,2,0)</f>
        <v>410</v>
      </c>
      <c r="Z23" s="76"/>
      <c r="AA23" s="76"/>
      <c r="AB23" s="76"/>
      <c r="AC23" s="76"/>
      <c r="AD23" s="76"/>
      <c r="AE23" s="76"/>
      <c r="AF23" s="76"/>
      <c r="AG23" s="76"/>
      <c r="AH23" s="76"/>
      <c r="AI23" s="76"/>
      <c r="AJ23" s="76"/>
      <c r="AK23" s="76"/>
      <c r="AL23" s="76"/>
      <c r="AM23" s="76"/>
      <c r="AN23" s="76"/>
      <c r="AO23" s="76"/>
      <c r="AP23" s="76"/>
      <c r="AQ23" s="380" t="s">
        <v>762</v>
      </c>
      <c r="AR23" s="380"/>
      <c r="AS23" s="380"/>
      <c r="AT23" s="380"/>
      <c r="AU23" s="380"/>
      <c r="AV23" s="380"/>
      <c r="AW23" s="380"/>
      <c r="AX23" s="380"/>
      <c r="AY23" s="380"/>
      <c r="AZ23" s="279"/>
      <c r="BA23" s="76"/>
    </row>
    <row r="24" spans="2:53" ht="18" customHeight="1" x14ac:dyDescent="0.45">
      <c r="D24" s="62"/>
      <c r="E24" s="62"/>
      <c r="F24" s="62"/>
      <c r="G24" s="62"/>
      <c r="T24" s="76"/>
      <c r="U24" s="390" t="s">
        <v>419</v>
      </c>
      <c r="V24" s="413"/>
      <c r="W24" s="224" t="s">
        <v>181</v>
      </c>
      <c r="X24" s="228"/>
      <c r="Y24" s="75" t="s">
        <v>182</v>
      </c>
      <c r="Z24" s="76"/>
      <c r="AA24" s="76"/>
      <c r="AB24" s="76"/>
      <c r="AC24" s="76"/>
      <c r="AD24" s="76"/>
      <c r="AE24" s="76"/>
      <c r="AF24" s="76"/>
      <c r="AG24" s="76"/>
      <c r="AH24" s="76"/>
      <c r="AI24" s="76"/>
      <c r="AJ24" s="76"/>
      <c r="AK24" s="76"/>
      <c r="AL24" s="76"/>
      <c r="AM24" s="76"/>
      <c r="AN24" s="76"/>
      <c r="AO24" s="76"/>
      <c r="AP24" s="76"/>
      <c r="AQ24" s="380"/>
      <c r="AR24" s="380"/>
      <c r="AS24" s="380"/>
      <c r="AT24" s="380"/>
      <c r="AU24" s="380"/>
      <c r="AV24" s="380"/>
      <c r="AW24" s="380"/>
      <c r="AX24" s="380"/>
      <c r="AY24" s="380"/>
      <c r="AZ24" s="279"/>
      <c r="BA24" s="154"/>
    </row>
    <row r="25" spans="2:53" ht="18" customHeight="1" thickBot="1" x14ac:dyDescent="0.5">
      <c r="B25" s="182"/>
      <c r="C25" s="182"/>
      <c r="D25" s="182"/>
      <c r="E25" s="187"/>
      <c r="F25"/>
      <c r="G25" s="62"/>
      <c r="T25" s="76"/>
      <c r="U25" s="378">
        <f>'User Measurement'!G97</f>
        <v>490</v>
      </c>
      <c r="V25" s="408"/>
      <c r="W25" s="226" t="str">
        <f>VLOOKUP(U25,'Values K-Series'!C75:D94,2)</f>
        <v>LLL480</v>
      </c>
      <c r="X25" s="228" t="str">
        <f>VLOOKUP(W25,'[1]Values K-Series'!A75:K94,2,0)</f>
        <v>DKA1956</v>
      </c>
      <c r="Y25" s="78">
        <f>VLOOKUP(X25,'[1]Values K-Series'!B75:Q94,2,0)</f>
        <v>480</v>
      </c>
      <c r="Z25" s="76"/>
      <c r="AA25" s="76"/>
      <c r="AB25" s="76"/>
      <c r="AC25" s="76"/>
      <c r="AD25" s="76"/>
      <c r="AE25" s="76"/>
      <c r="AF25" s="76"/>
      <c r="AG25" s="76"/>
      <c r="AH25" s="76"/>
      <c r="AI25" s="76"/>
      <c r="AJ25" s="76"/>
      <c r="AK25" s="76"/>
      <c r="AL25" s="76"/>
      <c r="AM25" s="76"/>
      <c r="AN25" s="76"/>
      <c r="AO25" s="76"/>
      <c r="AP25" s="76"/>
      <c r="AQ25" s="154"/>
      <c r="AR25" s="280"/>
      <c r="AS25" s="154"/>
      <c r="AT25" s="280"/>
      <c r="AU25" s="280"/>
      <c r="AV25" s="280"/>
      <c r="AW25" s="280"/>
      <c r="AX25" s="281"/>
      <c r="AY25" s="282"/>
      <c r="AZ25" s="154"/>
      <c r="BA25" s="154"/>
    </row>
    <row r="26" spans="2:53" ht="18" customHeight="1" x14ac:dyDescent="0.45">
      <c r="B26" s="192"/>
      <c r="C26" s="192"/>
      <c r="D26" s="192"/>
      <c r="E26" s="180"/>
      <c r="F26"/>
      <c r="G26" s="62"/>
      <c r="T26" s="76"/>
      <c r="U26" s="76"/>
      <c r="V26" s="76"/>
      <c r="W26" s="224" t="s">
        <v>269</v>
      </c>
      <c r="X26" s="228"/>
      <c r="Y26" s="76"/>
      <c r="Z26" s="76"/>
      <c r="AA26" s="76"/>
      <c r="AB26" s="76"/>
      <c r="AC26" s="76"/>
      <c r="AD26" s="76"/>
      <c r="AE26" s="76"/>
      <c r="AF26" s="76"/>
      <c r="AG26" s="76"/>
      <c r="AH26" s="76"/>
      <c r="AI26" s="76"/>
      <c r="AJ26" s="76"/>
      <c r="AK26" s="76"/>
      <c r="AL26" s="76"/>
      <c r="AM26" s="76"/>
      <c r="AN26" s="76"/>
      <c r="AO26" s="76"/>
      <c r="AP26" s="76"/>
      <c r="AQ26" s="200" t="s">
        <v>763</v>
      </c>
      <c r="AR26" s="76"/>
      <c r="AS26" s="76"/>
      <c r="AT26" s="76"/>
      <c r="AU26" s="76"/>
      <c r="AV26" s="76"/>
      <c r="AW26" s="76"/>
      <c r="AX26" s="76"/>
      <c r="AY26" s="76"/>
      <c r="AZ26" s="76"/>
      <c r="BA26" s="154"/>
    </row>
    <row r="27" spans="2:53" ht="18" customHeight="1" x14ac:dyDescent="0.45">
      <c r="B27" s="182"/>
      <c r="C27" s="182"/>
      <c r="D27" s="182"/>
      <c r="E27" s="187"/>
      <c r="F27"/>
      <c r="G27" s="62"/>
      <c r="T27" s="76"/>
      <c r="U27" s="76"/>
      <c r="V27" s="76"/>
      <c r="W27" s="226" t="s">
        <v>273</v>
      </c>
      <c r="X27" s="228" t="str">
        <f>VLOOKUP(W27,'[1]Values K-Series'!A96:C99,2,0)</f>
        <v>DKA2410</v>
      </c>
      <c r="Y27" s="76">
        <f>VLOOKUP(W27,'[1]Values K-Series'!A96:C99,3,0)</f>
        <v>25</v>
      </c>
      <c r="Z27" s="76"/>
      <c r="AA27" s="76"/>
      <c r="AB27" s="76"/>
      <c r="AC27" s="76"/>
      <c r="AD27" s="76"/>
      <c r="AE27" s="76"/>
      <c r="AF27" s="76"/>
      <c r="AG27" s="76"/>
      <c r="AH27" s="76"/>
      <c r="AI27" s="76"/>
      <c r="AJ27" s="76"/>
      <c r="AK27" s="76"/>
      <c r="AL27" s="76"/>
      <c r="AM27" s="76"/>
      <c r="AN27" s="76"/>
      <c r="AO27" s="76"/>
      <c r="AP27" s="76"/>
      <c r="AQ27" s="443" t="s">
        <v>764</v>
      </c>
      <c r="AR27" s="436" t="s">
        <v>765</v>
      </c>
      <c r="AS27" s="437"/>
      <c r="AT27" s="438"/>
      <c r="AU27" s="436" t="s">
        <v>766</v>
      </c>
      <c r="AV27" s="437"/>
      <c r="AW27" s="438"/>
      <c r="AX27" s="436" t="s">
        <v>767</v>
      </c>
      <c r="AY27" s="437"/>
      <c r="AZ27" s="438"/>
      <c r="BA27" s="154"/>
    </row>
    <row r="28" spans="2:53" ht="18" customHeight="1" x14ac:dyDescent="0.45">
      <c r="B28"/>
      <c r="C28"/>
      <c r="D28"/>
      <c r="E28"/>
      <c r="F28"/>
      <c r="G28" s="62"/>
      <c r="T28" s="76"/>
      <c r="U28" s="76"/>
      <c r="V28" s="76"/>
      <c r="W28" s="224" t="s">
        <v>489</v>
      </c>
      <c r="X28" s="228"/>
      <c r="Y28" s="76"/>
      <c r="Z28" s="76"/>
      <c r="AA28" s="76"/>
      <c r="AB28" s="76"/>
      <c r="AC28" s="76"/>
      <c r="AD28" s="76"/>
      <c r="AE28" s="76"/>
      <c r="AF28" s="76"/>
      <c r="AG28" s="76"/>
      <c r="AH28" s="76"/>
      <c r="AI28" s="76"/>
      <c r="AJ28" s="76"/>
      <c r="AK28" s="76"/>
      <c r="AL28" s="76"/>
      <c r="AM28" s="76"/>
      <c r="AN28" s="76"/>
      <c r="AO28" s="76"/>
      <c r="AP28" s="76"/>
      <c r="AQ28" s="444"/>
      <c r="AR28" s="439" t="s">
        <v>108</v>
      </c>
      <c r="AS28" s="441" t="s">
        <v>182</v>
      </c>
      <c r="AT28" s="442"/>
      <c r="AU28" s="439" t="s">
        <v>108</v>
      </c>
      <c r="AV28" s="441" t="s">
        <v>182</v>
      </c>
      <c r="AW28" s="442"/>
      <c r="AX28" s="439" t="s">
        <v>108</v>
      </c>
      <c r="AY28" s="441" t="s">
        <v>182</v>
      </c>
      <c r="AZ28" s="442"/>
      <c r="BA28" s="154"/>
    </row>
    <row r="29" spans="2:53" ht="18" customHeight="1" x14ac:dyDescent="0.45">
      <c r="B29" s="320"/>
      <c r="C29" s="320"/>
      <c r="D29" s="320"/>
      <c r="E29"/>
      <c r="F29"/>
      <c r="G29" s="62"/>
      <c r="T29" s="76"/>
      <c r="U29" s="76"/>
      <c r="V29" s="76"/>
      <c r="W29" s="226" t="s">
        <v>259</v>
      </c>
      <c r="X29" s="228" t="str">
        <f>VLOOKUP(W29,'[1]Values K-Series'!A101:K106,2,0)</f>
        <v>DKA2560</v>
      </c>
      <c r="Y29" s="76">
        <f>VLOOKUP(W29,'[1]Values K-Series'!A101:K106,3,0)</f>
        <v>86</v>
      </c>
      <c r="Z29" s="76"/>
      <c r="AA29" s="76"/>
      <c r="AB29" s="76"/>
      <c r="AC29" s="76"/>
      <c r="AD29" s="76"/>
      <c r="AE29" s="76"/>
      <c r="AF29" s="76"/>
      <c r="AG29" s="76"/>
      <c r="AH29" s="76"/>
      <c r="AI29" s="76"/>
      <c r="AJ29" s="76"/>
      <c r="AK29" s="76"/>
      <c r="AL29" s="76"/>
      <c r="AM29" s="76"/>
      <c r="AN29" s="76"/>
      <c r="AO29" s="76"/>
      <c r="AP29" s="76"/>
      <c r="AQ29" s="445"/>
      <c r="AR29" s="440"/>
      <c r="AS29" s="247" t="s">
        <v>768</v>
      </c>
      <c r="AT29" s="248" t="s">
        <v>769</v>
      </c>
      <c r="AU29" s="440"/>
      <c r="AV29" s="247" t="s">
        <v>768</v>
      </c>
      <c r="AW29" s="248" t="s">
        <v>769</v>
      </c>
      <c r="AX29" s="440"/>
      <c r="AY29" s="247" t="s">
        <v>768</v>
      </c>
      <c r="AZ29" s="248" t="s">
        <v>769</v>
      </c>
      <c r="BA29" s="154"/>
    </row>
    <row r="30" spans="2:53" ht="18" customHeight="1" x14ac:dyDescent="0.45">
      <c r="B30"/>
      <c r="C30"/>
      <c r="D30"/>
      <c r="E30"/>
      <c r="F30"/>
      <c r="G30" s="62"/>
      <c r="T30" s="76"/>
      <c r="U30" s="76"/>
      <c r="V30" s="76"/>
      <c r="W30" s="224" t="s">
        <v>770</v>
      </c>
      <c r="X30" s="228"/>
      <c r="Y30" s="76" t="s">
        <v>771</v>
      </c>
      <c r="Z30" s="76"/>
      <c r="AA30" s="76"/>
      <c r="AB30" s="76"/>
      <c r="AC30" s="76"/>
      <c r="AD30" s="76"/>
      <c r="AE30" s="76"/>
      <c r="AF30" s="76"/>
      <c r="AG30" s="76"/>
      <c r="AH30" s="76"/>
      <c r="AI30" s="76"/>
      <c r="AJ30" s="76"/>
      <c r="AK30" s="76"/>
      <c r="AL30" s="76"/>
      <c r="AM30" s="76"/>
      <c r="AN30" s="76"/>
      <c r="AO30" s="76"/>
      <c r="AP30" s="76"/>
      <c r="AQ30" s="433" t="s">
        <v>772</v>
      </c>
      <c r="AR30" s="249">
        <v>450</v>
      </c>
      <c r="AS30" s="250" t="s">
        <v>773</v>
      </c>
      <c r="AT30" s="251" t="s">
        <v>774</v>
      </c>
      <c r="AU30" s="249">
        <v>460</v>
      </c>
      <c r="AV30" s="250" t="s">
        <v>775</v>
      </c>
      <c r="AW30" s="251" t="s">
        <v>776</v>
      </c>
      <c r="AX30" s="249">
        <v>470</v>
      </c>
      <c r="AY30" s="250" t="s">
        <v>777</v>
      </c>
      <c r="AZ30" s="251" t="s">
        <v>778</v>
      </c>
      <c r="BA30" s="154"/>
    </row>
    <row r="31" spans="2:53" ht="18" customHeight="1" x14ac:dyDescent="0.45">
      <c r="B31"/>
      <c r="C31"/>
      <c r="D31"/>
      <c r="E31"/>
      <c r="F31"/>
      <c r="G31" s="62"/>
      <c r="T31" s="76"/>
      <c r="U31" s="76"/>
      <c r="V31" s="76"/>
      <c r="W31" s="226" t="s">
        <v>779</v>
      </c>
      <c r="X31" s="228" t="str">
        <f>VLOOKUP(W31,'Values K-Series'!A108:K111,2,0)</f>
        <v>DKA3200</v>
      </c>
      <c r="Y31" s="76">
        <f>VLOOKUP(W31,'[1]Values K-Series'!A108:K111,3,0)</f>
        <v>0</v>
      </c>
      <c r="Z31" s="76"/>
      <c r="AA31" s="76"/>
      <c r="AB31" s="76"/>
      <c r="AC31" s="76"/>
      <c r="AD31" s="76"/>
      <c r="AE31" s="76"/>
      <c r="AF31" s="76"/>
      <c r="AG31" s="76"/>
      <c r="AH31" s="76"/>
      <c r="AI31" s="76"/>
      <c r="AJ31" s="76"/>
      <c r="AK31" s="76"/>
      <c r="AL31" s="76"/>
      <c r="AM31" s="76"/>
      <c r="AN31" s="76"/>
      <c r="AO31" s="76"/>
      <c r="AP31" s="76"/>
      <c r="AQ31" s="434"/>
      <c r="AR31" s="252">
        <v>460</v>
      </c>
      <c r="AS31" s="253" t="s">
        <v>780</v>
      </c>
      <c r="AT31" s="254" t="s">
        <v>781</v>
      </c>
      <c r="AU31" s="252">
        <v>470</v>
      </c>
      <c r="AV31" s="253" t="s">
        <v>782</v>
      </c>
      <c r="AW31" s="254" t="s">
        <v>783</v>
      </c>
      <c r="AX31" s="252">
        <v>480</v>
      </c>
      <c r="AY31" s="253" t="s">
        <v>784</v>
      </c>
      <c r="AZ31" s="254" t="s">
        <v>785</v>
      </c>
      <c r="BA31" s="154"/>
    </row>
    <row r="32" spans="2:53" ht="18" customHeight="1" x14ac:dyDescent="0.45">
      <c r="G32" s="62"/>
      <c r="T32" s="76"/>
      <c r="U32" s="76"/>
      <c r="V32" s="76"/>
      <c r="W32" s="224" t="s">
        <v>426</v>
      </c>
      <c r="X32" s="228"/>
      <c r="Y32" s="75" t="s">
        <v>786</v>
      </c>
      <c r="Z32" s="76"/>
      <c r="AA32" s="76"/>
      <c r="AB32" s="76"/>
      <c r="AC32" s="76"/>
      <c r="AD32" s="76"/>
      <c r="AE32" s="76"/>
      <c r="AF32" s="76"/>
      <c r="AG32" s="76"/>
      <c r="AH32" s="76"/>
      <c r="AI32" s="76"/>
      <c r="AJ32" s="76"/>
      <c r="AK32" s="76"/>
      <c r="AL32" s="76"/>
      <c r="AM32" s="76"/>
      <c r="AN32" s="76"/>
      <c r="AO32" s="76"/>
      <c r="AP32" s="76"/>
      <c r="AQ32" s="435"/>
      <c r="AR32" s="255">
        <v>470</v>
      </c>
      <c r="AS32" s="256" t="s">
        <v>787</v>
      </c>
      <c r="AT32" s="257" t="s">
        <v>788</v>
      </c>
      <c r="AU32" s="255">
        <v>480</v>
      </c>
      <c r="AV32" s="256" t="s">
        <v>789</v>
      </c>
      <c r="AW32" s="257" t="s">
        <v>790</v>
      </c>
      <c r="AX32" s="255">
        <v>490</v>
      </c>
      <c r="AY32" s="256" t="s">
        <v>791</v>
      </c>
      <c r="AZ32" s="257" t="s">
        <v>792</v>
      </c>
      <c r="BA32" s="154"/>
    </row>
    <row r="33" spans="2:54" ht="18" customHeight="1" x14ac:dyDescent="0.45">
      <c r="G33" s="62"/>
      <c r="T33" s="76"/>
      <c r="U33" s="76"/>
      <c r="V33" s="76"/>
      <c r="W33" s="226" t="s">
        <v>793</v>
      </c>
      <c r="X33" s="228" t="str">
        <f>VLOOKUP(W33,'[1]Values K-Series'!A113:B114,2,0)</f>
        <v>DKA3405/3420</v>
      </c>
      <c r="Y33" s="76">
        <f>IF(W33="Clothe-guards",0,VLOOKUP(W35,'[1]Values K-Series'!A122:D133,4,0))</f>
        <v>0</v>
      </c>
      <c r="Z33" s="76"/>
      <c r="AA33" s="76"/>
      <c r="AB33" s="76"/>
      <c r="AC33" s="76"/>
      <c r="AD33" s="76"/>
      <c r="AE33" s="76"/>
      <c r="AF33" s="76"/>
      <c r="AG33" s="76"/>
      <c r="AH33" s="76"/>
      <c r="AI33" s="76"/>
      <c r="AJ33" s="76"/>
      <c r="AK33" s="76"/>
      <c r="AL33" s="76"/>
      <c r="AM33" s="76"/>
      <c r="AN33" s="76"/>
      <c r="AO33" s="76"/>
      <c r="AP33" s="76"/>
      <c r="AQ33" s="433" t="s">
        <v>794</v>
      </c>
      <c r="AR33" s="249">
        <v>480</v>
      </c>
      <c r="AS33" s="250" t="s">
        <v>795</v>
      </c>
      <c r="AT33" s="251" t="s">
        <v>796</v>
      </c>
      <c r="AU33" s="249">
        <v>490</v>
      </c>
      <c r="AV33" s="250" t="s">
        <v>797</v>
      </c>
      <c r="AW33" s="251" t="s">
        <v>798</v>
      </c>
      <c r="AX33" s="249">
        <v>500</v>
      </c>
      <c r="AY33" s="250" t="s">
        <v>799</v>
      </c>
      <c r="AZ33" s="251" t="s">
        <v>800</v>
      </c>
      <c r="BA33" s="154"/>
    </row>
    <row r="34" spans="2:54" ht="18" customHeight="1" x14ac:dyDescent="0.45">
      <c r="T34" s="76"/>
      <c r="U34" s="76"/>
      <c r="V34" s="76"/>
      <c r="W34" s="224" t="s">
        <v>801</v>
      </c>
      <c r="X34" s="228"/>
      <c r="Y34" s="75" t="s">
        <v>802</v>
      </c>
      <c r="Z34" s="75" t="s">
        <v>294</v>
      </c>
      <c r="AA34" s="75"/>
      <c r="AB34" s="76"/>
      <c r="AC34" s="76"/>
      <c r="AD34" s="76"/>
      <c r="AE34" s="76"/>
      <c r="AF34" s="76"/>
      <c r="AG34" s="76"/>
      <c r="AH34" s="76"/>
      <c r="AI34" s="76"/>
      <c r="AJ34" s="76"/>
      <c r="AK34" s="76"/>
      <c r="AL34" s="76"/>
      <c r="AM34" s="76"/>
      <c r="AN34" s="76"/>
      <c r="AO34" s="76"/>
      <c r="AP34" s="76"/>
      <c r="AQ34" s="434"/>
      <c r="AR34" s="252">
        <v>490</v>
      </c>
      <c r="AS34" s="253" t="s">
        <v>803</v>
      </c>
      <c r="AT34" s="254" t="s">
        <v>804</v>
      </c>
      <c r="AU34" s="252">
        <v>500</v>
      </c>
      <c r="AV34" s="253" t="s">
        <v>805</v>
      </c>
      <c r="AW34" s="254" t="s">
        <v>806</v>
      </c>
      <c r="AX34" s="252">
        <v>510</v>
      </c>
      <c r="AY34" s="253" t="s">
        <v>807</v>
      </c>
      <c r="AZ34" s="254" t="s">
        <v>808</v>
      </c>
      <c r="BA34" s="154"/>
    </row>
    <row r="35" spans="2:54" ht="18" customHeight="1" x14ac:dyDescent="0.45">
      <c r="B35" s="182"/>
      <c r="C35" s="182"/>
      <c r="D35" s="182"/>
      <c r="E35" s="182"/>
      <c r="F35" s="182"/>
      <c r="G35" s="62"/>
      <c r="T35" s="76"/>
      <c r="U35" s="76"/>
      <c r="V35" s="76"/>
      <c r="W35" s="226" t="s">
        <v>336</v>
      </c>
      <c r="X35" s="228" t="str">
        <f>VLOOKUP(W35,'[1]Values K-Series'!A122:B133,2,0)</f>
        <v>DKA6210</v>
      </c>
      <c r="Y35" s="76">
        <f>VLOOKUP(W35,'[1]Values K-Series'!A122:D133,3,0)</f>
        <v>-16</v>
      </c>
      <c r="Z35" s="76">
        <f>2*VLOOKUP(W35,'[1]Values K-Series'!A122:E133,5,0)</f>
        <v>44</v>
      </c>
      <c r="AA35" s="76"/>
      <c r="AB35" s="76"/>
      <c r="AC35" s="76"/>
      <c r="AD35" s="76"/>
      <c r="AE35" s="76"/>
      <c r="AF35" s="76"/>
      <c r="AG35" s="76"/>
      <c r="AH35" s="76"/>
      <c r="AI35" s="76"/>
      <c r="AJ35" s="76"/>
      <c r="AK35" s="76"/>
      <c r="AL35" s="76"/>
      <c r="AM35" s="76"/>
      <c r="AN35" s="76"/>
      <c r="AO35" s="76"/>
      <c r="AP35" s="76"/>
      <c r="AQ35" s="435"/>
      <c r="AR35" s="255">
        <v>500</v>
      </c>
      <c r="AS35" s="256" t="s">
        <v>809</v>
      </c>
      <c r="AT35" s="257" t="s">
        <v>810</v>
      </c>
      <c r="AU35" s="255">
        <v>510</v>
      </c>
      <c r="AV35" s="256" t="s">
        <v>811</v>
      </c>
      <c r="AW35" s="257" t="s">
        <v>812</v>
      </c>
      <c r="AX35" s="255">
        <v>520</v>
      </c>
      <c r="AY35" s="256" t="s">
        <v>813</v>
      </c>
      <c r="AZ35" s="257" t="s">
        <v>814</v>
      </c>
      <c r="BA35" s="154"/>
    </row>
    <row r="36" spans="2:54" ht="18" customHeight="1" x14ac:dyDescent="0.45">
      <c r="B36" s="192"/>
      <c r="C36" s="192"/>
      <c r="D36" s="192"/>
      <c r="E36" s="192"/>
      <c r="F36" s="192"/>
      <c r="G36" s="62"/>
      <c r="T36" s="76"/>
      <c r="U36" s="76"/>
      <c r="V36" s="76"/>
      <c r="W36" s="224" t="s">
        <v>346</v>
      </c>
      <c r="X36" s="228"/>
      <c r="Y36" s="75" t="s">
        <v>815</v>
      </c>
      <c r="Z36" s="75" t="s">
        <v>816</v>
      </c>
      <c r="AA36" s="75" t="s">
        <v>429</v>
      </c>
      <c r="AB36" s="76"/>
      <c r="AC36" s="76"/>
      <c r="AD36" s="76"/>
      <c r="AE36" s="76"/>
      <c r="AF36" s="76"/>
      <c r="AG36" s="76"/>
      <c r="AH36" s="76"/>
      <c r="AI36" s="76"/>
      <c r="AJ36" s="76"/>
      <c r="AK36" s="76"/>
      <c r="AL36" s="76"/>
      <c r="AM36" s="76"/>
      <c r="AN36" s="76"/>
      <c r="AO36" s="76"/>
      <c r="AP36" s="76"/>
      <c r="AQ36" s="433" t="s">
        <v>817</v>
      </c>
      <c r="AR36" s="249">
        <v>500</v>
      </c>
      <c r="AS36" s="250" t="s">
        <v>809</v>
      </c>
      <c r="AT36" s="251" t="s">
        <v>810</v>
      </c>
      <c r="AU36" s="249">
        <v>510</v>
      </c>
      <c r="AV36" s="250" t="s">
        <v>811</v>
      </c>
      <c r="AW36" s="251" t="s">
        <v>812</v>
      </c>
      <c r="AX36" s="249">
        <v>520</v>
      </c>
      <c r="AY36" s="250" t="s">
        <v>813</v>
      </c>
      <c r="AZ36" s="251" t="s">
        <v>814</v>
      </c>
      <c r="BA36" s="154"/>
    </row>
    <row r="37" spans="2:54" ht="18" customHeight="1" x14ac:dyDescent="0.45">
      <c r="B37" s="182"/>
      <c r="C37" s="182"/>
      <c r="D37" s="182"/>
      <c r="E37" s="182"/>
      <c r="F37" s="182"/>
      <c r="G37" s="62"/>
      <c r="T37" s="76"/>
      <c r="U37" s="76"/>
      <c r="V37" s="76"/>
      <c r="W37" s="226" t="s">
        <v>352</v>
      </c>
      <c r="X37" s="228" t="str">
        <f>VLOOKUP(W37,'[1]Values K-Series'!A135:B137,2,0)</f>
        <v>DKA6420</v>
      </c>
      <c r="Y37" s="211">
        <f>2*(VLOOKUP(W37,'[1]Values K-Series'!A135:C137,3,0)/2)*SIN((VLOOKUP(W35,'[1]Values K-Series'!A122:J133,8,0)*(3.141592/180)))</f>
        <v>33.233325306590416</v>
      </c>
      <c r="Z37" s="211">
        <f>2*(VLOOKUP(W37,'[1]Values K-Series'!A135:C137,3,0)/2)*SIN((VLOOKUP(W35,'[1]Values K-Series'!A122:P133,9,0)*(3.141592/180)))</f>
        <v>5.5413488886515729</v>
      </c>
      <c r="AA37" s="208">
        <f>VLOOKUP(W37,'[1]Values K-Series'!A135:C137,3,0)/2</f>
        <v>317.5</v>
      </c>
      <c r="AB37" s="76"/>
      <c r="AC37" s="76"/>
      <c r="AD37" s="76"/>
      <c r="AE37" s="76"/>
      <c r="AF37" s="76"/>
      <c r="AG37" s="76"/>
      <c r="AH37" s="76"/>
      <c r="AI37" s="76"/>
      <c r="AJ37" s="76"/>
      <c r="AK37" s="76"/>
      <c r="AL37" s="76"/>
      <c r="AM37" s="76"/>
      <c r="AN37" s="76"/>
      <c r="AO37" s="76"/>
      <c r="AP37" s="76"/>
      <c r="AQ37" s="434"/>
      <c r="AR37" s="252">
        <v>510</v>
      </c>
      <c r="AS37" s="253" t="s">
        <v>818</v>
      </c>
      <c r="AT37" s="254" t="s">
        <v>819</v>
      </c>
      <c r="AU37" s="252">
        <v>520</v>
      </c>
      <c r="AV37" s="253" t="s">
        <v>820</v>
      </c>
      <c r="AW37" s="254" t="s">
        <v>821</v>
      </c>
      <c r="AX37" s="252">
        <v>530</v>
      </c>
      <c r="AY37" s="253" t="s">
        <v>822</v>
      </c>
      <c r="AZ37" s="254" t="s">
        <v>823</v>
      </c>
      <c r="BA37" s="154"/>
    </row>
    <row r="38" spans="2:54" ht="18" customHeight="1" x14ac:dyDescent="0.45">
      <c r="B38"/>
      <c r="C38"/>
      <c r="D38"/>
      <c r="E38"/>
      <c r="F38"/>
      <c r="G38" s="62"/>
      <c r="T38" s="76"/>
      <c r="U38" s="76"/>
      <c r="V38" s="76"/>
      <c r="W38" s="224" t="s">
        <v>318</v>
      </c>
      <c r="X38" s="227"/>
      <c r="Y38" s="75" t="s">
        <v>322</v>
      </c>
      <c r="Z38" s="75" t="s">
        <v>824</v>
      </c>
      <c r="AA38" s="75"/>
      <c r="AB38" s="75" t="s">
        <v>825</v>
      </c>
      <c r="AC38" s="75"/>
      <c r="AD38" s="76"/>
      <c r="AE38" s="76"/>
      <c r="AF38" s="76"/>
      <c r="AG38" s="76"/>
      <c r="AH38" s="76"/>
      <c r="AI38" s="76"/>
      <c r="AJ38" s="76"/>
      <c r="AK38" s="76"/>
      <c r="AL38" s="76"/>
      <c r="AM38" s="76"/>
      <c r="AN38" s="76"/>
      <c r="AO38" s="76"/>
      <c r="AP38" s="76"/>
      <c r="AQ38" s="435"/>
      <c r="AR38" s="255">
        <v>520</v>
      </c>
      <c r="AS38" s="256" t="s">
        <v>826</v>
      </c>
      <c r="AT38" s="257" t="s">
        <v>827</v>
      </c>
      <c r="AU38" s="255">
        <v>530</v>
      </c>
      <c r="AV38" s="256" t="s">
        <v>828</v>
      </c>
      <c r="AW38" s="257" t="s">
        <v>829</v>
      </c>
      <c r="AX38" s="255">
        <v>540</v>
      </c>
      <c r="AY38" s="256" t="s">
        <v>830</v>
      </c>
      <c r="AZ38" s="257" t="s">
        <v>831</v>
      </c>
      <c r="BA38" s="154"/>
    </row>
    <row r="39" spans="2:54" ht="18" customHeight="1" x14ac:dyDescent="0.45">
      <c r="B39" s="320"/>
      <c r="C39" s="320"/>
      <c r="D39" s="320"/>
      <c r="E39"/>
      <c r="F39"/>
      <c r="G39" s="62"/>
      <c r="T39" s="76"/>
      <c r="U39" s="76"/>
      <c r="V39" s="76"/>
      <c r="W39" s="226" t="s">
        <v>320</v>
      </c>
      <c r="X39" s="227" t="str">
        <f>VLOOKUP(W39,'[1]Values K-Series'!A139:B142,2,0)</f>
        <v>DKA6500</v>
      </c>
      <c r="Y39" s="76">
        <f>VLOOKUP(W39,'[1]Values K-Series'!A139:C142,3,0)</f>
        <v>53</v>
      </c>
      <c r="Z39" s="76">
        <f>IF(AND(W39="Active",W33="Clothe-guard"),VLOOKUP(W35,'[1]Values K-Series'!A122:G133,6,0),0)</f>
        <v>0</v>
      </c>
      <c r="AA39" s="76"/>
      <c r="AB39" s="76">
        <f>IF(AND(W39="Active",W33="Others"),VLOOKUP(W35,'[1]Values K-Series'!A122:J133,7,0),0)</f>
        <v>0</v>
      </c>
      <c r="AC39" s="76"/>
      <c r="AD39" s="76"/>
      <c r="AE39" s="76"/>
      <c r="AF39" s="76"/>
      <c r="AG39" s="76"/>
      <c r="AH39" s="76"/>
      <c r="AI39" s="76"/>
      <c r="AJ39" s="76"/>
      <c r="AK39" s="76"/>
      <c r="AL39" s="76"/>
      <c r="AM39" s="76"/>
      <c r="AN39" s="76"/>
      <c r="AO39" s="76"/>
      <c r="AP39" s="76"/>
      <c r="AQ39" s="433" t="s">
        <v>832</v>
      </c>
      <c r="AR39" s="249">
        <v>450</v>
      </c>
      <c r="AS39" s="250" t="s">
        <v>833</v>
      </c>
      <c r="AT39" s="251" t="s">
        <v>834</v>
      </c>
      <c r="AU39" s="249">
        <v>460</v>
      </c>
      <c r="AV39" s="250" t="s">
        <v>773</v>
      </c>
      <c r="AW39" s="251" t="s">
        <v>774</v>
      </c>
      <c r="AX39" s="249">
        <v>470</v>
      </c>
      <c r="AY39" s="250" t="s">
        <v>775</v>
      </c>
      <c r="AZ39" s="251" t="s">
        <v>776</v>
      </c>
      <c r="BA39" s="154"/>
    </row>
    <row r="40" spans="2:54" ht="18" customHeight="1" x14ac:dyDescent="0.45">
      <c r="B40"/>
      <c r="C40"/>
      <c r="D40"/>
      <c r="E40"/>
      <c r="F40"/>
      <c r="G40" s="62"/>
      <c r="T40" s="76"/>
      <c r="U40" s="76"/>
      <c r="V40" s="76"/>
      <c r="W40" s="224" t="s">
        <v>356</v>
      </c>
      <c r="X40" s="227"/>
      <c r="Y40" s="75" t="s">
        <v>428</v>
      </c>
      <c r="Z40" s="76"/>
      <c r="AA40" s="76"/>
      <c r="AB40" s="76"/>
      <c r="AC40" s="76"/>
      <c r="AD40" s="76"/>
      <c r="AE40" s="76"/>
      <c r="AF40" s="76"/>
      <c r="AG40" s="76"/>
      <c r="AH40" s="76"/>
      <c r="AI40" s="76"/>
      <c r="AJ40" s="76"/>
      <c r="AK40" s="76"/>
      <c r="AL40" s="76"/>
      <c r="AM40" s="76"/>
      <c r="AN40" s="76"/>
      <c r="AO40" s="76"/>
      <c r="AP40" s="76"/>
      <c r="AQ40" s="434"/>
      <c r="AR40" s="252">
        <v>460</v>
      </c>
      <c r="AS40" s="253" t="s">
        <v>835</v>
      </c>
      <c r="AT40" s="254" t="s">
        <v>836</v>
      </c>
      <c r="AU40" s="252">
        <v>470</v>
      </c>
      <c r="AV40" s="253" t="s">
        <v>780</v>
      </c>
      <c r="AW40" s="254" t="s">
        <v>781</v>
      </c>
      <c r="AX40" s="252">
        <v>480</v>
      </c>
      <c r="AY40" s="253" t="s">
        <v>782</v>
      </c>
      <c r="AZ40" s="254" t="s">
        <v>783</v>
      </c>
      <c r="BA40" s="154"/>
      <c r="BB40" s="65"/>
    </row>
    <row r="41" spans="2:54" ht="18" customHeight="1" x14ac:dyDescent="0.45">
      <c r="B41"/>
      <c r="C41"/>
      <c r="D41"/>
      <c r="E41"/>
      <c r="F41"/>
      <c r="G41" s="62"/>
      <c r="T41" s="76"/>
      <c r="U41" s="76"/>
      <c r="V41" s="76"/>
      <c r="W41" s="226" t="s">
        <v>320</v>
      </c>
      <c r="X41" s="227" t="str">
        <f>VLOOKUP(W41,'[1]Values K-Series'!A144:B153,2,0)</f>
        <v>DKA6500</v>
      </c>
      <c r="Y41" s="76">
        <f>VLOOKUP(W41,'[1]Values K-Series'!A144:C153,3,0)</f>
        <v>86</v>
      </c>
      <c r="Z41" s="76"/>
      <c r="AA41" s="76"/>
      <c r="AB41" s="76"/>
      <c r="AC41" s="76"/>
      <c r="AD41" s="76"/>
      <c r="AE41" s="76"/>
      <c r="AF41" s="76"/>
      <c r="AG41" s="76"/>
      <c r="AH41" s="76"/>
      <c r="AI41" s="76"/>
      <c r="AJ41" s="76"/>
      <c r="AK41" s="76"/>
      <c r="AL41" s="76"/>
      <c r="AM41" s="76"/>
      <c r="AN41" s="76"/>
      <c r="AO41" s="76"/>
      <c r="AP41" s="76"/>
      <c r="AQ41" s="435"/>
      <c r="AR41" s="255">
        <v>470</v>
      </c>
      <c r="AS41" s="256" t="s">
        <v>837</v>
      </c>
      <c r="AT41" s="257" t="s">
        <v>838</v>
      </c>
      <c r="AU41" s="255">
        <v>480</v>
      </c>
      <c r="AV41" s="256" t="s">
        <v>787</v>
      </c>
      <c r="AW41" s="257" t="s">
        <v>788</v>
      </c>
      <c r="AX41" s="255">
        <v>490</v>
      </c>
      <c r="AY41" s="256" t="s">
        <v>789</v>
      </c>
      <c r="AZ41" s="257" t="s">
        <v>790</v>
      </c>
      <c r="BA41" s="154"/>
      <c r="BB41" s="65"/>
    </row>
    <row r="42" spans="2:54" ht="18" customHeight="1" x14ac:dyDescent="0.45">
      <c r="G42" s="62"/>
      <c r="T42" s="76"/>
      <c r="U42" s="76"/>
      <c r="V42" s="76"/>
      <c r="W42" s="364" t="s">
        <v>505</v>
      </c>
      <c r="X42" s="411">
        <f>ROUNDUP(Y13+Y35+Y33+Z39+Z35+Y39+Y37+Z37+Y41+AB39,0)</f>
        <v>646</v>
      </c>
      <c r="Y42" s="76"/>
      <c r="Z42" s="76"/>
      <c r="AA42" s="76"/>
      <c r="AB42" s="213"/>
      <c r="AC42" s="213"/>
      <c r="AD42" s="213"/>
      <c r="AE42" s="76"/>
      <c r="AF42" s="76"/>
      <c r="AG42" s="76"/>
      <c r="AH42" s="76"/>
      <c r="AI42" s="76"/>
      <c r="AJ42" s="76"/>
      <c r="AK42" s="76"/>
      <c r="AL42" s="76"/>
      <c r="AM42" s="76"/>
      <c r="AN42" s="76"/>
      <c r="AO42" s="76"/>
      <c r="AP42" s="76"/>
      <c r="AQ42" s="433" t="s">
        <v>839</v>
      </c>
      <c r="AR42" s="249">
        <v>480</v>
      </c>
      <c r="AS42" s="250" t="s">
        <v>840</v>
      </c>
      <c r="AT42" s="251" t="s">
        <v>782</v>
      </c>
      <c r="AU42" s="249">
        <v>490</v>
      </c>
      <c r="AV42" s="250" t="s">
        <v>841</v>
      </c>
      <c r="AW42" s="251" t="s">
        <v>784</v>
      </c>
      <c r="AX42" s="249">
        <v>500</v>
      </c>
      <c r="AY42" s="250" t="s">
        <v>803</v>
      </c>
      <c r="AZ42" s="251" t="s">
        <v>804</v>
      </c>
      <c r="BA42" s="154"/>
      <c r="BB42" s="65"/>
    </row>
    <row r="43" spans="2:54" ht="18" customHeight="1" thickBot="1" x14ac:dyDescent="0.5">
      <c r="T43" s="76"/>
      <c r="U43" s="76"/>
      <c r="V43" s="76"/>
      <c r="W43" s="361"/>
      <c r="X43" s="369"/>
      <c r="Y43" s="76"/>
      <c r="Z43" s="76"/>
      <c r="AA43" s="76"/>
      <c r="AB43" s="213"/>
      <c r="AC43" s="213"/>
      <c r="AD43" s="213"/>
      <c r="AE43" s="76"/>
      <c r="AF43" s="76"/>
      <c r="AG43" s="76"/>
      <c r="AH43" s="76"/>
      <c r="AI43" s="76"/>
      <c r="AJ43" s="76"/>
      <c r="AK43" s="76"/>
      <c r="AL43" s="76"/>
      <c r="AM43" s="76"/>
      <c r="AN43" s="76"/>
      <c r="AO43" s="76"/>
      <c r="AP43" s="76"/>
      <c r="AQ43" s="434"/>
      <c r="AR43" s="252">
        <v>490</v>
      </c>
      <c r="AS43" s="253" t="s">
        <v>842</v>
      </c>
      <c r="AT43" s="254" t="s">
        <v>789</v>
      </c>
      <c r="AU43" s="252">
        <v>500</v>
      </c>
      <c r="AV43" s="253" t="s">
        <v>843</v>
      </c>
      <c r="AW43" s="254" t="s">
        <v>791</v>
      </c>
      <c r="AX43" s="252">
        <v>510</v>
      </c>
      <c r="AY43" s="253" t="s">
        <v>809</v>
      </c>
      <c r="AZ43" s="254" t="s">
        <v>810</v>
      </c>
      <c r="BA43" s="154"/>
      <c r="BB43" s="65"/>
    </row>
    <row r="44" spans="2:54" ht="18" customHeight="1" x14ac:dyDescent="0.45">
      <c r="T44" s="76"/>
      <c r="U44" s="76"/>
      <c r="V44" s="76"/>
      <c r="W44" s="360" t="s">
        <v>506</v>
      </c>
      <c r="X44" s="370" t="e">
        <f>ROUNDUP(((Z11+48-19.7)*COS(AE11))-(11*SIN(AE11))+Z70+AO15+AA37+Y31+Z72,0)</f>
        <v>#VALUE!</v>
      </c>
      <c r="Y44" s="76" t="s">
        <v>844</v>
      </c>
      <c r="Z44" s="76"/>
      <c r="AA44" s="76"/>
      <c r="AB44" s="76"/>
      <c r="AC44" s="76"/>
      <c r="AD44" s="76"/>
      <c r="AE44" s="76"/>
      <c r="AF44" s="76"/>
      <c r="AG44" s="76"/>
      <c r="AH44" s="76"/>
      <c r="AI44" s="76"/>
      <c r="AJ44" s="76"/>
      <c r="AK44" s="76"/>
      <c r="AL44" s="76"/>
      <c r="AM44" s="76"/>
      <c r="AN44" s="76"/>
      <c r="AO44" s="76"/>
      <c r="AP44" s="76"/>
      <c r="AQ44" s="435"/>
      <c r="AR44" s="255">
        <v>500</v>
      </c>
      <c r="AS44" s="256" t="s">
        <v>845</v>
      </c>
      <c r="AT44" s="257" t="s">
        <v>846</v>
      </c>
      <c r="AU44" s="255">
        <v>510</v>
      </c>
      <c r="AV44" s="256" t="s">
        <v>847</v>
      </c>
      <c r="AW44" s="257" t="s">
        <v>848</v>
      </c>
      <c r="AX44" s="255">
        <v>520</v>
      </c>
      <c r="AY44" s="256" t="s">
        <v>818</v>
      </c>
      <c r="AZ44" s="257" t="s">
        <v>819</v>
      </c>
      <c r="BA44" s="154"/>
    </row>
    <row r="45" spans="2:54" ht="18" customHeight="1" thickBot="1" x14ac:dyDescent="0.5">
      <c r="T45" s="76"/>
      <c r="U45" s="76"/>
      <c r="V45" s="76"/>
      <c r="W45" s="361"/>
      <c r="X45" s="369"/>
      <c r="Y45" s="283"/>
      <c r="Z45" s="283">
        <f>((Z11+48-19.7)*COS(AE11))-(11*SIN(AE11))</f>
        <v>314.18155583310693</v>
      </c>
      <c r="AA45" s="284" t="e">
        <f>Z70</f>
        <v>#VALUE!</v>
      </c>
      <c r="AB45" s="285" t="e">
        <f>AO15</f>
        <v>#VALUE!</v>
      </c>
      <c r="AC45" s="76">
        <f>AA37</f>
        <v>317.5</v>
      </c>
      <c r="AD45" s="286">
        <f>Y31</f>
        <v>0</v>
      </c>
      <c r="AE45" s="76"/>
      <c r="AF45" s="76"/>
      <c r="AG45" s="76"/>
      <c r="AH45" s="76"/>
      <c r="AI45" s="76"/>
      <c r="AJ45" s="76"/>
      <c r="AK45" s="76"/>
      <c r="AL45" s="76"/>
      <c r="AM45" s="76"/>
      <c r="AN45" s="76"/>
      <c r="AO45" s="76"/>
      <c r="AP45" s="76"/>
      <c r="AQ45" s="433" t="s">
        <v>736</v>
      </c>
      <c r="AR45" s="249">
        <v>500</v>
      </c>
      <c r="AS45" s="250" t="s">
        <v>845</v>
      </c>
      <c r="AT45" s="251" t="s">
        <v>846</v>
      </c>
      <c r="AU45" s="249">
        <v>510</v>
      </c>
      <c r="AV45" s="250" t="s">
        <v>847</v>
      </c>
      <c r="AW45" s="251" t="s">
        <v>848</v>
      </c>
      <c r="AX45" s="249">
        <v>520</v>
      </c>
      <c r="AY45" s="250" t="s">
        <v>818</v>
      </c>
      <c r="AZ45" s="251" t="s">
        <v>819</v>
      </c>
      <c r="BA45" s="154"/>
    </row>
    <row r="46" spans="2:54" ht="18" customHeight="1" x14ac:dyDescent="0.45">
      <c r="T46" s="76"/>
      <c r="U46" s="76"/>
      <c r="V46" s="76"/>
      <c r="W46" s="360" t="s">
        <v>508</v>
      </c>
      <c r="X46" s="370">
        <f>ROUNDUP(Z19+Y23+Y27-Z73,0)</f>
        <v>754</v>
      </c>
      <c r="Y46" s="76"/>
      <c r="Z46" s="76"/>
      <c r="AA46" s="76"/>
      <c r="AB46" s="76"/>
      <c r="AC46" s="76"/>
      <c r="AD46" s="76"/>
      <c r="AE46" s="76"/>
      <c r="AF46" s="76"/>
      <c r="AG46" s="76"/>
      <c r="AH46" s="76"/>
      <c r="AI46" s="76"/>
      <c r="AJ46" s="76"/>
      <c r="AK46" s="76"/>
      <c r="AL46" s="76"/>
      <c r="AM46" s="76"/>
      <c r="AN46" s="76"/>
      <c r="AO46" s="76"/>
      <c r="AP46" s="76"/>
      <c r="AQ46" s="434"/>
      <c r="AR46" s="252">
        <v>510</v>
      </c>
      <c r="AS46" s="253" t="s">
        <v>849</v>
      </c>
      <c r="AT46" s="254" t="s">
        <v>799</v>
      </c>
      <c r="AU46" s="252">
        <v>520</v>
      </c>
      <c r="AV46" s="253" t="s">
        <v>850</v>
      </c>
      <c r="AW46" s="254" t="s">
        <v>851</v>
      </c>
      <c r="AX46" s="252">
        <v>530</v>
      </c>
      <c r="AY46" s="253" t="s">
        <v>826</v>
      </c>
      <c r="AZ46" s="254" t="s">
        <v>827</v>
      </c>
      <c r="BA46" s="154"/>
    </row>
    <row r="47" spans="2:54" ht="18" customHeight="1" thickBot="1" x14ac:dyDescent="0.5">
      <c r="M47" s="63"/>
      <c r="T47" s="76"/>
      <c r="U47" s="76"/>
      <c r="V47" s="76"/>
      <c r="W47" s="361"/>
      <c r="X47" s="369"/>
      <c r="Y47" s="76"/>
      <c r="Z47" s="76"/>
      <c r="AA47" s="76"/>
      <c r="AB47" s="76"/>
      <c r="AC47" s="76"/>
      <c r="AD47" s="76"/>
      <c r="AE47" s="76"/>
      <c r="AF47" s="76"/>
      <c r="AG47" s="76"/>
      <c r="AH47" s="76"/>
      <c r="AI47" s="76"/>
      <c r="AJ47" s="76"/>
      <c r="AK47" s="76"/>
      <c r="AL47" s="76"/>
      <c r="AM47" s="76"/>
      <c r="AN47" s="76"/>
      <c r="AO47" s="76"/>
      <c r="AP47" s="76"/>
      <c r="AQ47" s="435"/>
      <c r="AR47" s="255">
        <v>520</v>
      </c>
      <c r="AS47" s="256" t="s">
        <v>852</v>
      </c>
      <c r="AT47" s="257" t="s">
        <v>807</v>
      </c>
      <c r="AU47" s="255">
        <v>530</v>
      </c>
      <c r="AV47" s="256" t="s">
        <v>853</v>
      </c>
      <c r="AW47" s="257" t="s">
        <v>854</v>
      </c>
      <c r="AX47" s="255">
        <v>540</v>
      </c>
      <c r="AY47" s="256" t="s">
        <v>855</v>
      </c>
      <c r="AZ47" s="257" t="s">
        <v>856</v>
      </c>
      <c r="BA47" s="154"/>
    </row>
    <row r="48" spans="2:54" ht="18" customHeight="1" x14ac:dyDescent="0.45">
      <c r="B48" s="182"/>
      <c r="C48" s="182"/>
      <c r="D48" s="182"/>
      <c r="E48" s="182"/>
      <c r="F48" s="187"/>
      <c r="G48" s="62"/>
      <c r="M48" s="161"/>
      <c r="T48" s="76"/>
      <c r="U48" s="76"/>
      <c r="V48" s="76"/>
      <c r="W48" s="360" t="s">
        <v>857</v>
      </c>
      <c r="X48" s="409">
        <f>Y13+VLOOKUP('K-Series measurement'!X33,'[1]Values K-Series'!B113:C114,2,0)</f>
        <v>440</v>
      </c>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154"/>
    </row>
    <row r="49" spans="2:53" ht="18" customHeight="1" x14ac:dyDescent="0.45">
      <c r="B49" s="192"/>
      <c r="C49" s="192"/>
      <c r="D49" s="192"/>
      <c r="E49" s="192"/>
      <c r="F49" s="198"/>
      <c r="G49" s="62"/>
      <c r="M49" s="64"/>
      <c r="T49" s="76"/>
      <c r="U49" s="76"/>
      <c r="V49" s="76"/>
      <c r="W49" s="366"/>
      <c r="X49" s="410"/>
      <c r="Y49" s="76"/>
      <c r="Z49" s="76"/>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154"/>
    </row>
    <row r="50" spans="2:53" ht="18" customHeight="1" x14ac:dyDescent="0.45">
      <c r="B50" s="182"/>
      <c r="C50" s="182"/>
      <c r="D50" s="182"/>
      <c r="E50" s="182"/>
      <c r="F50" s="187"/>
      <c r="G50" s="62"/>
      <c r="T50" s="76"/>
      <c r="U50" s="76"/>
      <c r="V50" s="76"/>
      <c r="W50" s="364" t="s">
        <v>858</v>
      </c>
      <c r="X50" s="365">
        <f>ROUNDUP(AA21,1)</f>
        <v>15.2</v>
      </c>
      <c r="Y50" s="7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154"/>
    </row>
    <row r="51" spans="2:53" ht="18" customHeight="1" thickBot="1" x14ac:dyDescent="0.5">
      <c r="B51"/>
      <c r="C51"/>
      <c r="D51"/>
      <c r="E51"/>
      <c r="F51"/>
      <c r="G51" s="62"/>
      <c r="T51" s="76"/>
      <c r="U51" s="76"/>
      <c r="V51" s="76"/>
      <c r="W51" s="361"/>
      <c r="X51" s="363"/>
      <c r="Y51" s="76"/>
      <c r="Z51" s="76"/>
      <c r="AA51" s="76"/>
      <c r="AB51" s="76"/>
      <c r="AC51" s="76"/>
      <c r="AD51" s="76"/>
      <c r="AE51" s="76"/>
      <c r="AF51" s="76"/>
      <c r="AG51" s="76"/>
      <c r="AH51" s="76"/>
      <c r="AI51" s="76"/>
      <c r="AJ51" s="76"/>
      <c r="AK51" s="76"/>
      <c r="AL51" s="76"/>
      <c r="AM51" s="76"/>
      <c r="AN51" s="76"/>
      <c r="AO51" s="76"/>
      <c r="AP51" s="76"/>
      <c r="AQ51" s="154"/>
      <c r="AR51" s="154"/>
      <c r="AS51" s="154"/>
      <c r="AT51" s="154"/>
      <c r="AU51" s="154"/>
      <c r="AV51" s="154"/>
      <c r="AW51" s="154"/>
      <c r="AX51" s="154"/>
      <c r="AY51" s="154"/>
      <c r="AZ51" s="154"/>
      <c r="BA51" s="154"/>
    </row>
    <row r="52" spans="2:53" ht="18" customHeight="1" x14ac:dyDescent="0.45">
      <c r="B52" s="320"/>
      <c r="C52" s="320"/>
      <c r="D52" s="320"/>
      <c r="E52"/>
      <c r="F52"/>
      <c r="G52" s="62"/>
      <c r="T52" s="76"/>
      <c r="U52" s="76"/>
      <c r="V52" s="76"/>
      <c r="W52" s="360" t="s">
        <v>859</v>
      </c>
      <c r="X52" s="362">
        <f>ROUNDUP(X50+Y29,1)</f>
        <v>101.2</v>
      </c>
      <c r="Y52" s="201"/>
      <c r="Z52" s="214" t="s">
        <v>439</v>
      </c>
      <c r="AA52" s="214"/>
      <c r="AB52" s="201"/>
      <c r="AC52" s="201"/>
      <c r="AD52" s="201"/>
      <c r="AE52" s="76"/>
      <c r="AF52" s="76"/>
      <c r="AG52" s="76"/>
      <c r="AH52" s="76"/>
      <c r="AI52" s="76"/>
      <c r="AJ52" s="76"/>
      <c r="AK52" s="76"/>
      <c r="AL52" s="76"/>
      <c r="AM52" s="76"/>
      <c r="AN52" s="76"/>
      <c r="AO52" s="76"/>
      <c r="AP52" s="76"/>
      <c r="AQ52" s="154"/>
      <c r="AR52" s="154"/>
      <c r="AS52" s="154"/>
      <c r="AT52" s="154"/>
      <c r="AU52" s="154"/>
      <c r="AV52" s="154"/>
      <c r="AW52" s="154"/>
      <c r="AX52" s="154"/>
      <c r="AY52" s="154"/>
      <c r="AZ52" s="154"/>
      <c r="BA52" s="154"/>
    </row>
    <row r="53" spans="2:53" ht="18" customHeight="1" thickBot="1" x14ac:dyDescent="0.3">
      <c r="B53"/>
      <c r="C53"/>
      <c r="D53"/>
      <c r="E53"/>
      <c r="F53"/>
      <c r="G53" s="62"/>
      <c r="T53" s="76"/>
      <c r="U53" s="76"/>
      <c r="V53" s="76"/>
      <c r="W53" s="361"/>
      <c r="X53" s="363"/>
      <c r="Y53" s="77" t="s">
        <v>511</v>
      </c>
      <c r="Z53" s="215">
        <f>Y13+Y35+Y33+Z39+AB39</f>
        <v>424</v>
      </c>
      <c r="AA53" s="215"/>
      <c r="AB53" s="201" t="s">
        <v>860</v>
      </c>
      <c r="AC53" s="201"/>
      <c r="AD53" s="201"/>
      <c r="AE53" s="76"/>
      <c r="AF53" s="76"/>
      <c r="AG53" s="76"/>
      <c r="AH53" s="76"/>
      <c r="AI53" s="76"/>
      <c r="AJ53" s="76"/>
      <c r="AK53" s="76"/>
      <c r="AL53" s="76"/>
      <c r="AM53" s="76"/>
      <c r="AN53" s="76"/>
      <c r="AO53" s="76"/>
      <c r="AP53" s="76"/>
      <c r="AQ53" s="76"/>
      <c r="AR53" s="76"/>
      <c r="AS53" s="76"/>
      <c r="AT53" s="76"/>
      <c r="AU53" s="76"/>
      <c r="AV53" s="200"/>
      <c r="AW53" s="76"/>
      <c r="AX53" s="76"/>
      <c r="AY53" s="76"/>
      <c r="AZ53" s="76"/>
      <c r="BA53" s="76"/>
    </row>
    <row r="54" spans="2:53" ht="18" customHeight="1" x14ac:dyDescent="0.25">
      <c r="B54"/>
      <c r="C54"/>
      <c r="D54"/>
      <c r="E54"/>
      <c r="F54"/>
      <c r="G54" s="62"/>
      <c r="T54" s="76"/>
      <c r="U54" s="76"/>
      <c r="V54" s="76"/>
      <c r="W54" s="360" t="s">
        <v>440</v>
      </c>
      <c r="X54" s="362">
        <f>VLOOKUP(X11,'[1]Values K-Series'!B5:G10,6,0)</f>
        <v>88</v>
      </c>
      <c r="Y54" s="77"/>
      <c r="Z54" s="215"/>
      <c r="AA54" s="215"/>
      <c r="AB54" s="201" t="s">
        <v>861</v>
      </c>
      <c r="AC54" s="201"/>
      <c r="AD54" s="201"/>
      <c r="AE54" s="76"/>
      <c r="AF54" s="76"/>
      <c r="AG54" s="76"/>
      <c r="AH54" s="76"/>
      <c r="AI54" s="76"/>
      <c r="AJ54" s="76"/>
      <c r="AK54" s="76"/>
      <c r="AL54" s="76"/>
      <c r="AM54" s="76"/>
      <c r="AN54" s="76"/>
      <c r="AO54" s="76"/>
      <c r="AP54" s="76"/>
      <c r="AQ54" s="76"/>
      <c r="AR54" s="76"/>
      <c r="AS54" s="76"/>
      <c r="AT54" s="76"/>
      <c r="AU54" s="76"/>
      <c r="AV54" s="76"/>
      <c r="AW54" s="76"/>
      <c r="AX54" s="76"/>
      <c r="AY54" s="76"/>
      <c r="AZ54" s="76"/>
      <c r="BA54" s="76"/>
    </row>
    <row r="55" spans="2:53" ht="18" customHeight="1" thickBot="1" x14ac:dyDescent="0.3">
      <c r="D55" s="62"/>
      <c r="E55" s="62"/>
      <c r="F55" s="62"/>
      <c r="G55" s="62"/>
      <c r="T55" s="76"/>
      <c r="U55" s="76"/>
      <c r="V55" s="76"/>
      <c r="W55" s="361"/>
      <c r="X55" s="363"/>
      <c r="Y55" s="201"/>
      <c r="Z55" s="201"/>
      <c r="AA55" s="201"/>
      <c r="AB55" s="201" t="s">
        <v>862</v>
      </c>
      <c r="AC55" s="201"/>
      <c r="AD55" s="201"/>
      <c r="AE55" s="76"/>
      <c r="AF55" s="76"/>
      <c r="AG55" s="76"/>
      <c r="AH55" s="76"/>
      <c r="AI55" s="76"/>
      <c r="AJ55" s="76"/>
      <c r="AK55" s="76"/>
      <c r="AL55" s="76"/>
      <c r="AM55" s="76"/>
      <c r="AN55" s="76"/>
      <c r="AO55" s="76"/>
      <c r="AP55" s="76"/>
      <c r="AQ55" s="76"/>
      <c r="AR55" s="76"/>
      <c r="AS55" s="76"/>
      <c r="AT55" s="76"/>
      <c r="AU55" s="76"/>
      <c r="AV55" s="76"/>
      <c r="AW55" s="76"/>
      <c r="AX55" s="76"/>
      <c r="AY55" s="76"/>
      <c r="AZ55" s="76"/>
      <c r="BA55" s="76"/>
    </row>
    <row r="56" spans="2:53" ht="18" customHeight="1" x14ac:dyDescent="0.25">
      <c r="T56" s="76"/>
      <c r="U56" s="76"/>
      <c r="V56" s="76"/>
      <c r="W56" s="360" t="s">
        <v>445</v>
      </c>
      <c r="X56" s="362" t="str">
        <f>VLOOKUP(Z74,'[1]KT4000-001'!F2:G7681,2,0)</f>
        <v>NC</v>
      </c>
      <c r="Y56" s="201"/>
      <c r="Z56" s="201"/>
      <c r="AA56" s="201"/>
      <c r="AB56" s="201" t="s">
        <v>863</v>
      </c>
      <c r="AC56" s="201"/>
      <c r="AD56" s="201"/>
      <c r="AE56" s="76"/>
      <c r="AF56" s="76"/>
      <c r="AG56" s="76"/>
      <c r="AH56" s="76"/>
      <c r="AI56" s="76"/>
      <c r="AJ56" s="76"/>
      <c r="AK56" s="76"/>
      <c r="AL56" s="76"/>
      <c r="AM56" s="76"/>
      <c r="AN56" s="76"/>
      <c r="AO56" s="76"/>
      <c r="AP56" s="76"/>
      <c r="AQ56" s="76"/>
      <c r="AR56" s="76"/>
      <c r="AS56" s="76"/>
      <c r="AT56" s="76"/>
      <c r="AU56" s="76"/>
      <c r="AV56" s="76"/>
      <c r="AW56" s="76"/>
      <c r="AX56" s="76"/>
      <c r="AY56" s="76"/>
      <c r="AZ56" s="76"/>
      <c r="BA56" s="76"/>
    </row>
    <row r="57" spans="2:53" ht="18" customHeight="1" thickBot="1" x14ac:dyDescent="0.3">
      <c r="T57" s="76"/>
      <c r="U57" s="76"/>
      <c r="V57" s="76"/>
      <c r="W57" s="361"/>
      <c r="X57" s="363"/>
      <c r="Y57" s="77"/>
      <c r="Z57" s="215"/>
      <c r="AA57" s="215"/>
      <c r="AB57" s="201" t="s">
        <v>864</v>
      </c>
      <c r="AC57" s="201"/>
      <c r="AD57" s="201"/>
      <c r="AE57" s="76"/>
      <c r="AF57" s="76"/>
      <c r="AG57" s="76"/>
      <c r="AH57" s="76"/>
      <c r="AI57" s="76"/>
      <c r="AJ57" s="76"/>
      <c r="AK57" s="76"/>
      <c r="AL57" s="76"/>
      <c r="AM57" s="76"/>
      <c r="AN57" s="76"/>
      <c r="AO57" s="76"/>
      <c r="AP57" s="76"/>
      <c r="AQ57" s="76"/>
      <c r="AR57" s="76"/>
      <c r="AS57" s="76"/>
      <c r="AT57" s="76"/>
      <c r="AU57" s="76"/>
      <c r="AV57" s="76"/>
      <c r="AW57" s="76"/>
      <c r="AX57" s="76"/>
      <c r="AY57" s="76"/>
      <c r="AZ57" s="76"/>
      <c r="BA57" s="76"/>
    </row>
    <row r="58" spans="2:53" ht="18" customHeight="1" x14ac:dyDescent="0.25">
      <c r="T58" s="76"/>
      <c r="U58" s="76"/>
      <c r="V58" s="76"/>
      <c r="W58" s="287"/>
      <c r="X58" s="76"/>
      <c r="Y58" s="77"/>
      <c r="Z58" s="215"/>
      <c r="AA58" s="215"/>
      <c r="AB58" s="201" t="s">
        <v>865</v>
      </c>
      <c r="AC58" s="201"/>
      <c r="AD58" s="201"/>
      <c r="AE58" s="76"/>
      <c r="AF58" s="76"/>
      <c r="AG58" s="76"/>
      <c r="AH58" s="76"/>
      <c r="AI58" s="76"/>
      <c r="AJ58" s="76"/>
      <c r="AK58" s="76"/>
      <c r="AL58" s="76"/>
      <c r="AM58" s="76"/>
      <c r="AN58" s="76"/>
      <c r="AO58" s="76"/>
      <c r="AP58" s="76"/>
      <c r="AQ58" s="76"/>
      <c r="AR58" s="76"/>
      <c r="AS58" s="76"/>
      <c r="AT58" s="76"/>
      <c r="AU58" s="76"/>
      <c r="AV58" s="76"/>
      <c r="AW58" s="76"/>
      <c r="AX58" s="76"/>
      <c r="AY58" s="76"/>
      <c r="AZ58" s="76"/>
      <c r="BA58" s="76"/>
    </row>
    <row r="59" spans="2:53" ht="18" customHeight="1" x14ac:dyDescent="0.25">
      <c r="D59" s="62"/>
      <c r="E59" s="62"/>
      <c r="F59" s="62"/>
      <c r="G59" s="62"/>
      <c r="T59" s="76"/>
      <c r="U59" s="76"/>
      <c r="V59" s="76"/>
      <c r="W59" s="76"/>
      <c r="X59" s="76"/>
      <c r="Y59" s="77" t="s">
        <v>513</v>
      </c>
      <c r="Z59" s="215">
        <f>Z35</f>
        <v>44</v>
      </c>
      <c r="AA59" s="215"/>
      <c r="AB59" s="201" t="s">
        <v>866</v>
      </c>
      <c r="AC59" s="201"/>
      <c r="AD59" s="201"/>
      <c r="AE59" s="76"/>
      <c r="AF59" s="76"/>
      <c r="AG59" s="76"/>
      <c r="AH59" s="76"/>
      <c r="AI59" s="76"/>
      <c r="AJ59" s="76"/>
      <c r="AK59" s="76"/>
      <c r="AL59" s="76"/>
      <c r="AM59" s="76"/>
      <c r="AN59" s="76"/>
      <c r="AO59" s="76"/>
      <c r="AP59" s="76"/>
      <c r="AQ59" s="76"/>
      <c r="AR59" s="76"/>
      <c r="AS59" s="76"/>
      <c r="AT59" s="76"/>
      <c r="AU59" s="76"/>
      <c r="AV59" s="76"/>
      <c r="AW59" s="76"/>
      <c r="AX59" s="76"/>
      <c r="AY59" s="76"/>
      <c r="AZ59" s="76"/>
      <c r="BA59" s="76"/>
    </row>
    <row r="60" spans="2:53" ht="18" customHeight="1" x14ac:dyDescent="0.25">
      <c r="T60" s="76"/>
      <c r="U60" s="76"/>
      <c r="V60" s="76"/>
      <c r="W60" s="76"/>
      <c r="X60" s="76"/>
      <c r="Y60" s="77" t="s">
        <v>516</v>
      </c>
      <c r="Z60" s="215">
        <f>Y39</f>
        <v>53</v>
      </c>
      <c r="AA60" s="215"/>
      <c r="AB60" s="201" t="s">
        <v>867</v>
      </c>
      <c r="AC60" s="201"/>
      <c r="AD60" s="201"/>
      <c r="AE60" s="76"/>
      <c r="AF60" s="76"/>
      <c r="AG60" s="76"/>
      <c r="AH60" s="76"/>
      <c r="AI60" s="76"/>
      <c r="AJ60" s="76"/>
      <c r="AK60" s="76"/>
      <c r="AL60" s="76"/>
      <c r="AM60" s="76"/>
      <c r="AN60" s="76"/>
      <c r="AO60" s="76"/>
      <c r="AP60" s="76"/>
      <c r="AQ60" s="76"/>
      <c r="AR60" s="76"/>
      <c r="AS60" s="76"/>
      <c r="AT60" s="76"/>
      <c r="AU60" s="76"/>
      <c r="AV60" s="76"/>
      <c r="AW60" s="76"/>
      <c r="AX60" s="76"/>
      <c r="AY60" s="76"/>
      <c r="AZ60" s="76"/>
      <c r="BA60" s="76"/>
    </row>
    <row r="61" spans="2:53" ht="18" customHeight="1" x14ac:dyDescent="0.25">
      <c r="B61" s="182"/>
      <c r="C61" s="182"/>
      <c r="D61" s="182"/>
      <c r="E61" s="182"/>
      <c r="F61" s="187"/>
      <c r="G61" s="62"/>
      <c r="T61" s="76"/>
      <c r="U61" s="76"/>
      <c r="V61" s="76"/>
      <c r="W61" s="76"/>
      <c r="X61" s="76"/>
      <c r="Y61" s="77" t="s">
        <v>520</v>
      </c>
      <c r="Z61" s="216">
        <f>Y37+Z37</f>
        <v>38.774674195241985</v>
      </c>
      <c r="AA61" s="216"/>
      <c r="AB61" s="201" t="s">
        <v>868</v>
      </c>
      <c r="AC61" s="201"/>
      <c r="AD61" s="201"/>
      <c r="AE61" s="76"/>
      <c r="AF61" s="76"/>
      <c r="AG61" s="76"/>
      <c r="AH61" s="76"/>
      <c r="AI61" s="76"/>
      <c r="AJ61" s="76"/>
      <c r="AK61" s="76"/>
      <c r="AL61" s="76"/>
      <c r="AM61" s="76"/>
      <c r="AN61" s="76"/>
      <c r="AO61" s="76"/>
      <c r="AP61" s="76"/>
      <c r="AQ61" s="76"/>
      <c r="AR61" s="76"/>
      <c r="AS61" s="76"/>
      <c r="AT61" s="76"/>
      <c r="AU61" s="76"/>
      <c r="AV61" s="76"/>
      <c r="AW61" s="76"/>
      <c r="AX61" s="76"/>
      <c r="AY61" s="76"/>
      <c r="AZ61" s="76"/>
      <c r="BA61" s="76"/>
    </row>
    <row r="62" spans="2:53" ht="18" customHeight="1" x14ac:dyDescent="0.25">
      <c r="B62" s="192"/>
      <c r="C62" s="192"/>
      <c r="D62" s="192"/>
      <c r="E62" s="192"/>
      <c r="F62" s="198"/>
      <c r="G62" s="62"/>
      <c r="T62" s="76"/>
      <c r="U62" s="76"/>
      <c r="V62" s="76"/>
      <c r="W62" s="288"/>
      <c r="X62" s="76"/>
      <c r="Y62" s="77"/>
      <c r="Z62" s="216"/>
      <c r="AA62" s="216"/>
      <c r="AB62" s="201" t="s">
        <v>869</v>
      </c>
      <c r="AC62" s="201"/>
      <c r="AD62" s="201"/>
      <c r="AE62" s="76"/>
      <c r="AF62" s="76"/>
      <c r="AG62" s="76"/>
      <c r="AH62" s="76"/>
      <c r="AI62" s="76"/>
      <c r="AJ62" s="76"/>
      <c r="AK62" s="76"/>
      <c r="AL62" s="76"/>
      <c r="AM62" s="76"/>
      <c r="AN62" s="76"/>
      <c r="AO62" s="76"/>
      <c r="AP62" s="76"/>
      <c r="AQ62" s="76"/>
      <c r="AR62" s="76"/>
      <c r="AS62" s="76"/>
      <c r="AT62" s="76"/>
      <c r="AU62" s="76"/>
      <c r="AV62" s="76"/>
      <c r="AW62" s="76"/>
      <c r="AX62" s="76"/>
      <c r="AY62" s="76"/>
      <c r="AZ62" s="76"/>
      <c r="BA62" s="76"/>
    </row>
    <row r="63" spans="2:53" ht="18" customHeight="1" x14ac:dyDescent="0.25">
      <c r="B63" s="182"/>
      <c r="C63" s="182"/>
      <c r="D63" s="182"/>
      <c r="E63" s="182"/>
      <c r="F63" s="187"/>
      <c r="G63" s="62"/>
      <c r="T63" s="76"/>
      <c r="U63" s="76"/>
      <c r="V63" s="76"/>
      <c r="W63" s="76"/>
      <c r="X63" s="76"/>
      <c r="Y63" s="77"/>
      <c r="Z63" s="216"/>
      <c r="AA63" s="216"/>
      <c r="AB63" s="201" t="s">
        <v>870</v>
      </c>
      <c r="AC63" s="201"/>
      <c r="AD63" s="201"/>
      <c r="AE63" s="76"/>
      <c r="AF63" s="76"/>
      <c r="AG63" s="76"/>
      <c r="AH63" s="76"/>
      <c r="AI63" s="76"/>
      <c r="AJ63" s="76"/>
      <c r="AK63" s="76"/>
      <c r="AL63" s="76"/>
      <c r="AM63" s="76"/>
      <c r="AN63" s="76"/>
      <c r="AO63" s="76"/>
      <c r="AP63" s="76"/>
      <c r="AQ63" s="76"/>
      <c r="AR63" s="76"/>
      <c r="AS63" s="76"/>
      <c r="AT63" s="76"/>
      <c r="AU63" s="76"/>
      <c r="AV63" s="76"/>
      <c r="AW63" s="76"/>
      <c r="AX63" s="76"/>
      <c r="AY63" s="76"/>
      <c r="AZ63" s="76"/>
      <c r="BA63" s="76"/>
    </row>
    <row r="64" spans="2:53" ht="18" customHeight="1" x14ac:dyDescent="0.25">
      <c r="B64"/>
      <c r="C64"/>
      <c r="D64"/>
      <c r="E64"/>
      <c r="F64"/>
      <c r="G64" s="62"/>
      <c r="T64" s="76"/>
      <c r="U64" s="76"/>
      <c r="V64" s="76"/>
      <c r="W64" s="76"/>
      <c r="X64" s="76"/>
      <c r="Y64" s="77" t="s">
        <v>522</v>
      </c>
      <c r="Z64" s="215">
        <f>Y41</f>
        <v>86</v>
      </c>
      <c r="AA64" s="215"/>
      <c r="AB64" s="201" t="s">
        <v>871</v>
      </c>
      <c r="AC64" s="201"/>
      <c r="AD64" s="201"/>
      <c r="AE64" s="76"/>
      <c r="AF64" s="76"/>
      <c r="AG64" s="76"/>
      <c r="AH64" s="76"/>
      <c r="AI64" s="76"/>
      <c r="AJ64" s="76"/>
      <c r="AK64" s="76"/>
      <c r="AL64" s="76"/>
      <c r="AM64" s="76"/>
      <c r="AN64" s="76"/>
      <c r="AO64" s="76"/>
      <c r="AP64" s="76"/>
      <c r="AQ64" s="76"/>
      <c r="AR64" s="76"/>
      <c r="AS64" s="76"/>
      <c r="AT64" s="76"/>
      <c r="AU64" s="76"/>
      <c r="AV64" s="76"/>
      <c r="AW64" s="76"/>
      <c r="AX64" s="76"/>
      <c r="AY64" s="76"/>
      <c r="AZ64" s="76"/>
      <c r="BA64" s="76"/>
    </row>
    <row r="65" spans="2:53" ht="18" customHeight="1" x14ac:dyDescent="0.25">
      <c r="B65" s="320"/>
      <c r="C65" s="320"/>
      <c r="D65" s="320"/>
      <c r="E65"/>
      <c r="F65"/>
      <c r="G65" s="62"/>
      <c r="T65" s="76"/>
      <c r="U65" s="76"/>
      <c r="V65" s="76"/>
      <c r="W65" s="76"/>
      <c r="X65" s="76"/>
      <c r="Y65" s="77" t="s">
        <v>454</v>
      </c>
      <c r="Z65" s="215">
        <f>Y15</f>
        <v>340</v>
      </c>
      <c r="AA65" s="215"/>
      <c r="AB65" s="201" t="s">
        <v>872</v>
      </c>
      <c r="AC65" s="201"/>
      <c r="AD65" s="201"/>
      <c r="AE65" s="76"/>
      <c r="AF65" s="76"/>
      <c r="AG65" s="76"/>
      <c r="AH65" s="76"/>
      <c r="AI65" s="76"/>
      <c r="AJ65" s="76"/>
      <c r="AK65" s="76"/>
      <c r="AL65" s="76"/>
      <c r="AM65" s="76"/>
      <c r="AN65" s="76"/>
      <c r="AO65" s="76"/>
      <c r="AP65" s="76"/>
      <c r="AQ65" s="76"/>
      <c r="AR65" s="76"/>
      <c r="AS65" s="76"/>
      <c r="AT65" s="76"/>
      <c r="AU65" s="76"/>
      <c r="AV65" s="76"/>
      <c r="AW65" s="76"/>
      <c r="AX65" s="76"/>
      <c r="AY65" s="76"/>
      <c r="AZ65" s="76"/>
      <c r="BA65" s="76"/>
    </row>
    <row r="66" spans="2:53" ht="18" customHeight="1" x14ac:dyDescent="0.25">
      <c r="B66"/>
      <c r="C66"/>
      <c r="D66"/>
      <c r="E66"/>
      <c r="F66"/>
      <c r="G66" s="62"/>
      <c r="T66" s="76"/>
      <c r="U66" s="76"/>
      <c r="V66" s="76"/>
      <c r="W66" s="76"/>
      <c r="X66" s="76"/>
      <c r="Y66" s="78" t="s">
        <v>461</v>
      </c>
      <c r="Z66" s="215">
        <f>Y17</f>
        <v>57</v>
      </c>
      <c r="AA66" s="215"/>
      <c r="AB66" s="76" t="s">
        <v>756</v>
      </c>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row>
    <row r="67" spans="2:53" ht="18" customHeight="1" x14ac:dyDescent="0.25">
      <c r="B67"/>
      <c r="C67"/>
      <c r="D67"/>
      <c r="E67"/>
      <c r="F67"/>
      <c r="G67" s="62"/>
      <c r="T67" s="76"/>
      <c r="U67" s="76"/>
      <c r="V67" s="76"/>
      <c r="W67" s="76"/>
      <c r="X67" s="76"/>
      <c r="Y67" s="78" t="s">
        <v>873</v>
      </c>
      <c r="Z67" s="209">
        <f>AA11</f>
        <v>456.30144082209063</v>
      </c>
      <c r="AA67" s="76"/>
      <c r="AB67" s="76" t="s">
        <v>874</v>
      </c>
      <c r="AC67" s="76"/>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row>
    <row r="68" spans="2:53" ht="18" customHeight="1" x14ac:dyDescent="0.25">
      <c r="D68" s="62"/>
      <c r="E68" s="62"/>
      <c r="F68" s="62"/>
      <c r="G68" s="62"/>
      <c r="T68" s="76"/>
      <c r="U68" s="76"/>
      <c r="V68" s="76"/>
      <c r="W68" s="76"/>
      <c r="X68" s="76"/>
      <c r="Y68" s="78" t="s">
        <v>875</v>
      </c>
      <c r="Z68" s="209">
        <f>Y21-Z67</f>
        <v>43.698559177909374</v>
      </c>
      <c r="AA68" s="76"/>
      <c r="AB68" s="76" t="s">
        <v>876</v>
      </c>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row>
    <row r="69" spans="2:53" ht="18" customHeight="1" x14ac:dyDescent="0.25">
      <c r="T69" s="76"/>
      <c r="U69" s="76"/>
      <c r="V69" s="76"/>
      <c r="W69" s="76"/>
      <c r="X69" s="76"/>
      <c r="Y69" s="78" t="s">
        <v>877</v>
      </c>
      <c r="Z69" s="289">
        <f>(Z68-((Y17-20)*SIN(Z21)))/COS(Z21)</f>
        <v>35.246057257406946</v>
      </c>
      <c r="AA69" s="76"/>
      <c r="AB69" s="76" t="s">
        <v>878</v>
      </c>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row>
    <row r="70" spans="2:53" ht="18" customHeight="1" x14ac:dyDescent="0.25">
      <c r="T70" s="76"/>
      <c r="U70" s="76"/>
      <c r="V70" s="76"/>
      <c r="W70" s="76"/>
      <c r="X70" s="76"/>
      <c r="Y70" s="78" t="s">
        <v>879</v>
      </c>
      <c r="Z70" s="76" t="e">
        <f>(COS(Z21)*((Y17-19)+AB15))-(Z69*SIN(Z21))</f>
        <v>#VALUE!</v>
      </c>
      <c r="AA70" s="76"/>
      <c r="AB70" s="76" t="s">
        <v>880</v>
      </c>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row>
    <row r="71" spans="2:53" ht="18" customHeight="1" x14ac:dyDescent="0.25">
      <c r="D71" s="62"/>
      <c r="E71" s="62"/>
      <c r="F71" s="62"/>
      <c r="G71" s="62"/>
      <c r="T71" s="76"/>
      <c r="U71" s="76"/>
      <c r="V71" s="76"/>
      <c r="W71" s="76"/>
      <c r="X71" s="76"/>
      <c r="Y71" s="76"/>
      <c r="Z71" s="76"/>
      <c r="AA71" s="76"/>
      <c r="AB71" s="283" t="s">
        <v>881</v>
      </c>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row>
    <row r="72" spans="2:53" ht="18" customHeight="1" x14ac:dyDescent="0.25">
      <c r="B72" s="182"/>
      <c r="C72" s="182"/>
      <c r="D72" s="182"/>
      <c r="E72" s="182"/>
      <c r="F72" s="187"/>
      <c r="G72" s="62"/>
      <c r="T72" s="76"/>
      <c r="U72" s="76"/>
      <c r="V72" s="76"/>
      <c r="W72" s="76"/>
      <c r="X72" s="76"/>
      <c r="Y72" s="78" t="s">
        <v>882</v>
      </c>
      <c r="Z72" s="204">
        <v>0</v>
      </c>
      <c r="AA72" s="76"/>
      <c r="AB72" s="76" t="s">
        <v>883</v>
      </c>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row>
    <row r="73" spans="2:53" ht="18" customHeight="1" x14ac:dyDescent="0.25">
      <c r="B73" s="192"/>
      <c r="C73" s="192"/>
      <c r="D73" s="192"/>
      <c r="E73" s="192"/>
      <c r="F73" s="198"/>
      <c r="G73" s="62"/>
      <c r="T73" s="76"/>
      <c r="U73" s="76"/>
      <c r="V73" s="76"/>
      <c r="W73" s="76"/>
      <c r="X73" s="76"/>
      <c r="Y73" s="78" t="s">
        <v>884</v>
      </c>
      <c r="Z73" s="76">
        <v>5</v>
      </c>
      <c r="AA73" s="76"/>
      <c r="AB73" s="76" t="s">
        <v>885</v>
      </c>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row>
    <row r="74" spans="2:53" ht="18" customHeight="1" x14ac:dyDescent="0.25">
      <c r="B74" s="182"/>
      <c r="C74" s="182"/>
      <c r="D74" s="182"/>
      <c r="E74" s="182"/>
      <c r="F74" s="187"/>
      <c r="G74" s="62"/>
      <c r="T74" s="76"/>
      <c r="U74" s="76"/>
      <c r="V74" s="76"/>
      <c r="W74" s="76"/>
      <c r="X74" s="76"/>
      <c r="Y74" s="78" t="s">
        <v>886</v>
      </c>
      <c r="Z74" s="204" t="str">
        <f>CONCATENATE(Y25,Y21,X37,X11,X31)</f>
        <v>480500DKA6420DKA1090DKA3200</v>
      </c>
      <c r="AA74" s="76"/>
      <c r="AB74" s="287"/>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row>
    <row r="75" spans="2:53" ht="18" customHeight="1" x14ac:dyDescent="0.25">
      <c r="B75"/>
      <c r="C75"/>
      <c r="D75"/>
      <c r="E75"/>
      <c r="F75"/>
      <c r="G75" s="62"/>
      <c r="T75" s="76"/>
      <c r="U75" s="76"/>
      <c r="V75" s="76"/>
      <c r="W75" s="76"/>
      <c r="X75" s="76"/>
      <c r="Y75" s="78"/>
      <c r="Z75" s="76"/>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row>
    <row r="76" spans="2:53" ht="18" customHeight="1" x14ac:dyDescent="0.25">
      <c r="B76" s="320"/>
      <c r="C76" s="320"/>
      <c r="D76" s="320"/>
      <c r="E76"/>
      <c r="F76"/>
      <c r="G76" s="62"/>
      <c r="T76" s="76"/>
      <c r="U76" s="76"/>
      <c r="V76" s="76"/>
      <c r="W76" s="76"/>
      <c r="X76" s="76"/>
      <c r="Y76" s="78"/>
      <c r="Z76" s="290"/>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row>
    <row r="77" spans="2:53" ht="18" customHeight="1" x14ac:dyDescent="0.25">
      <c r="B77"/>
      <c r="C77"/>
      <c r="D77"/>
      <c r="E77"/>
      <c r="F77"/>
      <c r="G77" s="62"/>
      <c r="T77" s="76"/>
      <c r="U77" s="76"/>
      <c r="V77" s="76"/>
      <c r="W77" s="76"/>
      <c r="X77" s="76"/>
      <c r="Y77" s="78"/>
      <c r="Z77" s="290"/>
      <c r="AA77" s="76"/>
      <c r="AB77" s="287"/>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row>
    <row r="78" spans="2:53" ht="18" customHeight="1" x14ac:dyDescent="0.25">
      <c r="B78"/>
      <c r="C78"/>
      <c r="D78"/>
      <c r="E78"/>
      <c r="F78"/>
      <c r="G78" s="62"/>
      <c r="T78" s="76"/>
      <c r="U78" s="76"/>
      <c r="V78" s="76"/>
      <c r="W78" s="76"/>
      <c r="X78" s="76"/>
      <c r="Y78" s="78"/>
      <c r="Z78" s="290"/>
      <c r="AA78" s="76"/>
      <c r="AB78" s="287"/>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row>
    <row r="79" spans="2:53" ht="18" customHeight="1" x14ac:dyDescent="0.25">
      <c r="T79" s="76"/>
      <c r="U79" s="76"/>
      <c r="V79" s="76"/>
      <c r="W79" s="288"/>
      <c r="X79" s="76"/>
      <c r="Y79" s="76"/>
      <c r="Z79" s="291" t="s">
        <v>887</v>
      </c>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row>
    <row r="80" spans="2:53" ht="18" customHeight="1" x14ac:dyDescent="0.25">
      <c r="T80" s="76"/>
      <c r="U80" s="76"/>
      <c r="V80" s="76"/>
      <c r="W80" s="76"/>
      <c r="X80" s="76"/>
      <c r="Y80" s="287" t="s">
        <v>888</v>
      </c>
      <c r="Z80" s="287" t="s">
        <v>889</v>
      </c>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row>
    <row r="81" spans="4:53" ht="18" customHeight="1" x14ac:dyDescent="0.25">
      <c r="D81" s="199"/>
      <c r="T81" s="76"/>
      <c r="U81" s="76"/>
      <c r="V81" s="76"/>
      <c r="W81" s="76"/>
      <c r="X81" s="76"/>
      <c r="Y81" s="287" t="s">
        <v>890</v>
      </c>
      <c r="Z81" s="287" t="s">
        <v>888</v>
      </c>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row>
    <row r="82" spans="4:53" ht="18" customHeight="1" x14ac:dyDescent="0.25">
      <c r="D82" s="199"/>
      <c r="T82" s="76"/>
      <c r="U82" s="76"/>
      <c r="V82" s="76"/>
      <c r="W82" s="76"/>
      <c r="X82" s="76"/>
      <c r="Y82" s="287" t="s">
        <v>891</v>
      </c>
      <c r="Z82" s="287" t="s">
        <v>892</v>
      </c>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row>
    <row r="83" spans="4:53" ht="18" customHeight="1" x14ac:dyDescent="0.25">
      <c r="D83" s="199"/>
      <c r="Y83" s="275" t="s">
        <v>893</v>
      </c>
      <c r="Z83" s="275" t="s">
        <v>894</v>
      </c>
    </row>
    <row r="84" spans="4:53" ht="18" customHeight="1" x14ac:dyDescent="0.25">
      <c r="Y84" s="275" t="s">
        <v>895</v>
      </c>
      <c r="Z84" s="275" t="s">
        <v>896</v>
      </c>
    </row>
    <row r="85" spans="4:53" ht="18" customHeight="1" x14ac:dyDescent="0.25">
      <c r="Y85" s="275" t="s">
        <v>891</v>
      </c>
      <c r="Z85" s="275" t="s">
        <v>892</v>
      </c>
    </row>
    <row r="86" spans="4:53" ht="18" customHeight="1" x14ac:dyDescent="0.25">
      <c r="Y86" s="275" t="s">
        <v>897</v>
      </c>
      <c r="Z86" s="275" t="s">
        <v>898</v>
      </c>
    </row>
    <row r="87" spans="4:53" ht="18" customHeight="1" x14ac:dyDescent="0.25">
      <c r="Y87" s="275" t="s">
        <v>899</v>
      </c>
      <c r="Z87" s="275" t="s">
        <v>900</v>
      </c>
    </row>
    <row r="89" spans="4:53" ht="18" customHeight="1" x14ac:dyDescent="0.25">
      <c r="W89" s="276"/>
    </row>
    <row r="90" spans="4:53" ht="18" customHeight="1" x14ac:dyDescent="0.25">
      <c r="W90" s="276"/>
      <c r="Y90" s="61" t="s">
        <v>901</v>
      </c>
      <c r="AA90" s="275" t="s">
        <v>902</v>
      </c>
    </row>
    <row r="91" spans="4:53" ht="18" customHeight="1" x14ac:dyDescent="0.25">
      <c r="Y91" s="61" t="s">
        <v>903</v>
      </c>
    </row>
    <row r="92" spans="4:53" ht="18" customHeight="1" x14ac:dyDescent="0.25">
      <c r="Y92" s="61" t="s">
        <v>901</v>
      </c>
      <c r="AA92" s="275" t="s">
        <v>887</v>
      </c>
    </row>
    <row r="93" spans="4:53" ht="18" customHeight="1" x14ac:dyDescent="0.25">
      <c r="Y93" s="61" t="s">
        <v>904</v>
      </c>
      <c r="AA93" s="275" t="s">
        <v>905</v>
      </c>
    </row>
    <row r="94" spans="4:53" ht="18" customHeight="1" x14ac:dyDescent="0.25">
      <c r="W94" s="276"/>
      <c r="Y94" s="61" t="s">
        <v>904</v>
      </c>
      <c r="AA94" s="275" t="s">
        <v>887</v>
      </c>
    </row>
    <row r="95" spans="4:53" ht="18" customHeight="1" x14ac:dyDescent="0.25">
      <c r="Y95" s="61" t="s">
        <v>906</v>
      </c>
      <c r="AA95" s="275" t="s">
        <v>888</v>
      </c>
    </row>
  </sheetData>
  <protectedRanges>
    <protectedRange sqref="W10:W41" name="Range1"/>
    <protectedRange sqref="U18:U25 U12:U15" name="Range1_2_1"/>
    <protectedRange sqref="U10:U11" name="Range1_2_2"/>
    <protectedRange sqref="U16:U17" name="Range1_2_3"/>
  </protectedRanges>
  <dataConsolidate/>
  <mergeCells count="72">
    <mergeCell ref="U5:V7"/>
    <mergeCell ref="W5:X7"/>
    <mergeCell ref="U8:V9"/>
    <mergeCell ref="W8:W9"/>
    <mergeCell ref="X8:X9"/>
    <mergeCell ref="AQ11:AU11"/>
    <mergeCell ref="AV11:AX11"/>
    <mergeCell ref="U12:V12"/>
    <mergeCell ref="AQ12:AU12"/>
    <mergeCell ref="AV12:AX12"/>
    <mergeCell ref="U10:V11"/>
    <mergeCell ref="AQ10:AX10"/>
    <mergeCell ref="U13:V13"/>
    <mergeCell ref="AQ13:AU13"/>
    <mergeCell ref="AV13:AX13"/>
    <mergeCell ref="U14:V14"/>
    <mergeCell ref="AQ14:AU14"/>
    <mergeCell ref="AV14:AX14"/>
    <mergeCell ref="AV15:AX15"/>
    <mergeCell ref="U16:V17"/>
    <mergeCell ref="AQ16:AU16"/>
    <mergeCell ref="AV16:AX16"/>
    <mergeCell ref="U20:V20"/>
    <mergeCell ref="U18:V18"/>
    <mergeCell ref="AQ19:AX19"/>
    <mergeCell ref="U15:V15"/>
    <mergeCell ref="AQ15:AU15"/>
    <mergeCell ref="AX27:AZ27"/>
    <mergeCell ref="AR28:AR29"/>
    <mergeCell ref="U23:V23"/>
    <mergeCell ref="AS28:AT28"/>
    <mergeCell ref="AU28:AU29"/>
    <mergeCell ref="AV28:AW28"/>
    <mergeCell ref="AX28:AX29"/>
    <mergeCell ref="AY28:AZ28"/>
    <mergeCell ref="U25:V25"/>
    <mergeCell ref="AQ27:AQ29"/>
    <mergeCell ref="AR27:AT27"/>
    <mergeCell ref="AU27:AW27"/>
    <mergeCell ref="AQ23:AY24"/>
    <mergeCell ref="U24:V24"/>
    <mergeCell ref="AQ30:AQ32"/>
    <mergeCell ref="AQ33:AQ35"/>
    <mergeCell ref="AQ36:AQ38"/>
    <mergeCell ref="AQ39:AQ41"/>
    <mergeCell ref="W42:W43"/>
    <mergeCell ref="X42:X43"/>
    <mergeCell ref="AQ42:AQ44"/>
    <mergeCell ref="W44:W45"/>
    <mergeCell ref="X44:X45"/>
    <mergeCell ref="AQ45:AQ47"/>
    <mergeCell ref="X46:X47"/>
    <mergeCell ref="B76:D76"/>
    <mergeCell ref="W52:W53"/>
    <mergeCell ref="X52:X53"/>
    <mergeCell ref="W54:W55"/>
    <mergeCell ref="X54:X55"/>
    <mergeCell ref="W56:W57"/>
    <mergeCell ref="X56:X57"/>
    <mergeCell ref="X48:X49"/>
    <mergeCell ref="U19:V19"/>
    <mergeCell ref="W50:W51"/>
    <mergeCell ref="X50:X51"/>
    <mergeCell ref="W46:W47"/>
    <mergeCell ref="W48:W49"/>
    <mergeCell ref="U22:V22"/>
    <mergeCell ref="U21:V21"/>
    <mergeCell ref="B17:D17"/>
    <mergeCell ref="B29:D29"/>
    <mergeCell ref="B39:D39"/>
    <mergeCell ref="B52:D52"/>
    <mergeCell ref="B65:D65"/>
  </mergeCells>
  <conditionalFormatting sqref="X54">
    <cfRule type="expression" dxfId="1" priority="1">
      <formula>$Z41="x"</formula>
    </cfRule>
  </conditionalFormatting>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10">
        <x14:dataValidation type="list" allowBlank="1" showInputMessage="1" showErrorMessage="1" xr:uid="{BF22D0ED-AE8D-4211-A331-00099F0F8E30}">
          <x14:formula1>
            <xm:f>'Values K-Series'!$A$5:$A$10</xm:f>
          </x14:formula1>
          <xm:sqref>W11</xm:sqref>
        </x14:dataValidation>
        <x14:dataValidation type="list" allowBlank="1" showInputMessage="1" showErrorMessage="1" xr:uid="{9CAE77D9-B076-42F3-94AE-CD1D0821D71C}">
          <x14:formula1>
            <xm:f>'Values K-Series'!$A$32:$A$36</xm:f>
          </x14:formula1>
          <xm:sqref>W17</xm:sqref>
        </x14:dataValidation>
        <x14:dataValidation type="list" allowBlank="1" showInputMessage="1" showErrorMessage="1" xr:uid="{0E88F744-B664-4ACC-84FF-545825E3C41F}">
          <x14:formula1>
            <xm:f>'Values K-Series'!$A$96:$A$99</xm:f>
          </x14:formula1>
          <xm:sqref>W27</xm:sqref>
        </x14:dataValidation>
        <x14:dataValidation type="list" allowBlank="1" showInputMessage="1" showErrorMessage="1" xr:uid="{4AAC6406-68ED-4417-B8F9-F7CF5844922D}">
          <x14:formula1>
            <xm:f>'Values K-Series'!$A$101:$A$106</xm:f>
          </x14:formula1>
          <xm:sqref>W29</xm:sqref>
        </x14:dataValidation>
        <x14:dataValidation type="list" allowBlank="1" showInputMessage="1" showErrorMessage="1" xr:uid="{10990CB7-D7C3-46A3-9A1B-59E2593A5368}">
          <x14:formula1>
            <xm:f>'Values K-Series'!$A$108:$A$111</xm:f>
          </x14:formula1>
          <xm:sqref>W31</xm:sqref>
        </x14:dataValidation>
        <x14:dataValidation type="list" allowBlank="1" showInputMessage="1" showErrorMessage="1" xr:uid="{0B8A21DE-3F56-40B9-B45C-513F25BDD398}">
          <x14:formula1>
            <xm:f>'Values K-Series'!$A$113:$A$114</xm:f>
          </x14:formula1>
          <xm:sqref>W33</xm:sqref>
        </x14:dataValidation>
        <x14:dataValidation type="list" allowBlank="1" showInputMessage="1" showErrorMessage="1" xr:uid="{66DF7270-B349-475E-B7D6-02E1E88E8159}">
          <x14:formula1>
            <xm:f>'Values K-Series'!$A$122:$A$133</xm:f>
          </x14:formula1>
          <xm:sqref>W35</xm:sqref>
        </x14:dataValidation>
        <x14:dataValidation type="list" allowBlank="1" showInputMessage="1" showErrorMessage="1" xr:uid="{163B764D-8E41-46B9-BCEB-8C9630A1CDD4}">
          <x14:formula1>
            <xm:f>'Values K-Series'!$A$135:$A$137</xm:f>
          </x14:formula1>
          <xm:sqref>W37</xm:sqref>
        </x14:dataValidation>
        <x14:dataValidation type="list" allowBlank="1" showInputMessage="1" showErrorMessage="1" xr:uid="{6D53980C-0F25-453E-87B8-5360B7FCE33A}">
          <x14:formula1>
            <xm:f>'Values K-Series'!$A$139:$A$142</xm:f>
          </x14:formula1>
          <xm:sqref>W39</xm:sqref>
        </x14:dataValidation>
        <x14:dataValidation type="list" allowBlank="1" showInputMessage="1" showErrorMessage="1" xr:uid="{F78BE232-F7E2-4FA0-96F8-6A0BE6ACAF7C}">
          <x14:formula1>
            <xm:f>'Values K-Series'!$A$144:$A$153</xm:f>
          </x14:formula1>
          <xm:sqref>W41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DM172"/>
  <sheetViews>
    <sheetView topLeftCell="A43" zoomScale="85" zoomScaleNormal="85" workbookViewId="0">
      <selection activeCell="G86" sqref="G86"/>
    </sheetView>
  </sheetViews>
  <sheetFormatPr defaultColWidth="8.85546875" defaultRowHeight="15" x14ac:dyDescent="0.25"/>
  <cols>
    <col min="1" max="1" width="13.7109375" customWidth="1"/>
    <col min="2" max="2" width="21.85546875" bestFit="1" customWidth="1"/>
    <col min="6" max="6" width="11.28515625" bestFit="1" customWidth="1"/>
    <col min="7" max="7" width="14.42578125" bestFit="1" customWidth="1"/>
    <col min="8" max="8" width="12.7109375" bestFit="1" customWidth="1"/>
    <col min="9" max="9" width="11.140625" bestFit="1" customWidth="1"/>
    <col min="10" max="10" width="11.7109375" bestFit="1" customWidth="1"/>
    <col min="11" max="11" width="12.7109375" bestFit="1" customWidth="1"/>
    <col min="12" max="16" width="12.7109375" customWidth="1"/>
    <col min="17" max="17" width="12.7109375" bestFit="1" customWidth="1"/>
    <col min="18" max="19" width="12.7109375" customWidth="1"/>
  </cols>
  <sheetData>
    <row r="2" spans="1:31" ht="15.75" thickBot="1" x14ac:dyDescent="0.3">
      <c r="X2" s="17"/>
    </row>
    <row r="3" spans="1:31" ht="15.75" thickBot="1" x14ac:dyDescent="0.3">
      <c r="A3" s="483" t="s">
        <v>1</v>
      </c>
      <c r="B3" s="484"/>
      <c r="C3" s="483" t="s">
        <v>2</v>
      </c>
      <c r="D3" s="485"/>
      <c r="E3" s="485"/>
      <c r="F3" s="485"/>
      <c r="G3" s="485"/>
      <c r="H3" s="485"/>
      <c r="I3" s="485"/>
      <c r="J3" s="485"/>
      <c r="K3" s="484"/>
      <c r="L3" s="45"/>
      <c r="M3" s="45"/>
      <c r="N3" s="45"/>
      <c r="O3" s="45"/>
      <c r="P3" s="45"/>
      <c r="Q3" s="45"/>
      <c r="R3" s="45"/>
      <c r="S3" s="45"/>
      <c r="X3" s="17"/>
    </row>
    <row r="4" spans="1:31" x14ac:dyDescent="0.25">
      <c r="A4" s="432" t="s">
        <v>764</v>
      </c>
      <c r="B4" s="486"/>
      <c r="C4" s="27" t="s">
        <v>729</v>
      </c>
      <c r="D4" s="27" t="s">
        <v>730</v>
      </c>
      <c r="E4" s="27" t="s">
        <v>732</v>
      </c>
      <c r="F4" s="27" t="s">
        <v>734</v>
      </c>
      <c r="G4" s="27" t="s">
        <v>907</v>
      </c>
      <c r="H4" s="27"/>
      <c r="I4" s="27"/>
      <c r="J4" s="27"/>
      <c r="K4" s="114"/>
      <c r="L4" s="27"/>
      <c r="M4" s="27"/>
      <c r="N4" s="27"/>
      <c r="O4" s="27"/>
      <c r="P4" s="27"/>
      <c r="Q4" s="45"/>
      <c r="R4" s="45"/>
      <c r="S4" s="45"/>
      <c r="X4" s="17"/>
    </row>
    <row r="5" spans="1:31" x14ac:dyDescent="0.25">
      <c r="A5" s="56" t="s">
        <v>794</v>
      </c>
      <c r="B5" s="57" t="s">
        <v>908</v>
      </c>
      <c r="C5" s="27">
        <v>416.4</v>
      </c>
      <c r="D5" s="27">
        <v>265</v>
      </c>
      <c r="E5" s="27">
        <v>85</v>
      </c>
      <c r="F5" s="27">
        <v>22</v>
      </c>
      <c r="G5" s="27">
        <f t="shared" ref="G5:G10" si="0">180-E5-F5</f>
        <v>73</v>
      </c>
      <c r="H5" s="27"/>
      <c r="I5" s="27"/>
      <c r="J5" s="27"/>
      <c r="K5" s="114"/>
      <c r="L5" s="27"/>
      <c r="M5" s="27"/>
      <c r="N5" s="27"/>
      <c r="O5" s="27"/>
      <c r="P5" s="27"/>
      <c r="Q5" s="45"/>
      <c r="R5" s="45"/>
      <c r="S5" s="45"/>
      <c r="X5" s="17"/>
    </row>
    <row r="6" spans="1:31" x14ac:dyDescent="0.25">
      <c r="A6" s="56" t="s">
        <v>909</v>
      </c>
      <c r="B6" s="57" t="s">
        <v>908</v>
      </c>
      <c r="C6" s="27">
        <v>409.1</v>
      </c>
      <c r="D6" s="27">
        <v>265</v>
      </c>
      <c r="E6" s="27">
        <v>90</v>
      </c>
      <c r="F6" s="27">
        <v>18</v>
      </c>
      <c r="G6" s="27">
        <f t="shared" si="0"/>
        <v>72</v>
      </c>
      <c r="H6" s="27"/>
      <c r="I6" s="27"/>
      <c r="J6" s="27"/>
      <c r="K6" s="114"/>
      <c r="L6" s="27"/>
      <c r="M6" s="27"/>
      <c r="N6" s="27"/>
      <c r="O6" s="27"/>
      <c r="P6" s="27"/>
      <c r="Q6" s="45"/>
      <c r="R6" s="45"/>
      <c r="S6" s="45"/>
      <c r="X6" s="17"/>
    </row>
    <row r="7" spans="1:31" x14ac:dyDescent="0.25">
      <c r="A7" s="56" t="s">
        <v>817</v>
      </c>
      <c r="B7" s="57" t="s">
        <v>910</v>
      </c>
      <c r="C7" s="27">
        <v>466.3</v>
      </c>
      <c r="D7" s="27">
        <v>315</v>
      </c>
      <c r="E7" s="27">
        <v>85</v>
      </c>
      <c r="F7" s="27">
        <v>22</v>
      </c>
      <c r="G7" s="27">
        <f t="shared" si="0"/>
        <v>73</v>
      </c>
      <c r="H7" s="27"/>
      <c r="I7" s="27"/>
      <c r="J7" s="27"/>
      <c r="K7" s="114"/>
      <c r="L7" s="27"/>
      <c r="M7" s="27"/>
      <c r="N7" s="27"/>
      <c r="O7" s="27"/>
      <c r="P7" s="27"/>
      <c r="Q7" s="45"/>
      <c r="R7" s="45"/>
      <c r="S7" s="45"/>
      <c r="X7" s="17"/>
    </row>
    <row r="8" spans="1:31" x14ac:dyDescent="0.25">
      <c r="A8" s="56" t="s">
        <v>839</v>
      </c>
      <c r="B8" s="57" t="s">
        <v>911</v>
      </c>
      <c r="C8" s="27">
        <v>424.5</v>
      </c>
      <c r="D8" s="27">
        <v>265</v>
      </c>
      <c r="E8" s="27">
        <v>70</v>
      </c>
      <c r="F8" s="27">
        <v>22</v>
      </c>
      <c r="G8" s="27">
        <f t="shared" si="0"/>
        <v>88</v>
      </c>
      <c r="H8" s="27"/>
      <c r="I8" s="27"/>
      <c r="J8" s="27"/>
      <c r="K8" s="114"/>
      <c r="L8" s="27"/>
      <c r="M8" s="27"/>
      <c r="N8" s="27"/>
      <c r="O8" s="27"/>
      <c r="P8" s="27"/>
      <c r="Q8" s="45"/>
      <c r="R8" s="45"/>
      <c r="S8" s="45"/>
      <c r="X8" s="17"/>
      <c r="AA8" s="115"/>
    </row>
    <row r="9" spans="1:31" x14ac:dyDescent="0.25">
      <c r="A9" s="56" t="s">
        <v>912</v>
      </c>
      <c r="B9" s="57" t="s">
        <v>911</v>
      </c>
      <c r="C9" s="27">
        <v>424.4</v>
      </c>
      <c r="D9" s="27">
        <v>265</v>
      </c>
      <c r="E9" s="27">
        <v>75</v>
      </c>
      <c r="F9" s="27">
        <v>18</v>
      </c>
      <c r="G9" s="27">
        <f t="shared" si="0"/>
        <v>87</v>
      </c>
      <c r="H9" s="27"/>
      <c r="I9" s="27"/>
      <c r="J9" s="27"/>
      <c r="K9" s="114"/>
      <c r="L9" s="27"/>
      <c r="M9" s="27"/>
      <c r="N9" s="27"/>
      <c r="O9" s="27"/>
      <c r="P9" s="27"/>
      <c r="Q9" s="45"/>
      <c r="R9" s="45"/>
      <c r="S9" s="45"/>
      <c r="X9" s="17"/>
    </row>
    <row r="10" spans="1:31" x14ac:dyDescent="0.25">
      <c r="A10" s="58" t="s">
        <v>736</v>
      </c>
      <c r="B10" s="59" t="s">
        <v>913</v>
      </c>
      <c r="C10" s="116">
        <v>471.5</v>
      </c>
      <c r="D10" s="116">
        <v>315</v>
      </c>
      <c r="E10" s="116">
        <v>70</v>
      </c>
      <c r="F10" s="116">
        <v>22</v>
      </c>
      <c r="G10" s="116">
        <f t="shared" si="0"/>
        <v>88</v>
      </c>
      <c r="H10" s="116"/>
      <c r="I10" s="116"/>
      <c r="J10" s="116"/>
      <c r="K10" s="135"/>
      <c r="L10" s="27"/>
      <c r="M10" s="27"/>
      <c r="N10" s="27"/>
      <c r="O10" s="27"/>
      <c r="P10" s="27"/>
      <c r="Q10" s="45"/>
      <c r="R10" s="45"/>
      <c r="S10" s="45"/>
      <c r="X10" s="17"/>
    </row>
    <row r="11" spans="1:31" x14ac:dyDescent="0.25">
      <c r="A11" s="321" t="s">
        <v>21</v>
      </c>
      <c r="B11" s="425"/>
      <c r="C11" s="110" t="s">
        <v>23</v>
      </c>
      <c r="K11" s="2"/>
      <c r="X11" s="17"/>
    </row>
    <row r="12" spans="1:31" ht="15.75" thickBot="1" x14ac:dyDescent="0.3">
      <c r="A12" s="9" t="s">
        <v>30</v>
      </c>
      <c r="B12" s="24" t="s">
        <v>914</v>
      </c>
      <c r="C12" s="27">
        <v>320</v>
      </c>
      <c r="D12" t="s">
        <v>30</v>
      </c>
      <c r="K12" s="2"/>
    </row>
    <row r="13" spans="1:31" ht="14.45" customHeight="1" x14ac:dyDescent="0.25">
      <c r="A13" s="9" t="s">
        <v>32</v>
      </c>
      <c r="B13" s="24" t="s">
        <v>915</v>
      </c>
      <c r="C13" s="27">
        <v>340</v>
      </c>
      <c r="D13" t="s">
        <v>32</v>
      </c>
      <c r="K13" s="2"/>
      <c r="U13" s="347" t="s">
        <v>916</v>
      </c>
      <c r="V13" s="348"/>
      <c r="W13" s="348"/>
      <c r="X13" s="348"/>
      <c r="Y13" s="348"/>
      <c r="Z13" s="348"/>
      <c r="AA13" s="349"/>
    </row>
    <row r="14" spans="1:31" ht="14.45" customHeight="1" x14ac:dyDescent="0.25">
      <c r="A14" s="9" t="s">
        <v>34</v>
      </c>
      <c r="B14" s="24" t="s">
        <v>917</v>
      </c>
      <c r="C14" s="27">
        <v>360</v>
      </c>
      <c r="D14" t="s">
        <v>34</v>
      </c>
      <c r="K14" s="2"/>
      <c r="U14" s="350"/>
      <c r="V14" s="351"/>
      <c r="W14" s="351"/>
      <c r="X14" s="351"/>
      <c r="Y14" s="351"/>
      <c r="Z14" s="351"/>
      <c r="AA14" s="352"/>
    </row>
    <row r="15" spans="1:31" ht="14.45" customHeight="1" thickBot="1" x14ac:dyDescent="0.3">
      <c r="A15" s="9" t="s">
        <v>36</v>
      </c>
      <c r="B15" s="24" t="s">
        <v>918</v>
      </c>
      <c r="C15" s="27">
        <v>380</v>
      </c>
      <c r="D15" t="s">
        <v>36</v>
      </c>
      <c r="K15" s="2"/>
      <c r="U15" s="353"/>
      <c r="V15" s="354"/>
      <c r="W15" s="354"/>
      <c r="X15" s="354"/>
      <c r="Y15" s="354"/>
      <c r="Z15" s="354"/>
      <c r="AA15" s="355"/>
    </row>
    <row r="16" spans="1:31" x14ac:dyDescent="0.25">
      <c r="A16" s="9" t="s">
        <v>38</v>
      </c>
      <c r="B16" s="24" t="s">
        <v>919</v>
      </c>
      <c r="C16" s="27">
        <v>400</v>
      </c>
      <c r="D16" t="s">
        <v>38</v>
      </c>
      <c r="K16" s="2"/>
      <c r="AE16" s="16"/>
    </row>
    <row r="17" spans="1:21" x14ac:dyDescent="0.25">
      <c r="A17" s="9" t="s">
        <v>40</v>
      </c>
      <c r="B17" s="24" t="s">
        <v>920</v>
      </c>
      <c r="C17" s="27">
        <v>420</v>
      </c>
      <c r="D17" t="s">
        <v>40</v>
      </c>
      <c r="K17" s="2"/>
      <c r="U17" s="15"/>
    </row>
    <row r="18" spans="1:21" x14ac:dyDescent="0.25">
      <c r="A18" s="9" t="s">
        <v>42</v>
      </c>
      <c r="B18" s="24" t="s">
        <v>921</v>
      </c>
      <c r="C18" s="27">
        <v>440</v>
      </c>
      <c r="D18" t="s">
        <v>42</v>
      </c>
      <c r="K18" s="2"/>
    </row>
    <row r="19" spans="1:21" x14ac:dyDescent="0.25">
      <c r="A19" s="9" t="s">
        <v>44</v>
      </c>
      <c r="B19" s="24" t="s">
        <v>922</v>
      </c>
      <c r="C19" s="27">
        <v>460</v>
      </c>
      <c r="D19" t="s">
        <v>44</v>
      </c>
      <c r="K19" s="2"/>
    </row>
    <row r="20" spans="1:21" x14ac:dyDescent="0.25">
      <c r="A20" s="9" t="s">
        <v>46</v>
      </c>
      <c r="B20" s="24" t="s">
        <v>923</v>
      </c>
      <c r="C20" s="27">
        <v>480</v>
      </c>
      <c r="D20" t="s">
        <v>46</v>
      </c>
      <c r="K20" s="2"/>
    </row>
    <row r="21" spans="1:21" x14ac:dyDescent="0.25">
      <c r="A21" s="11" t="s">
        <v>48</v>
      </c>
      <c r="B21" s="28" t="s">
        <v>924</v>
      </c>
      <c r="C21" s="27">
        <v>500</v>
      </c>
      <c r="D21" s="4" t="s">
        <v>48</v>
      </c>
      <c r="E21" s="4"/>
      <c r="F21" s="4"/>
      <c r="G21" s="4"/>
      <c r="H21" s="4"/>
      <c r="I21" s="4"/>
      <c r="J21" s="4"/>
      <c r="K21" s="3"/>
    </row>
    <row r="22" spans="1:21" x14ac:dyDescent="0.25">
      <c r="A22" s="331" t="s">
        <v>50</v>
      </c>
      <c r="B22" s="332"/>
      <c r="C22" s="18" t="s">
        <v>51</v>
      </c>
      <c r="D22" s="73" t="s">
        <v>739</v>
      </c>
      <c r="E22" s="19" t="s">
        <v>740</v>
      </c>
      <c r="F22" s="19" t="s">
        <v>742</v>
      </c>
      <c r="G22" s="136" t="s">
        <v>743</v>
      </c>
      <c r="H22" s="136" t="s">
        <v>744</v>
      </c>
      <c r="I22" s="136" t="s">
        <v>745</v>
      </c>
      <c r="J22" s="136" t="s">
        <v>746</v>
      </c>
      <c r="K22" s="140" t="s">
        <v>747</v>
      </c>
      <c r="L22" s="19" t="s">
        <v>748</v>
      </c>
      <c r="M22" s="136" t="s">
        <v>749</v>
      </c>
      <c r="N22" s="136" t="s">
        <v>750</v>
      </c>
      <c r="O22" s="136" t="s">
        <v>751</v>
      </c>
      <c r="P22" s="136" t="s">
        <v>752</v>
      </c>
      <c r="Q22" s="140" t="s">
        <v>753</v>
      </c>
      <c r="R22" s="308"/>
      <c r="S22" s="308"/>
    </row>
    <row r="23" spans="1:21" x14ac:dyDescent="0.25">
      <c r="A23" s="56" t="s">
        <v>925</v>
      </c>
      <c r="B23" s="24" t="s">
        <v>926</v>
      </c>
      <c r="C23" s="1">
        <v>315</v>
      </c>
      <c r="D23" s="73">
        <v>0</v>
      </c>
      <c r="E23" s="137" t="s">
        <v>313</v>
      </c>
      <c r="F23" s="26">
        <v>2.93</v>
      </c>
      <c r="G23" s="137" t="s">
        <v>313</v>
      </c>
      <c r="H23" s="21">
        <v>3.09</v>
      </c>
      <c r="I23" s="21">
        <v>0.91</v>
      </c>
      <c r="J23" s="137" t="s">
        <v>313</v>
      </c>
      <c r="K23" s="2">
        <v>0.9</v>
      </c>
      <c r="L23" s="26">
        <v>0.35</v>
      </c>
      <c r="M23" s="137" t="s">
        <v>313</v>
      </c>
      <c r="N23" s="21">
        <v>0.53</v>
      </c>
      <c r="O23" s="21">
        <v>0.90500000000000003</v>
      </c>
      <c r="P23" s="137" t="s">
        <v>313</v>
      </c>
      <c r="Q23" s="2">
        <v>1</v>
      </c>
      <c r="R23">
        <v>350</v>
      </c>
      <c r="S23" t="s">
        <v>925</v>
      </c>
    </row>
    <row r="24" spans="1:21" x14ac:dyDescent="0.25">
      <c r="A24" s="56" t="s">
        <v>927</v>
      </c>
      <c r="B24" s="24" t="s">
        <v>928</v>
      </c>
      <c r="C24" s="1">
        <v>340</v>
      </c>
      <c r="D24" s="73">
        <v>0</v>
      </c>
      <c r="E24" s="137" t="s">
        <v>313</v>
      </c>
      <c r="F24" s="143">
        <f>AF70</f>
        <v>2.930315789473684</v>
      </c>
      <c r="G24" s="137" t="s">
        <v>313</v>
      </c>
      <c r="H24" s="153">
        <f>BH70</f>
        <v>3.0947368421052639</v>
      </c>
      <c r="I24" s="149">
        <f>AF72</f>
        <v>0.9096666666666664</v>
      </c>
      <c r="J24" s="137" t="s">
        <v>313</v>
      </c>
      <c r="K24" s="150">
        <f>BH72</f>
        <v>0.90825000000000033</v>
      </c>
      <c r="L24" s="143">
        <f>AF122</f>
        <v>0.35157894736842055</v>
      </c>
      <c r="M24" s="137" t="s">
        <v>313</v>
      </c>
      <c r="N24" s="153">
        <f>BH122</f>
        <v>0.52652631578947351</v>
      </c>
      <c r="O24" s="149">
        <f>AF124</f>
        <v>1.0018333333333336</v>
      </c>
      <c r="P24" s="137" t="s">
        <v>313</v>
      </c>
      <c r="Q24" s="150">
        <f>BH124</f>
        <v>0.99900000000000022</v>
      </c>
      <c r="R24">
        <v>375</v>
      </c>
      <c r="S24" s="17" t="s">
        <v>927</v>
      </c>
    </row>
    <row r="25" spans="1:21" x14ac:dyDescent="0.25">
      <c r="A25" s="56" t="s">
        <v>63</v>
      </c>
      <c r="B25" s="24" t="s">
        <v>929</v>
      </c>
      <c r="C25" s="1">
        <v>365</v>
      </c>
      <c r="D25" s="73">
        <v>25</v>
      </c>
      <c r="E25" s="137" t="s">
        <v>313</v>
      </c>
      <c r="F25" s="26">
        <v>2.95</v>
      </c>
      <c r="G25" s="137" t="s">
        <v>313</v>
      </c>
      <c r="H25" s="21">
        <v>3.11</v>
      </c>
      <c r="I25" s="21">
        <f>(0.92+I24)/2</f>
        <v>0.91483333333333317</v>
      </c>
      <c r="J25" s="137" t="s">
        <v>313</v>
      </c>
      <c r="K25" s="2">
        <f>(0.92+K24)/2</f>
        <v>0.91412500000000019</v>
      </c>
      <c r="L25" s="26">
        <v>0.35</v>
      </c>
      <c r="M25" s="137" t="s">
        <v>313</v>
      </c>
      <c r="N25" s="21">
        <v>0.53</v>
      </c>
      <c r="O25" s="21">
        <f>(1.002+O24)/2</f>
        <v>1.0019166666666668</v>
      </c>
      <c r="P25" s="137" t="s">
        <v>313</v>
      </c>
      <c r="Q25" s="2">
        <v>1</v>
      </c>
      <c r="R25">
        <v>400</v>
      </c>
      <c r="S25" t="s">
        <v>63</v>
      </c>
    </row>
    <row r="26" spans="1:21" x14ac:dyDescent="0.25">
      <c r="A26" s="56" t="s">
        <v>930</v>
      </c>
      <c r="B26" s="24" t="s">
        <v>931</v>
      </c>
      <c r="C26" s="1">
        <v>390</v>
      </c>
      <c r="D26" s="73">
        <v>50</v>
      </c>
      <c r="E26">
        <v>0</v>
      </c>
      <c r="F26" s="26">
        <v>2.96</v>
      </c>
      <c r="G26" s="143">
        <f>CJ70</f>
        <v>2.9312631578947372</v>
      </c>
      <c r="H26" s="17">
        <v>3.13</v>
      </c>
      <c r="I26" s="17">
        <f>(0.94+I24)/2</f>
        <v>0.92483333333333317</v>
      </c>
      <c r="J26" s="141">
        <f>CJ72</f>
        <v>0.90566666666666673</v>
      </c>
      <c r="K26" s="2">
        <f>(K24+0.93)/2</f>
        <v>0.91912500000000019</v>
      </c>
      <c r="L26" s="26">
        <v>0.35</v>
      </c>
      <c r="M26" s="143">
        <f>CJ122</f>
        <v>0.35168421052631543</v>
      </c>
      <c r="N26" s="17">
        <v>0.53</v>
      </c>
      <c r="O26" s="156">
        <f>(1.003+O24)/2</f>
        <v>1.0024166666666667</v>
      </c>
      <c r="P26" s="157">
        <f>CJ124</f>
        <v>1.0003333333333335</v>
      </c>
      <c r="Q26" s="2">
        <v>1</v>
      </c>
      <c r="R26">
        <v>425</v>
      </c>
      <c r="S26" t="s">
        <v>930</v>
      </c>
    </row>
    <row r="27" spans="1:21" x14ac:dyDescent="0.25">
      <c r="A27" s="56" t="s">
        <v>932</v>
      </c>
      <c r="B27" s="24" t="s">
        <v>933</v>
      </c>
      <c r="C27" s="1">
        <v>415</v>
      </c>
      <c r="D27" s="73">
        <v>75</v>
      </c>
      <c r="E27">
        <v>25</v>
      </c>
      <c r="F27" s="26">
        <v>2.98</v>
      </c>
      <c r="G27" s="26">
        <v>2.94</v>
      </c>
      <c r="H27">
        <v>3.16</v>
      </c>
      <c r="I27">
        <f>(0.96+I24)/2</f>
        <v>0.93483333333333318</v>
      </c>
      <c r="J27">
        <f>(0.92+J26)/2</f>
        <v>0.91283333333333339</v>
      </c>
      <c r="K27" s="2">
        <f>(K24+0.94)/2</f>
        <v>0.92412500000000009</v>
      </c>
      <c r="L27" s="26">
        <v>0.35</v>
      </c>
      <c r="M27" s="26">
        <v>0.35</v>
      </c>
      <c r="N27">
        <v>0.53</v>
      </c>
      <c r="O27">
        <f>(1.004+O24)/2</f>
        <v>1.0029166666666667</v>
      </c>
      <c r="P27">
        <v>1</v>
      </c>
      <c r="Q27" s="2">
        <v>1.01</v>
      </c>
      <c r="R27">
        <v>450</v>
      </c>
      <c r="S27" s="17" t="s">
        <v>932</v>
      </c>
    </row>
    <row r="28" spans="1:21" x14ac:dyDescent="0.25">
      <c r="A28" s="56" t="s">
        <v>934</v>
      </c>
      <c r="B28" s="24" t="s">
        <v>935</v>
      </c>
      <c r="C28" s="1">
        <v>440</v>
      </c>
      <c r="D28" s="73">
        <v>100</v>
      </c>
      <c r="E28">
        <v>50</v>
      </c>
      <c r="F28" s="143">
        <f>AT70</f>
        <v>3.0037894736842103</v>
      </c>
      <c r="G28" s="144">
        <v>2.96</v>
      </c>
      <c r="H28" s="141">
        <f>BV70</f>
        <v>3.1992631578947366</v>
      </c>
      <c r="I28" s="148">
        <f>(AT72+I24)/2</f>
        <v>0.94724999999999993</v>
      </c>
      <c r="J28" s="141">
        <f>(CX72+J26)/2</f>
        <v>0.92391666666666672</v>
      </c>
      <c r="K28" s="150">
        <f>(BV72+K24)/2</f>
        <v>0.94833333333333347</v>
      </c>
      <c r="L28" s="143">
        <f>AT122</f>
        <v>0.35442105263157897</v>
      </c>
      <c r="M28" s="144">
        <v>0.35</v>
      </c>
      <c r="N28" s="141">
        <f>BV122</f>
        <v>0.53294736842105261</v>
      </c>
      <c r="O28" s="148">
        <f>(AT124+O24)/2</f>
        <v>1.0053750000000001</v>
      </c>
      <c r="P28" s="159">
        <v>1</v>
      </c>
      <c r="Q28" s="150">
        <f>BV124</f>
        <v>1.0113333333333334</v>
      </c>
      <c r="R28">
        <v>475</v>
      </c>
      <c r="S28" t="s">
        <v>934</v>
      </c>
    </row>
    <row r="29" spans="1:21" x14ac:dyDescent="0.25">
      <c r="A29" s="56" t="s">
        <v>73</v>
      </c>
      <c r="B29" s="24" t="s">
        <v>936</v>
      </c>
      <c r="C29" s="1">
        <v>465</v>
      </c>
      <c r="D29" s="138" t="s">
        <v>313</v>
      </c>
      <c r="E29">
        <v>75</v>
      </c>
      <c r="F29" s="137" t="s">
        <v>313</v>
      </c>
      <c r="G29" s="26">
        <v>2.98</v>
      </c>
      <c r="H29" s="137" t="s">
        <v>313</v>
      </c>
      <c r="I29" s="137" t="s">
        <v>313</v>
      </c>
      <c r="J29">
        <f>(J26+0.96)/2</f>
        <v>0.9328333333333334</v>
      </c>
      <c r="K29" s="151" t="s">
        <v>313</v>
      </c>
      <c r="L29" s="137" t="s">
        <v>313</v>
      </c>
      <c r="M29" s="26">
        <v>0.35</v>
      </c>
      <c r="N29" s="137" t="s">
        <v>313</v>
      </c>
      <c r="O29" s="137" t="s">
        <v>313</v>
      </c>
      <c r="P29">
        <v>1</v>
      </c>
      <c r="Q29" s="151" t="s">
        <v>313</v>
      </c>
      <c r="R29">
        <v>500</v>
      </c>
      <c r="S29" t="s">
        <v>73</v>
      </c>
    </row>
    <row r="30" spans="1:21" x14ac:dyDescent="0.25">
      <c r="A30" s="58" t="s">
        <v>937</v>
      </c>
      <c r="B30" s="28" t="s">
        <v>938</v>
      </c>
      <c r="C30" s="32">
        <v>490</v>
      </c>
      <c r="D30" s="139" t="s">
        <v>313</v>
      </c>
      <c r="E30" s="4">
        <v>100</v>
      </c>
      <c r="F30" s="146" t="s">
        <v>313</v>
      </c>
      <c r="G30" s="145">
        <f>DL70</f>
        <v>2.9966315789473681</v>
      </c>
      <c r="H30" s="147" t="s">
        <v>313</v>
      </c>
      <c r="I30" s="147" t="s">
        <v>313</v>
      </c>
      <c r="J30" s="142">
        <f>(J26+DL72)/2</f>
        <v>0.94316666666666671</v>
      </c>
      <c r="K30" s="152" t="s">
        <v>313</v>
      </c>
      <c r="L30" s="146" t="s">
        <v>313</v>
      </c>
      <c r="M30" s="145">
        <f>DL122</f>
        <v>0.35452631578947374</v>
      </c>
      <c r="N30" s="147" t="s">
        <v>313</v>
      </c>
      <c r="O30" s="147" t="s">
        <v>313</v>
      </c>
      <c r="P30" s="158">
        <f>(P26+DL124)/2</f>
        <v>1.0042916666666666</v>
      </c>
      <c r="Q30" s="152" t="s">
        <v>313</v>
      </c>
      <c r="R30">
        <v>525</v>
      </c>
      <c r="S30" s="17" t="s">
        <v>937</v>
      </c>
    </row>
    <row r="31" spans="1:21" x14ac:dyDescent="0.25">
      <c r="A31" s="331" t="s">
        <v>756</v>
      </c>
      <c r="B31" s="332"/>
      <c r="C31" s="18" t="s">
        <v>939</v>
      </c>
      <c r="D31" s="111"/>
      <c r="E31" s="19"/>
      <c r="F31" s="19"/>
      <c r="G31" s="19"/>
      <c r="H31" s="19"/>
      <c r="I31" s="19"/>
      <c r="J31" s="19"/>
      <c r="K31" s="6"/>
    </row>
    <row r="32" spans="1:21" x14ac:dyDescent="0.25">
      <c r="A32" s="71" t="s">
        <v>940</v>
      </c>
      <c r="B32" s="24" t="s">
        <v>941</v>
      </c>
      <c r="C32" s="1">
        <v>12</v>
      </c>
      <c r="D32" s="34"/>
      <c r="K32" s="2"/>
    </row>
    <row r="33" spans="1:115" x14ac:dyDescent="0.25">
      <c r="A33" s="71" t="s">
        <v>942</v>
      </c>
      <c r="B33" s="24" t="s">
        <v>943</v>
      </c>
      <c r="C33" s="1">
        <v>27</v>
      </c>
      <c r="D33" s="34"/>
      <c r="K33" s="2"/>
    </row>
    <row r="34" spans="1:115" x14ac:dyDescent="0.25">
      <c r="A34" s="71" t="s">
        <v>944</v>
      </c>
      <c r="B34" s="24" t="s">
        <v>945</v>
      </c>
      <c r="C34" s="1">
        <v>42</v>
      </c>
      <c r="D34" s="34"/>
      <c r="K34" s="2"/>
    </row>
    <row r="35" spans="1:115" x14ac:dyDescent="0.25">
      <c r="A35" s="71" t="s">
        <v>757</v>
      </c>
      <c r="B35" s="24" t="s">
        <v>946</v>
      </c>
      <c r="C35" s="1">
        <v>57</v>
      </c>
      <c r="D35" s="34"/>
      <c r="K35" s="2"/>
    </row>
    <row r="36" spans="1:115" x14ac:dyDescent="0.25">
      <c r="A36" s="112" t="s">
        <v>947</v>
      </c>
      <c r="B36" s="28" t="s">
        <v>948</v>
      </c>
      <c r="C36" s="32">
        <v>72</v>
      </c>
      <c r="D36" s="35"/>
      <c r="E36" s="4"/>
      <c r="F36" s="4"/>
      <c r="G36" s="4"/>
      <c r="H36" s="4"/>
      <c r="I36" s="4"/>
      <c r="J36" s="4"/>
      <c r="K36" s="3"/>
    </row>
    <row r="37" spans="1:115" x14ac:dyDescent="0.25">
      <c r="A37" s="331" t="s">
        <v>75</v>
      </c>
      <c r="B37" s="332"/>
      <c r="C37" s="18" t="s">
        <v>76</v>
      </c>
      <c r="D37" s="111"/>
      <c r="E37" s="19"/>
      <c r="F37" s="19"/>
      <c r="G37" s="19"/>
      <c r="H37" s="19"/>
      <c r="I37" s="19"/>
      <c r="J37" s="19"/>
      <c r="K37" s="6"/>
    </row>
    <row r="38" spans="1:115" x14ac:dyDescent="0.25">
      <c r="A38" s="71" t="s">
        <v>949</v>
      </c>
      <c r="B38" s="24" t="s">
        <v>950</v>
      </c>
      <c r="C38" s="1">
        <v>270</v>
      </c>
      <c r="D38" s="73" t="s">
        <v>949</v>
      </c>
      <c r="K38" s="2"/>
    </row>
    <row r="39" spans="1:115" x14ac:dyDescent="0.25">
      <c r="A39" s="71" t="s">
        <v>951</v>
      </c>
      <c r="B39" s="24" t="s">
        <v>952</v>
      </c>
      <c r="C39" s="1">
        <v>285</v>
      </c>
      <c r="D39" s="73" t="s">
        <v>951</v>
      </c>
      <c r="K39" s="2"/>
    </row>
    <row r="40" spans="1:115" x14ac:dyDescent="0.25">
      <c r="A40" s="71" t="s">
        <v>77</v>
      </c>
      <c r="B40" s="24" t="s">
        <v>953</v>
      </c>
      <c r="C40" s="1">
        <v>300</v>
      </c>
      <c r="D40" s="73" t="s">
        <v>77</v>
      </c>
      <c r="K40" s="2"/>
    </row>
    <row r="41" spans="1:115" x14ac:dyDescent="0.25">
      <c r="A41" s="71" t="s">
        <v>79</v>
      </c>
      <c r="B41" s="24" t="s">
        <v>954</v>
      </c>
      <c r="C41" s="1">
        <v>315</v>
      </c>
      <c r="D41" s="73" t="s">
        <v>79</v>
      </c>
      <c r="K41" s="2"/>
    </row>
    <row r="42" spans="1:115" x14ac:dyDescent="0.25">
      <c r="A42" s="71" t="s">
        <v>81</v>
      </c>
      <c r="B42" s="24" t="s">
        <v>955</v>
      </c>
      <c r="C42" s="1">
        <v>330</v>
      </c>
      <c r="D42" s="73" t="s">
        <v>81</v>
      </c>
      <c r="K42" s="2"/>
    </row>
    <row r="43" spans="1:115" x14ac:dyDescent="0.25">
      <c r="A43" s="71" t="s">
        <v>83</v>
      </c>
      <c r="B43" s="24" t="s">
        <v>956</v>
      </c>
      <c r="C43" s="1">
        <v>345</v>
      </c>
      <c r="D43" s="73" t="s">
        <v>83</v>
      </c>
      <c r="K43" s="2"/>
    </row>
    <row r="44" spans="1:115" x14ac:dyDescent="0.25">
      <c r="A44" s="71" t="s">
        <v>85</v>
      </c>
      <c r="B44" s="24" t="s">
        <v>957</v>
      </c>
      <c r="C44" s="1">
        <v>360</v>
      </c>
      <c r="D44" s="73" t="s">
        <v>85</v>
      </c>
      <c r="K44" s="2"/>
    </row>
    <row r="45" spans="1:115" x14ac:dyDescent="0.25">
      <c r="A45" s="71" t="s">
        <v>87</v>
      </c>
      <c r="B45" s="24" t="s">
        <v>958</v>
      </c>
      <c r="C45" s="1">
        <v>375</v>
      </c>
      <c r="D45" s="73" t="s">
        <v>87</v>
      </c>
      <c r="K45" s="2"/>
      <c r="CN45">
        <f>CN50-BZ50</f>
        <v>-45.009999999999991</v>
      </c>
      <c r="CO45">
        <f>CO50-AY50</f>
        <v>0</v>
      </c>
      <c r="CP45">
        <f>CP50-CB50</f>
        <v>-45.700000000000017</v>
      </c>
      <c r="CQ45">
        <f>CQ50-BA50</f>
        <v>0</v>
      </c>
      <c r="CR45">
        <f>CR50-CD50</f>
        <v>-46.390000000000015</v>
      </c>
      <c r="CS45">
        <f>CS50-BC50</f>
        <v>0</v>
      </c>
      <c r="CT45">
        <f>CT50-CF50</f>
        <v>-47.079999999999984</v>
      </c>
      <c r="CU45">
        <f>CU50-BE50</f>
        <v>0</v>
      </c>
      <c r="CV45">
        <f>CV50-CH50</f>
        <v>-47.769999999999982</v>
      </c>
      <c r="CW45">
        <f>CW50-BG50</f>
        <v>0</v>
      </c>
      <c r="DB45">
        <f t="shared" ref="DB45:DK45" si="1">DB50-BZ50</f>
        <v>-92.259999999999991</v>
      </c>
      <c r="DC45">
        <f t="shared" si="1"/>
        <v>0</v>
      </c>
      <c r="DD45">
        <f t="shared" si="1"/>
        <v>-93.660000000000025</v>
      </c>
      <c r="DE45">
        <f t="shared" si="1"/>
        <v>0</v>
      </c>
      <c r="DF45">
        <f t="shared" si="1"/>
        <v>-95.06</v>
      </c>
      <c r="DG45">
        <f t="shared" si="1"/>
        <v>0</v>
      </c>
      <c r="DH45">
        <f t="shared" si="1"/>
        <v>-96.49</v>
      </c>
      <c r="DI45">
        <f t="shared" si="1"/>
        <v>0</v>
      </c>
      <c r="DJ45">
        <f t="shared" si="1"/>
        <v>-97.949999999999989</v>
      </c>
      <c r="DK45">
        <f t="shared" si="1"/>
        <v>0</v>
      </c>
    </row>
    <row r="46" spans="1:115" x14ac:dyDescent="0.25">
      <c r="A46" s="71" t="s">
        <v>89</v>
      </c>
      <c r="B46" s="24" t="s">
        <v>959</v>
      </c>
      <c r="C46" s="1">
        <v>390</v>
      </c>
      <c r="D46" s="73" t="s">
        <v>89</v>
      </c>
      <c r="K46" s="2"/>
    </row>
    <row r="47" spans="1:115" x14ac:dyDescent="0.25">
      <c r="A47" s="71" t="s">
        <v>91</v>
      </c>
      <c r="B47" s="24" t="s">
        <v>960</v>
      </c>
      <c r="C47" s="1">
        <v>405</v>
      </c>
      <c r="D47" s="73" t="s">
        <v>91</v>
      </c>
      <c r="K47" s="2"/>
      <c r="U47" s="471" t="s">
        <v>961</v>
      </c>
      <c r="V47" s="472"/>
      <c r="W47" s="472"/>
      <c r="X47" s="472"/>
      <c r="Y47" s="472"/>
      <c r="Z47" s="472"/>
      <c r="AA47" s="472"/>
      <c r="AB47" s="472"/>
      <c r="AC47" s="472"/>
      <c r="AD47" s="472"/>
      <c r="AE47" s="473"/>
      <c r="AI47" s="471" t="s">
        <v>961</v>
      </c>
      <c r="AJ47" s="472"/>
      <c r="AK47" s="472"/>
      <c r="AL47" s="472"/>
      <c r="AM47" s="472"/>
      <c r="AN47" s="472"/>
      <c r="AO47" s="472"/>
      <c r="AP47" s="472"/>
      <c r="AQ47" s="472"/>
      <c r="AR47" s="472"/>
      <c r="AS47" s="473"/>
      <c r="AW47" s="468" t="s">
        <v>962</v>
      </c>
      <c r="AX47" s="469"/>
      <c r="AY47" s="469"/>
      <c r="AZ47" s="469"/>
      <c r="BA47" s="469"/>
      <c r="BB47" s="469"/>
      <c r="BC47" s="469"/>
      <c r="BD47" s="469"/>
      <c r="BE47" s="469"/>
      <c r="BF47" s="469"/>
      <c r="BG47" s="470"/>
      <c r="BK47" s="468" t="s">
        <v>962</v>
      </c>
      <c r="BL47" s="469"/>
      <c r="BM47" s="469"/>
      <c r="BN47" s="469"/>
      <c r="BO47" s="469"/>
      <c r="BP47" s="469"/>
      <c r="BQ47" s="469"/>
      <c r="BR47" s="469"/>
      <c r="BS47" s="469"/>
      <c r="BT47" s="469"/>
      <c r="BU47" s="470"/>
      <c r="BY47" s="487" t="s">
        <v>963</v>
      </c>
      <c r="BZ47" s="488"/>
      <c r="CA47" s="488"/>
      <c r="CB47" s="488"/>
      <c r="CC47" s="488"/>
      <c r="CD47" s="488"/>
      <c r="CE47" s="488"/>
      <c r="CF47" s="488"/>
      <c r="CG47" s="488"/>
      <c r="CH47" s="488"/>
      <c r="CI47" s="489"/>
      <c r="CM47" s="487" t="s">
        <v>963</v>
      </c>
      <c r="CN47" s="488"/>
      <c r="CO47" s="488"/>
      <c r="CP47" s="488"/>
      <c r="CQ47" s="488"/>
      <c r="CR47" s="488"/>
      <c r="CS47" s="488"/>
      <c r="CT47" s="488"/>
      <c r="CU47" s="488"/>
      <c r="CV47" s="488"/>
      <c r="CW47" s="489"/>
      <c r="DA47" s="487" t="s">
        <v>963</v>
      </c>
      <c r="DB47" s="488"/>
      <c r="DC47" s="488"/>
      <c r="DD47" s="488"/>
      <c r="DE47" s="488"/>
      <c r="DF47" s="488"/>
      <c r="DG47" s="488"/>
      <c r="DH47" s="488"/>
      <c r="DI47" s="488"/>
      <c r="DJ47" s="488"/>
      <c r="DK47" s="489"/>
    </row>
    <row r="48" spans="1:115" x14ac:dyDescent="0.25">
      <c r="A48" s="71" t="s">
        <v>93</v>
      </c>
      <c r="B48" s="24" t="s">
        <v>964</v>
      </c>
      <c r="C48" s="1">
        <v>420</v>
      </c>
      <c r="D48" s="73" t="s">
        <v>93</v>
      </c>
      <c r="K48" s="2"/>
      <c r="U48" s="458" t="s">
        <v>965</v>
      </c>
      <c r="V48" s="459"/>
      <c r="W48" s="459"/>
      <c r="X48" s="459"/>
      <c r="Y48" s="459"/>
      <c r="Z48" s="459"/>
      <c r="AA48" s="459"/>
      <c r="AB48" s="459"/>
      <c r="AC48" s="459"/>
      <c r="AD48" s="459"/>
      <c r="AE48" s="460"/>
      <c r="AI48" s="458" t="s">
        <v>966</v>
      </c>
      <c r="AJ48" s="459"/>
      <c r="AK48" s="459"/>
      <c r="AL48" s="459"/>
      <c r="AM48" s="459"/>
      <c r="AN48" s="459"/>
      <c r="AO48" s="459"/>
      <c r="AP48" s="459"/>
      <c r="AQ48" s="459"/>
      <c r="AR48" s="459"/>
      <c r="AS48" s="460"/>
      <c r="AW48" s="477" t="s">
        <v>965</v>
      </c>
      <c r="AX48" s="478"/>
      <c r="AY48" s="478"/>
      <c r="AZ48" s="478"/>
      <c r="BA48" s="478"/>
      <c r="BB48" s="478"/>
      <c r="BC48" s="478"/>
      <c r="BD48" s="478"/>
      <c r="BE48" s="478"/>
      <c r="BF48" s="478"/>
      <c r="BG48" s="479"/>
      <c r="BK48" s="477" t="s">
        <v>967</v>
      </c>
      <c r="BL48" s="478"/>
      <c r="BM48" s="478"/>
      <c r="BN48" s="478"/>
      <c r="BO48" s="478"/>
      <c r="BP48" s="478"/>
      <c r="BQ48" s="478"/>
      <c r="BR48" s="478"/>
      <c r="BS48" s="478"/>
      <c r="BT48" s="478"/>
      <c r="BU48" s="479"/>
      <c r="BY48" s="490" t="s">
        <v>968</v>
      </c>
      <c r="BZ48" s="491"/>
      <c r="CA48" s="491"/>
      <c r="CB48" s="491"/>
      <c r="CC48" s="491"/>
      <c r="CD48" s="491"/>
      <c r="CE48" s="491"/>
      <c r="CF48" s="491"/>
      <c r="CG48" s="491"/>
      <c r="CH48" s="491"/>
      <c r="CI48" s="492"/>
      <c r="CM48" s="490" t="s">
        <v>969</v>
      </c>
      <c r="CN48" s="491"/>
      <c r="CO48" s="491"/>
      <c r="CP48" s="491"/>
      <c r="CQ48" s="491"/>
      <c r="CR48" s="491"/>
      <c r="CS48" s="491"/>
      <c r="CT48" s="491"/>
      <c r="CU48" s="491"/>
      <c r="CV48" s="491"/>
      <c r="CW48" s="492"/>
      <c r="DA48" s="490" t="s">
        <v>970</v>
      </c>
      <c r="DB48" s="491"/>
      <c r="DC48" s="491"/>
      <c r="DD48" s="491"/>
      <c r="DE48" s="491"/>
      <c r="DF48" s="491"/>
      <c r="DG48" s="491"/>
      <c r="DH48" s="491"/>
      <c r="DI48" s="491"/>
      <c r="DJ48" s="491"/>
      <c r="DK48" s="492"/>
    </row>
    <row r="49" spans="1:115" x14ac:dyDescent="0.25">
      <c r="A49" s="71" t="s">
        <v>95</v>
      </c>
      <c r="B49" s="24" t="s">
        <v>971</v>
      </c>
      <c r="C49" s="1">
        <v>435</v>
      </c>
      <c r="D49" s="73" t="s">
        <v>95</v>
      </c>
      <c r="K49" s="2"/>
      <c r="U49" s="162" t="s">
        <v>182</v>
      </c>
      <c r="V49" t="s">
        <v>972</v>
      </c>
      <c r="W49" s="117">
        <f>V50-X50</f>
        <v>13.280000000000001</v>
      </c>
      <c r="X49">
        <v>2</v>
      </c>
      <c r="Y49" s="117">
        <f>X50-Z50</f>
        <v>13.5</v>
      </c>
      <c r="Z49">
        <v>3</v>
      </c>
      <c r="AA49" s="117">
        <f>Z50-AB50</f>
        <v>13.70999999999998</v>
      </c>
      <c r="AB49">
        <v>4</v>
      </c>
      <c r="AC49" s="117">
        <f>AB50-AD50</f>
        <v>13.920000000000016</v>
      </c>
      <c r="AD49" t="s">
        <v>973</v>
      </c>
      <c r="AE49" s="2"/>
      <c r="AI49" s="162" t="s">
        <v>182</v>
      </c>
      <c r="AJ49">
        <v>1</v>
      </c>
      <c r="AK49" s="117">
        <f>AJ50-AL50</f>
        <v>14.680000000000007</v>
      </c>
      <c r="AL49">
        <v>2</v>
      </c>
      <c r="AM49" s="117">
        <f>AL50-AN50</f>
        <v>14.910000000000011</v>
      </c>
      <c r="AN49">
        <v>3</v>
      </c>
      <c r="AO49" s="117">
        <f>AN50-AP50</f>
        <v>15.14</v>
      </c>
      <c r="AP49">
        <v>4</v>
      </c>
      <c r="AQ49" s="117">
        <f>AP50-AR50</f>
        <v>15.399999999999991</v>
      </c>
      <c r="AR49">
        <v>5</v>
      </c>
      <c r="AS49" s="2"/>
      <c r="AW49" s="162" t="s">
        <v>182</v>
      </c>
      <c r="AX49">
        <v>1</v>
      </c>
      <c r="AY49" s="117">
        <f>AX50-AZ50</f>
        <v>13.29000000000002</v>
      </c>
      <c r="AZ49">
        <v>2</v>
      </c>
      <c r="BA49" s="117">
        <f>AZ50-BB50</f>
        <v>13.5</v>
      </c>
      <c r="BB49">
        <v>3</v>
      </c>
      <c r="BC49" s="117">
        <f>BB50-BD50</f>
        <v>13.72999999999999</v>
      </c>
      <c r="BD49">
        <v>4</v>
      </c>
      <c r="BE49" s="117">
        <f>BD50-BF50</f>
        <v>13.939999999999998</v>
      </c>
      <c r="BF49">
        <v>5</v>
      </c>
      <c r="BG49" s="2"/>
      <c r="BK49" s="162" t="s">
        <v>182</v>
      </c>
      <c r="BL49">
        <v>1</v>
      </c>
      <c r="BM49" s="117">
        <f>BL50-BN50</f>
        <v>14.769999999999996</v>
      </c>
      <c r="BN49">
        <v>2</v>
      </c>
      <c r="BO49" s="117">
        <f>BN50-BP50</f>
        <v>15</v>
      </c>
      <c r="BP49">
        <v>3</v>
      </c>
      <c r="BQ49" s="117">
        <f>BP50-BR50</f>
        <v>15.269999999999996</v>
      </c>
      <c r="BR49">
        <v>4</v>
      </c>
      <c r="BS49" s="117">
        <f>BR50-BT50</f>
        <v>15.540000000000006</v>
      </c>
      <c r="BT49">
        <v>5</v>
      </c>
      <c r="BU49" s="2"/>
      <c r="BY49" s="162" t="s">
        <v>182</v>
      </c>
      <c r="BZ49" t="s">
        <v>974</v>
      </c>
      <c r="CA49" s="117">
        <f>BZ50-CB50</f>
        <v>13.20999999999998</v>
      </c>
      <c r="CB49">
        <v>2</v>
      </c>
      <c r="CC49" s="117">
        <f>CB50-CD50</f>
        <v>13.430000000000007</v>
      </c>
      <c r="CD49">
        <v>3</v>
      </c>
      <c r="CE49" s="117">
        <f>CD50-CF50</f>
        <v>13.640000000000015</v>
      </c>
      <c r="CF49">
        <v>4</v>
      </c>
      <c r="CG49" s="117">
        <f>CF50-CH50</f>
        <v>13.849999999999994</v>
      </c>
      <c r="CH49">
        <v>5</v>
      </c>
      <c r="CI49" s="2"/>
      <c r="CM49" s="163" t="s">
        <v>182</v>
      </c>
      <c r="CN49" s="19" t="s">
        <v>975</v>
      </c>
      <c r="CO49" s="155">
        <f>CN50-CP50</f>
        <v>13.900000000000006</v>
      </c>
      <c r="CP49" s="19">
        <v>2</v>
      </c>
      <c r="CQ49" s="155">
        <f>CP50-CR50</f>
        <v>14.120000000000005</v>
      </c>
      <c r="CR49" s="19">
        <v>3</v>
      </c>
      <c r="CS49" s="155">
        <f>CR50-CT50</f>
        <v>14.329999999999984</v>
      </c>
      <c r="CT49" s="19">
        <v>4</v>
      </c>
      <c r="CU49" s="155">
        <f>CT50-CV50</f>
        <v>14.539999999999992</v>
      </c>
      <c r="CV49" s="19" t="s">
        <v>976</v>
      </c>
      <c r="CW49" s="6"/>
      <c r="DA49" s="162" t="s">
        <v>182</v>
      </c>
      <c r="DB49" t="s">
        <v>977</v>
      </c>
      <c r="DC49" s="117">
        <f>DB50-DD50</f>
        <v>14.610000000000014</v>
      </c>
      <c r="DD49">
        <v>2</v>
      </c>
      <c r="DE49" s="117">
        <f>DD50-DF50</f>
        <v>14.829999999999984</v>
      </c>
      <c r="DF49">
        <v>3</v>
      </c>
      <c r="DG49" s="117">
        <f>DF50-DH50</f>
        <v>15.070000000000007</v>
      </c>
      <c r="DH49">
        <v>4</v>
      </c>
      <c r="DI49" s="117">
        <f>DH50-DJ50</f>
        <v>15.309999999999988</v>
      </c>
      <c r="DJ49" t="s">
        <v>978</v>
      </c>
      <c r="DK49" s="2"/>
    </row>
    <row r="50" spans="1:115" x14ac:dyDescent="0.25">
      <c r="A50" s="71" t="s">
        <v>97</v>
      </c>
      <c r="B50" s="24" t="s">
        <v>979</v>
      </c>
      <c r="C50" s="1">
        <v>450</v>
      </c>
      <c r="D50" s="73" t="s">
        <v>97</v>
      </c>
      <c r="K50" s="2"/>
      <c r="U50" s="79">
        <v>290</v>
      </c>
      <c r="V50">
        <v>234.35</v>
      </c>
      <c r="X50">
        <v>221.07</v>
      </c>
      <c r="Z50">
        <v>207.57</v>
      </c>
      <c r="AB50">
        <v>193.86</v>
      </c>
      <c r="AD50">
        <v>179.94</v>
      </c>
      <c r="AE50" s="2"/>
      <c r="AI50" s="79">
        <v>290</v>
      </c>
      <c r="AJ50">
        <v>141.11000000000001</v>
      </c>
      <c r="AL50">
        <v>126.43</v>
      </c>
      <c r="AN50">
        <v>111.52</v>
      </c>
      <c r="AP50">
        <v>96.38</v>
      </c>
      <c r="AR50">
        <v>80.98</v>
      </c>
      <c r="AS50" s="2"/>
      <c r="AW50" s="79">
        <v>290</v>
      </c>
      <c r="AX50">
        <v>228.3</v>
      </c>
      <c r="AZ50">
        <v>215.01</v>
      </c>
      <c r="BB50">
        <v>201.51</v>
      </c>
      <c r="BD50">
        <v>187.78</v>
      </c>
      <c r="BF50">
        <v>173.84</v>
      </c>
      <c r="BG50" s="2"/>
      <c r="BK50" s="79">
        <v>290</v>
      </c>
      <c r="BL50">
        <v>134.38</v>
      </c>
      <c r="BN50">
        <v>119.61</v>
      </c>
      <c r="BP50">
        <v>104.61</v>
      </c>
      <c r="BR50">
        <v>89.34</v>
      </c>
      <c r="BT50">
        <v>73.8</v>
      </c>
      <c r="BU50" s="2"/>
      <c r="BY50" s="79">
        <v>290</v>
      </c>
      <c r="BZ50">
        <v>237.26</v>
      </c>
      <c r="CB50">
        <v>224.05</v>
      </c>
      <c r="CD50">
        <v>210.62</v>
      </c>
      <c r="CF50">
        <v>196.98</v>
      </c>
      <c r="CH50">
        <v>183.13</v>
      </c>
      <c r="CI50" s="2"/>
      <c r="CM50" s="79">
        <v>290</v>
      </c>
      <c r="CN50">
        <v>192.25</v>
      </c>
      <c r="CP50">
        <v>178.35</v>
      </c>
      <c r="CR50">
        <v>164.23</v>
      </c>
      <c r="CT50">
        <v>149.9</v>
      </c>
      <c r="CV50">
        <v>135.36000000000001</v>
      </c>
      <c r="CW50" s="2"/>
      <c r="DA50" s="79">
        <v>290</v>
      </c>
      <c r="DB50">
        <v>145</v>
      </c>
      <c r="DD50">
        <v>130.38999999999999</v>
      </c>
      <c r="DF50">
        <v>115.56</v>
      </c>
      <c r="DH50">
        <v>100.49</v>
      </c>
      <c r="DJ50">
        <v>85.18</v>
      </c>
      <c r="DK50" s="2"/>
    </row>
    <row r="51" spans="1:115" x14ac:dyDescent="0.25">
      <c r="A51" s="71" t="s">
        <v>99</v>
      </c>
      <c r="B51" s="24" t="s">
        <v>980</v>
      </c>
      <c r="C51" s="1">
        <v>465</v>
      </c>
      <c r="D51" s="73" t="s">
        <v>99</v>
      </c>
      <c r="K51" s="2"/>
      <c r="U51" s="79">
        <v>300</v>
      </c>
      <c r="V51">
        <v>237.31</v>
      </c>
      <c r="W51">
        <f>V51-V50</f>
        <v>2.960000000000008</v>
      </c>
      <c r="X51">
        <v>224.01</v>
      </c>
      <c r="Y51">
        <f>X51-X50</f>
        <v>2.9399999999999977</v>
      </c>
      <c r="Z51">
        <v>210.5</v>
      </c>
      <c r="AA51">
        <f>Z51-Z50</f>
        <v>2.9300000000000068</v>
      </c>
      <c r="AB51">
        <v>196.78</v>
      </c>
      <c r="AC51">
        <f>AB51-AB50</f>
        <v>2.9199999999999875</v>
      </c>
      <c r="AD51">
        <v>182.87</v>
      </c>
      <c r="AE51" s="2">
        <f>AD51-AD50</f>
        <v>2.9300000000000068</v>
      </c>
      <c r="AI51" s="79">
        <v>300</v>
      </c>
      <c r="AJ51">
        <v>144.08000000000001</v>
      </c>
      <c r="AK51">
        <f>AJ51-AJ50</f>
        <v>2.9699999999999989</v>
      </c>
      <c r="AL51">
        <v>129.43</v>
      </c>
      <c r="AM51">
        <f>AL51-AL50</f>
        <v>3</v>
      </c>
      <c r="AN51">
        <v>114.57</v>
      </c>
      <c r="AO51">
        <f>AN51-AN50</f>
        <v>3.0499999999999972</v>
      </c>
      <c r="AP51">
        <v>99.47</v>
      </c>
      <c r="AQ51">
        <f>AP51-AP50</f>
        <v>3.0900000000000034</v>
      </c>
      <c r="AR51">
        <v>84.14</v>
      </c>
      <c r="AS51" s="2">
        <f>AR51-AR50</f>
        <v>3.1599999999999966</v>
      </c>
      <c r="AW51" s="79">
        <v>300</v>
      </c>
      <c r="AX51">
        <v>231.4</v>
      </c>
      <c r="AY51">
        <f>AX51-AX50</f>
        <v>3.0999999999999943</v>
      </c>
      <c r="AZ51">
        <v>218.11</v>
      </c>
      <c r="BA51">
        <f>AZ51-AZ50</f>
        <v>3.1000000000000227</v>
      </c>
      <c r="BB51">
        <v>204.6</v>
      </c>
      <c r="BC51">
        <f>BB51-BB50</f>
        <v>3.0900000000000034</v>
      </c>
      <c r="BD51">
        <v>190.88</v>
      </c>
      <c r="BE51">
        <f>BD51-BD50</f>
        <v>3.0999999999999943</v>
      </c>
      <c r="BF51">
        <v>176.94</v>
      </c>
      <c r="BG51" s="2">
        <f>BF51-BF50</f>
        <v>3.0999999999999943</v>
      </c>
      <c r="BK51" s="79">
        <v>300</v>
      </c>
      <c r="BL51">
        <v>137.55000000000001</v>
      </c>
      <c r="BM51">
        <f>BL51-BL50</f>
        <v>3.1700000000000159</v>
      </c>
      <c r="BN51">
        <v>122.82</v>
      </c>
      <c r="BO51">
        <f>BN51-BN50</f>
        <v>3.2099999999999937</v>
      </c>
      <c r="BP51">
        <v>107.86</v>
      </c>
      <c r="BQ51">
        <f>BP51-BP50</f>
        <v>3.25</v>
      </c>
      <c r="BR51">
        <v>92.66</v>
      </c>
      <c r="BS51">
        <f>BR51-BR50</f>
        <v>3.3199999999999932</v>
      </c>
      <c r="BT51">
        <v>77.19</v>
      </c>
      <c r="BU51" s="2">
        <f>BT51-BT50</f>
        <v>3.3900000000000006</v>
      </c>
      <c r="BY51" s="79">
        <v>300</v>
      </c>
      <c r="BZ51">
        <v>240.22</v>
      </c>
      <c r="CA51">
        <f>BZ51-BZ50</f>
        <v>2.960000000000008</v>
      </c>
      <c r="CB51">
        <v>226.99</v>
      </c>
      <c r="CC51">
        <f>CB51-CB50</f>
        <v>2.9399999999999977</v>
      </c>
      <c r="CD51">
        <v>213.55</v>
      </c>
      <c r="CE51">
        <f>CD51-CD50</f>
        <v>2.9300000000000068</v>
      </c>
      <c r="CF51">
        <v>199.9</v>
      </c>
      <c r="CG51">
        <f>CF51-CF50</f>
        <v>2.9200000000000159</v>
      </c>
      <c r="CH51">
        <v>186.05</v>
      </c>
      <c r="CI51" s="2">
        <f>CH51-CH50</f>
        <v>2.9200000000000159</v>
      </c>
      <c r="CM51" s="79">
        <v>300</v>
      </c>
      <c r="CN51">
        <v>195.18</v>
      </c>
      <c r="CO51">
        <f>CN51-CN50</f>
        <v>2.9300000000000068</v>
      </c>
      <c r="CP51">
        <v>181.27</v>
      </c>
      <c r="CQ51">
        <f>CP51-CP50</f>
        <v>2.9200000000000159</v>
      </c>
      <c r="CR51">
        <v>167.17</v>
      </c>
      <c r="CS51">
        <f>CR51-CR50</f>
        <v>2.9399999999999977</v>
      </c>
      <c r="CT51">
        <v>152.86000000000001</v>
      </c>
      <c r="CU51">
        <f>CT51-CT50</f>
        <v>2.960000000000008</v>
      </c>
      <c r="CV51">
        <v>138.34</v>
      </c>
      <c r="CW51" s="2">
        <f>CV51-CV50</f>
        <v>2.9799999999999898</v>
      </c>
      <c r="DA51" s="79">
        <v>300</v>
      </c>
      <c r="DB51">
        <v>147.97</v>
      </c>
      <c r="DC51">
        <f>DB51-DB50</f>
        <v>2.9699999999999989</v>
      </c>
      <c r="DD51">
        <v>133.38999999999999</v>
      </c>
      <c r="DE51">
        <f>DD51-DD50</f>
        <v>3</v>
      </c>
      <c r="DF51">
        <v>118.59</v>
      </c>
      <c r="DG51">
        <f>DF51-DF50</f>
        <v>3.0300000000000011</v>
      </c>
      <c r="DH51">
        <v>103.57</v>
      </c>
      <c r="DI51">
        <f>DH51-DH50</f>
        <v>3.0799999999999983</v>
      </c>
      <c r="DJ51">
        <v>88.32</v>
      </c>
      <c r="DK51" s="2">
        <f>DJ51-DJ50</f>
        <v>3.1399999999999864</v>
      </c>
    </row>
    <row r="52" spans="1:115" x14ac:dyDescent="0.25">
      <c r="A52" s="112" t="s">
        <v>101</v>
      </c>
      <c r="B52" s="28" t="s">
        <v>981</v>
      </c>
      <c r="C52" s="32">
        <v>480</v>
      </c>
      <c r="D52" s="172" t="s">
        <v>101</v>
      </c>
      <c r="E52" s="4"/>
      <c r="F52" s="4"/>
      <c r="G52" s="4"/>
      <c r="H52" s="4"/>
      <c r="I52" s="4"/>
      <c r="J52" s="4"/>
      <c r="K52" s="3"/>
      <c r="U52" s="79">
        <v>310</v>
      </c>
      <c r="V52">
        <v>240.26</v>
      </c>
      <c r="W52">
        <f t="shared" ref="W52:W69" si="2">V52-V51</f>
        <v>2.9499999999999886</v>
      </c>
      <c r="Y52">
        <f t="shared" ref="Y52:Y69" si="3">X52-X51</f>
        <v>-224.01</v>
      </c>
      <c r="AA52">
        <f t="shared" ref="AA52:AA69" si="4">Z52-Z51</f>
        <v>-210.5</v>
      </c>
      <c r="AC52">
        <f t="shared" ref="AC52:AE69" si="5">AB52-AB51</f>
        <v>-196.78</v>
      </c>
      <c r="AE52" s="2">
        <f t="shared" si="5"/>
        <v>-182.87</v>
      </c>
      <c r="AI52" s="79">
        <v>310</v>
      </c>
      <c r="AK52">
        <f t="shared" ref="AK52:AK69" si="6">AJ52-AJ51</f>
        <v>-144.08000000000001</v>
      </c>
      <c r="AM52">
        <f t="shared" ref="AM52:AM69" si="7">AL52-AL51</f>
        <v>-129.43</v>
      </c>
      <c r="AO52">
        <f t="shared" ref="AO52:AO69" si="8">AN52-AN51</f>
        <v>-114.57</v>
      </c>
      <c r="AQ52">
        <f t="shared" ref="AQ52:AQ69" si="9">AP52-AP51</f>
        <v>-99.47</v>
      </c>
      <c r="AS52" s="2">
        <f t="shared" ref="AS52:AS69" si="10">AR52-AR51</f>
        <v>-84.14</v>
      </c>
      <c r="AW52" s="79">
        <v>310</v>
      </c>
      <c r="AY52">
        <f t="shared" ref="AY52:AY69" si="11">AX52-AX51</f>
        <v>-231.4</v>
      </c>
      <c r="BA52">
        <f t="shared" ref="BA52:BA69" si="12">AZ52-AZ51</f>
        <v>-218.11</v>
      </c>
      <c r="BC52">
        <f t="shared" ref="BC52:BC69" si="13">BB52-BB51</f>
        <v>-204.6</v>
      </c>
      <c r="BE52">
        <f t="shared" ref="BE52:BE69" si="14">BD52-BD51</f>
        <v>-190.88</v>
      </c>
      <c r="BG52" s="2">
        <f t="shared" ref="BG52:BG69" si="15">BF52-BF51</f>
        <v>-176.94</v>
      </c>
      <c r="BK52" s="79">
        <v>310</v>
      </c>
      <c r="BM52">
        <f t="shared" ref="BM52:BM69" si="16">BL52-BL51</f>
        <v>-137.55000000000001</v>
      </c>
      <c r="BO52">
        <f t="shared" ref="BO52:BO69" si="17">BN52-BN51</f>
        <v>-122.82</v>
      </c>
      <c r="BQ52">
        <f t="shared" ref="BQ52:BQ69" si="18">BP52-BP51</f>
        <v>-107.86</v>
      </c>
      <c r="BS52">
        <f t="shared" ref="BS52:BS69" si="19">BR52-BR51</f>
        <v>-92.66</v>
      </c>
      <c r="BU52" s="2">
        <f t="shared" ref="BU52:BU69" si="20">BT52-BT51</f>
        <v>-77.19</v>
      </c>
      <c r="BY52" s="79">
        <v>310</v>
      </c>
      <c r="CA52">
        <f t="shared" ref="CA52:CA69" si="21">BZ52-BZ51</f>
        <v>-240.22</v>
      </c>
      <c r="CC52">
        <f t="shared" ref="CC52:CC69" si="22">CB52-CB51</f>
        <v>-226.99</v>
      </c>
      <c r="CE52">
        <f>CD52-CD51</f>
        <v>-213.55</v>
      </c>
      <c r="CG52">
        <f t="shared" ref="CG52:CG69" si="23">CF52-CF51</f>
        <v>-199.9</v>
      </c>
      <c r="CI52" s="2">
        <f t="shared" ref="CI52:CI69" si="24">CH52-CH51</f>
        <v>-186.05</v>
      </c>
      <c r="CM52" s="79">
        <v>310</v>
      </c>
      <c r="CO52">
        <f t="shared" ref="CO52:CO69" si="25">CN52-CN51</f>
        <v>-195.18</v>
      </c>
      <c r="CQ52">
        <f t="shared" ref="CQ52:CQ69" si="26">CP52-CP51</f>
        <v>-181.27</v>
      </c>
      <c r="CS52">
        <f>CR52-CR51</f>
        <v>-167.17</v>
      </c>
      <c r="CU52">
        <f t="shared" ref="CU52:CU69" si="27">CT52-CT51</f>
        <v>-152.86000000000001</v>
      </c>
      <c r="CW52" s="2">
        <f t="shared" ref="CW52:CW69" si="28">CV52-CV51</f>
        <v>-138.34</v>
      </c>
      <c r="DA52" s="79">
        <v>310</v>
      </c>
      <c r="DC52">
        <f t="shared" ref="DC52:DC69" si="29">DB52-DB51</f>
        <v>-147.97</v>
      </c>
      <c r="DE52">
        <f t="shared" ref="DE52:DE69" si="30">DD52-DD51</f>
        <v>-133.38999999999999</v>
      </c>
      <c r="DG52">
        <f>DF52-DF51</f>
        <v>-118.59</v>
      </c>
      <c r="DI52">
        <f t="shared" ref="DI52:DI69" si="31">DH52-DH51</f>
        <v>-103.57</v>
      </c>
      <c r="DK52" s="2">
        <f t="shared" ref="DK52:DK69" si="32">DJ52-DJ51</f>
        <v>-88.32</v>
      </c>
    </row>
    <row r="53" spans="1:115" x14ac:dyDescent="0.25">
      <c r="A53" s="331" t="s">
        <v>107</v>
      </c>
      <c r="B53" s="332"/>
      <c r="C53" s="1" t="s">
        <v>108</v>
      </c>
      <c r="D53" s="34"/>
      <c r="K53" s="2"/>
      <c r="U53" s="79">
        <v>320</v>
      </c>
      <c r="W53" s="94">
        <f t="shared" si="2"/>
        <v>-240.26</v>
      </c>
      <c r="Y53" s="94">
        <f t="shared" si="3"/>
        <v>0</v>
      </c>
      <c r="AA53">
        <f t="shared" si="4"/>
        <v>0</v>
      </c>
      <c r="AC53">
        <f t="shared" si="5"/>
        <v>0</v>
      </c>
      <c r="AE53" s="2">
        <f t="shared" si="5"/>
        <v>0</v>
      </c>
      <c r="AI53" s="79">
        <v>320</v>
      </c>
      <c r="AK53" s="94">
        <f t="shared" si="6"/>
        <v>0</v>
      </c>
      <c r="AM53" s="94">
        <f t="shared" si="7"/>
        <v>0</v>
      </c>
      <c r="AO53">
        <f t="shared" si="8"/>
        <v>0</v>
      </c>
      <c r="AQ53">
        <f t="shared" si="9"/>
        <v>0</v>
      </c>
      <c r="AS53" s="2">
        <f t="shared" si="10"/>
        <v>0</v>
      </c>
      <c r="AW53" s="79">
        <v>320</v>
      </c>
      <c r="AY53" s="94">
        <f t="shared" si="11"/>
        <v>0</v>
      </c>
      <c r="BA53" s="94">
        <f t="shared" si="12"/>
        <v>0</v>
      </c>
      <c r="BC53">
        <f t="shared" si="13"/>
        <v>0</v>
      </c>
      <c r="BE53">
        <f t="shared" si="14"/>
        <v>0</v>
      </c>
      <c r="BG53" s="2">
        <f t="shared" si="15"/>
        <v>0</v>
      </c>
      <c r="BK53" s="79">
        <v>320</v>
      </c>
      <c r="BM53" s="94">
        <f t="shared" si="16"/>
        <v>0</v>
      </c>
      <c r="BO53" s="94">
        <f t="shared" si="17"/>
        <v>0</v>
      </c>
      <c r="BQ53">
        <f t="shared" si="18"/>
        <v>0</v>
      </c>
      <c r="BS53">
        <f t="shared" si="19"/>
        <v>0</v>
      </c>
      <c r="BU53" s="2">
        <f t="shared" si="20"/>
        <v>0</v>
      </c>
      <c r="BY53" s="79">
        <v>320</v>
      </c>
      <c r="CA53" s="94">
        <f t="shared" si="21"/>
        <v>0</v>
      </c>
      <c r="CC53" s="94">
        <f t="shared" si="22"/>
        <v>0</v>
      </c>
      <c r="CE53">
        <f>CD53-CD52</f>
        <v>0</v>
      </c>
      <c r="CG53">
        <f t="shared" si="23"/>
        <v>0</v>
      </c>
      <c r="CI53" s="2">
        <f t="shared" si="24"/>
        <v>0</v>
      </c>
      <c r="CM53" s="79">
        <v>320</v>
      </c>
      <c r="CO53" s="94">
        <f t="shared" si="25"/>
        <v>0</v>
      </c>
      <c r="CQ53" s="94">
        <f t="shared" si="26"/>
        <v>0</v>
      </c>
      <c r="CS53" s="94">
        <f>CR53-CR52</f>
        <v>0</v>
      </c>
      <c r="CU53">
        <f t="shared" si="27"/>
        <v>0</v>
      </c>
      <c r="CW53" s="2">
        <f t="shared" si="28"/>
        <v>0</v>
      </c>
      <c r="DA53" s="79">
        <v>320</v>
      </c>
      <c r="DC53" s="94">
        <f t="shared" si="29"/>
        <v>0</v>
      </c>
      <c r="DE53" s="94">
        <f t="shared" si="30"/>
        <v>0</v>
      </c>
      <c r="DG53">
        <f>DF53-DF52</f>
        <v>0</v>
      </c>
      <c r="DI53">
        <f t="shared" si="31"/>
        <v>0</v>
      </c>
      <c r="DK53" s="2">
        <f t="shared" si="32"/>
        <v>0</v>
      </c>
    </row>
    <row r="54" spans="1:115" x14ac:dyDescent="0.25">
      <c r="A54" s="23" t="s">
        <v>123</v>
      </c>
      <c r="B54" s="24" t="s">
        <v>982</v>
      </c>
      <c r="C54" s="1">
        <v>450</v>
      </c>
      <c r="D54" s="309" t="s">
        <v>123</v>
      </c>
      <c r="K54" s="2"/>
      <c r="U54" s="79">
        <v>330</v>
      </c>
      <c r="W54" s="94">
        <f t="shared" si="2"/>
        <v>0</v>
      </c>
      <c r="Y54" s="94">
        <f t="shared" si="3"/>
        <v>0</v>
      </c>
      <c r="AA54">
        <f t="shared" si="4"/>
        <v>0</v>
      </c>
      <c r="AC54" s="94">
        <f t="shared" si="5"/>
        <v>0</v>
      </c>
      <c r="AE54" s="95">
        <f t="shared" si="5"/>
        <v>0</v>
      </c>
      <c r="AI54" s="79">
        <v>330</v>
      </c>
      <c r="AK54" s="94">
        <f t="shared" si="6"/>
        <v>0</v>
      </c>
      <c r="AM54" s="94">
        <f t="shared" si="7"/>
        <v>0</v>
      </c>
      <c r="AO54">
        <f t="shared" si="8"/>
        <v>0</v>
      </c>
      <c r="AQ54" s="94">
        <f t="shared" si="9"/>
        <v>0</v>
      </c>
      <c r="AS54" s="95">
        <f t="shared" si="10"/>
        <v>0</v>
      </c>
      <c r="AW54" s="79">
        <v>330</v>
      </c>
      <c r="AY54" s="94">
        <f t="shared" si="11"/>
        <v>0</v>
      </c>
      <c r="BA54" s="94">
        <f t="shared" si="12"/>
        <v>0</v>
      </c>
      <c r="BC54">
        <f t="shared" si="13"/>
        <v>0</v>
      </c>
      <c r="BE54" s="94">
        <f t="shared" si="14"/>
        <v>0</v>
      </c>
      <c r="BG54" s="95">
        <f t="shared" si="15"/>
        <v>0</v>
      </c>
      <c r="BK54" s="79">
        <v>330</v>
      </c>
      <c r="BM54" s="94">
        <f t="shared" si="16"/>
        <v>0</v>
      </c>
      <c r="BO54" s="94">
        <f t="shared" si="17"/>
        <v>0</v>
      </c>
      <c r="BQ54">
        <f t="shared" si="18"/>
        <v>0</v>
      </c>
      <c r="BS54" s="94">
        <f t="shared" si="19"/>
        <v>0</v>
      </c>
      <c r="BU54" s="95">
        <f t="shared" si="20"/>
        <v>0</v>
      </c>
      <c r="BY54" s="79">
        <v>330</v>
      </c>
      <c r="CA54" s="94">
        <f t="shared" si="21"/>
        <v>0</v>
      </c>
      <c r="CC54" s="94">
        <f t="shared" si="22"/>
        <v>0</v>
      </c>
      <c r="CE54">
        <f t="shared" ref="CE54:CE69" si="33">CD54-CD53</f>
        <v>0</v>
      </c>
      <c r="CG54" s="94">
        <f t="shared" si="23"/>
        <v>0</v>
      </c>
      <c r="CI54" s="95">
        <f t="shared" si="24"/>
        <v>0</v>
      </c>
      <c r="CM54" s="79">
        <v>330</v>
      </c>
      <c r="CO54" s="94">
        <f t="shared" si="25"/>
        <v>0</v>
      </c>
      <c r="CQ54" s="94">
        <f t="shared" si="26"/>
        <v>0</v>
      </c>
      <c r="CS54" s="94">
        <f t="shared" ref="CS54:CS69" si="34">CR54-CR53</f>
        <v>0</v>
      </c>
      <c r="CU54" s="94">
        <f t="shared" si="27"/>
        <v>0</v>
      </c>
      <c r="CW54" s="95">
        <f t="shared" si="28"/>
        <v>0</v>
      </c>
      <c r="DA54" s="79">
        <v>330</v>
      </c>
      <c r="DC54" s="94">
        <f t="shared" si="29"/>
        <v>0</v>
      </c>
      <c r="DE54" s="94">
        <f t="shared" si="30"/>
        <v>0</v>
      </c>
      <c r="DG54">
        <f t="shared" ref="DG54:DG69" si="35">DF54-DF53</f>
        <v>0</v>
      </c>
      <c r="DI54" s="94">
        <f t="shared" si="31"/>
        <v>0</v>
      </c>
      <c r="DK54" s="95">
        <f t="shared" si="32"/>
        <v>0</v>
      </c>
    </row>
    <row r="55" spans="1:115" x14ac:dyDescent="0.25">
      <c r="A55" s="23" t="s">
        <v>125</v>
      </c>
      <c r="B55" s="24" t="s">
        <v>983</v>
      </c>
      <c r="C55" s="1">
        <v>460</v>
      </c>
      <c r="D55" s="309" t="s">
        <v>125</v>
      </c>
      <c r="K55" s="2"/>
      <c r="U55" s="79">
        <v>340</v>
      </c>
      <c r="W55" s="94">
        <f t="shared" si="2"/>
        <v>0</v>
      </c>
      <c r="Y55" s="94">
        <f t="shared" si="3"/>
        <v>0</v>
      </c>
      <c r="AA55">
        <f t="shared" si="4"/>
        <v>0</v>
      </c>
      <c r="AC55" s="94">
        <f t="shared" si="5"/>
        <v>0</v>
      </c>
      <c r="AE55" s="95">
        <f t="shared" si="5"/>
        <v>0</v>
      </c>
      <c r="AI55" s="79">
        <v>340</v>
      </c>
      <c r="AK55" s="94">
        <f t="shared" si="6"/>
        <v>0</v>
      </c>
      <c r="AM55" s="94">
        <f t="shared" si="7"/>
        <v>0</v>
      </c>
      <c r="AO55">
        <f t="shared" si="8"/>
        <v>0</v>
      </c>
      <c r="AQ55" s="94">
        <f t="shared" si="9"/>
        <v>0</v>
      </c>
      <c r="AS55" s="95">
        <f t="shared" si="10"/>
        <v>0</v>
      </c>
      <c r="AW55" s="79">
        <v>340</v>
      </c>
      <c r="AY55" s="94">
        <f t="shared" si="11"/>
        <v>0</v>
      </c>
      <c r="BA55" s="94">
        <f t="shared" si="12"/>
        <v>0</v>
      </c>
      <c r="BC55">
        <f t="shared" si="13"/>
        <v>0</v>
      </c>
      <c r="BE55" s="94">
        <f t="shared" si="14"/>
        <v>0</v>
      </c>
      <c r="BG55" s="95">
        <f t="shared" si="15"/>
        <v>0</v>
      </c>
      <c r="BK55" s="79">
        <v>340</v>
      </c>
      <c r="BM55" s="94">
        <f t="shared" si="16"/>
        <v>0</v>
      </c>
      <c r="BO55" s="94">
        <f t="shared" si="17"/>
        <v>0</v>
      </c>
      <c r="BQ55">
        <f t="shared" si="18"/>
        <v>0</v>
      </c>
      <c r="BS55" s="94">
        <f t="shared" si="19"/>
        <v>0</v>
      </c>
      <c r="BU55" s="95">
        <f t="shared" si="20"/>
        <v>0</v>
      </c>
      <c r="BY55" s="79">
        <v>340</v>
      </c>
      <c r="CA55" s="94">
        <f t="shared" si="21"/>
        <v>0</v>
      </c>
      <c r="CC55" s="94">
        <f t="shared" si="22"/>
        <v>0</v>
      </c>
      <c r="CE55">
        <f t="shared" si="33"/>
        <v>0</v>
      </c>
      <c r="CG55" s="94">
        <f t="shared" si="23"/>
        <v>0</v>
      </c>
      <c r="CI55" s="95">
        <f t="shared" si="24"/>
        <v>0</v>
      </c>
      <c r="CM55" s="79">
        <v>340</v>
      </c>
      <c r="CO55" s="94">
        <f t="shared" si="25"/>
        <v>0</v>
      </c>
      <c r="CQ55" s="94">
        <f t="shared" si="26"/>
        <v>0</v>
      </c>
      <c r="CS55" s="94">
        <f t="shared" si="34"/>
        <v>0</v>
      </c>
      <c r="CU55" s="94">
        <f t="shared" si="27"/>
        <v>0</v>
      </c>
      <c r="CW55" s="95">
        <f t="shared" si="28"/>
        <v>0</v>
      </c>
      <c r="DA55" s="79">
        <v>340</v>
      </c>
      <c r="DC55" s="94">
        <f t="shared" si="29"/>
        <v>0</v>
      </c>
      <c r="DE55" s="94">
        <f t="shared" si="30"/>
        <v>0</v>
      </c>
      <c r="DG55">
        <f t="shared" si="35"/>
        <v>0</v>
      </c>
      <c r="DI55" s="94">
        <f t="shared" si="31"/>
        <v>0</v>
      </c>
      <c r="DK55" s="95">
        <f t="shared" si="32"/>
        <v>0</v>
      </c>
    </row>
    <row r="56" spans="1:115" x14ac:dyDescent="0.25">
      <c r="A56" s="23" t="s">
        <v>127</v>
      </c>
      <c r="B56" s="24" t="s">
        <v>984</v>
      </c>
      <c r="C56" s="1">
        <v>470</v>
      </c>
      <c r="D56" s="309" t="s">
        <v>127</v>
      </c>
      <c r="K56" s="2"/>
      <c r="U56" s="79">
        <v>350</v>
      </c>
      <c r="W56" s="94">
        <f t="shared" si="2"/>
        <v>0</v>
      </c>
      <c r="Y56" s="94">
        <f t="shared" si="3"/>
        <v>0</v>
      </c>
      <c r="AA56">
        <f t="shared" si="4"/>
        <v>0</v>
      </c>
      <c r="AC56" s="94">
        <f t="shared" si="5"/>
        <v>0</v>
      </c>
      <c r="AE56" s="95">
        <f t="shared" si="5"/>
        <v>0</v>
      </c>
      <c r="AI56" s="79">
        <v>350</v>
      </c>
      <c r="AK56" s="94">
        <f t="shared" si="6"/>
        <v>0</v>
      </c>
      <c r="AM56" s="94">
        <f t="shared" si="7"/>
        <v>0</v>
      </c>
      <c r="AO56">
        <f t="shared" si="8"/>
        <v>0</v>
      </c>
      <c r="AQ56" s="94">
        <f t="shared" si="9"/>
        <v>0</v>
      </c>
      <c r="AS56" s="95">
        <f t="shared" si="10"/>
        <v>0</v>
      </c>
      <c r="AW56" s="79">
        <v>350</v>
      </c>
      <c r="AY56" s="94">
        <f t="shared" si="11"/>
        <v>0</v>
      </c>
      <c r="BA56" s="94">
        <f t="shared" si="12"/>
        <v>0</v>
      </c>
      <c r="BC56">
        <f t="shared" si="13"/>
        <v>0</v>
      </c>
      <c r="BE56" s="94">
        <f t="shared" si="14"/>
        <v>0</v>
      </c>
      <c r="BG56" s="95">
        <f t="shared" si="15"/>
        <v>0</v>
      </c>
      <c r="BK56" s="79">
        <v>350</v>
      </c>
      <c r="BM56" s="94">
        <f t="shared" si="16"/>
        <v>0</v>
      </c>
      <c r="BO56" s="94">
        <f t="shared" si="17"/>
        <v>0</v>
      </c>
      <c r="BQ56">
        <f t="shared" si="18"/>
        <v>0</v>
      </c>
      <c r="BS56" s="94">
        <f t="shared" si="19"/>
        <v>0</v>
      </c>
      <c r="BU56" s="95">
        <f t="shared" si="20"/>
        <v>0</v>
      </c>
      <c r="BY56" s="79">
        <v>350</v>
      </c>
      <c r="CA56" s="94">
        <f t="shared" si="21"/>
        <v>0</v>
      </c>
      <c r="CC56" s="94">
        <f t="shared" si="22"/>
        <v>0</v>
      </c>
      <c r="CE56">
        <f t="shared" si="33"/>
        <v>0</v>
      </c>
      <c r="CG56" s="94">
        <f t="shared" si="23"/>
        <v>0</v>
      </c>
      <c r="CI56" s="95">
        <f t="shared" si="24"/>
        <v>0</v>
      </c>
      <c r="CM56" s="79">
        <v>350</v>
      </c>
      <c r="CO56" s="94">
        <f t="shared" si="25"/>
        <v>0</v>
      </c>
      <c r="CQ56" s="94">
        <f t="shared" si="26"/>
        <v>0</v>
      </c>
      <c r="CS56" s="94">
        <f t="shared" si="34"/>
        <v>0</v>
      </c>
      <c r="CU56" s="94">
        <f t="shared" si="27"/>
        <v>0</v>
      </c>
      <c r="CW56" s="95">
        <f t="shared" si="28"/>
        <v>0</v>
      </c>
      <c r="DA56" s="79">
        <v>350</v>
      </c>
      <c r="DC56" s="94">
        <f t="shared" si="29"/>
        <v>0</v>
      </c>
      <c r="DE56" s="94">
        <f t="shared" si="30"/>
        <v>0</v>
      </c>
      <c r="DG56">
        <f t="shared" si="35"/>
        <v>0</v>
      </c>
      <c r="DI56" s="94">
        <f t="shared" si="31"/>
        <v>0</v>
      </c>
      <c r="DK56" s="95">
        <f t="shared" si="32"/>
        <v>0</v>
      </c>
    </row>
    <row r="57" spans="1:115" x14ac:dyDescent="0.25">
      <c r="A57" s="23" t="s">
        <v>129</v>
      </c>
      <c r="B57" s="24" t="s">
        <v>985</v>
      </c>
      <c r="C57" s="1">
        <v>480</v>
      </c>
      <c r="D57" s="309" t="s">
        <v>129</v>
      </c>
      <c r="K57" s="2"/>
      <c r="U57" s="79">
        <v>360</v>
      </c>
      <c r="W57" s="94">
        <f t="shared" si="2"/>
        <v>0</v>
      </c>
      <c r="Y57" s="94">
        <f t="shared" si="3"/>
        <v>0</v>
      </c>
      <c r="AA57">
        <f t="shared" si="4"/>
        <v>0</v>
      </c>
      <c r="AC57" s="94">
        <f t="shared" si="5"/>
        <v>0</v>
      </c>
      <c r="AE57" s="95">
        <f t="shared" si="5"/>
        <v>0</v>
      </c>
      <c r="AI57" s="79">
        <v>360</v>
      </c>
      <c r="AK57" s="94">
        <f t="shared" si="6"/>
        <v>0</v>
      </c>
      <c r="AM57" s="94">
        <f t="shared" si="7"/>
        <v>0</v>
      </c>
      <c r="AO57">
        <f t="shared" si="8"/>
        <v>0</v>
      </c>
      <c r="AQ57" s="94">
        <f t="shared" si="9"/>
        <v>0</v>
      </c>
      <c r="AS57" s="95">
        <f t="shared" si="10"/>
        <v>0</v>
      </c>
      <c r="AW57" s="79">
        <v>360</v>
      </c>
      <c r="AY57" s="94">
        <f t="shared" si="11"/>
        <v>0</v>
      </c>
      <c r="BA57" s="94">
        <f t="shared" si="12"/>
        <v>0</v>
      </c>
      <c r="BC57">
        <f t="shared" si="13"/>
        <v>0</v>
      </c>
      <c r="BE57" s="94">
        <f t="shared" si="14"/>
        <v>0</v>
      </c>
      <c r="BG57" s="95">
        <f t="shared" si="15"/>
        <v>0</v>
      </c>
      <c r="BK57" s="79">
        <v>360</v>
      </c>
      <c r="BM57" s="94">
        <f t="shared" si="16"/>
        <v>0</v>
      </c>
      <c r="BO57" s="94">
        <f t="shared" si="17"/>
        <v>0</v>
      </c>
      <c r="BQ57">
        <f t="shared" si="18"/>
        <v>0</v>
      </c>
      <c r="BS57" s="94">
        <f t="shared" si="19"/>
        <v>0</v>
      </c>
      <c r="BU57" s="95">
        <f t="shared" si="20"/>
        <v>0</v>
      </c>
      <c r="BY57" s="79">
        <v>360</v>
      </c>
      <c r="CA57" s="94">
        <f t="shared" si="21"/>
        <v>0</v>
      </c>
      <c r="CC57" s="94">
        <f t="shared" si="22"/>
        <v>0</v>
      </c>
      <c r="CE57">
        <f t="shared" si="33"/>
        <v>0</v>
      </c>
      <c r="CG57" s="94">
        <f t="shared" si="23"/>
        <v>0</v>
      </c>
      <c r="CI57" s="95">
        <f t="shared" si="24"/>
        <v>0</v>
      </c>
      <c r="CM57" s="79">
        <v>360</v>
      </c>
      <c r="CO57" s="94">
        <f t="shared" si="25"/>
        <v>0</v>
      </c>
      <c r="CQ57" s="94">
        <f t="shared" si="26"/>
        <v>0</v>
      </c>
      <c r="CS57" s="94">
        <f t="shared" si="34"/>
        <v>0</v>
      </c>
      <c r="CU57" s="94">
        <f t="shared" si="27"/>
        <v>0</v>
      </c>
      <c r="CW57" s="95">
        <f t="shared" si="28"/>
        <v>0</v>
      </c>
      <c r="DA57" s="79">
        <v>360</v>
      </c>
      <c r="DC57" s="94">
        <f t="shared" si="29"/>
        <v>0</v>
      </c>
      <c r="DE57" s="94">
        <f t="shared" si="30"/>
        <v>0</v>
      </c>
      <c r="DG57">
        <f t="shared" si="35"/>
        <v>0</v>
      </c>
      <c r="DI57" s="94">
        <f t="shared" si="31"/>
        <v>0</v>
      </c>
      <c r="DK57" s="95">
        <f t="shared" si="32"/>
        <v>0</v>
      </c>
    </row>
    <row r="58" spans="1:115" x14ac:dyDescent="0.25">
      <c r="A58" s="23" t="s">
        <v>133</v>
      </c>
      <c r="B58" s="24" t="s">
        <v>986</v>
      </c>
      <c r="C58" s="1">
        <v>490</v>
      </c>
      <c r="D58" s="309" t="s">
        <v>133</v>
      </c>
      <c r="K58" s="2"/>
      <c r="U58" s="79">
        <v>370</v>
      </c>
      <c r="W58" s="94">
        <f t="shared" si="2"/>
        <v>0</v>
      </c>
      <c r="Y58" s="94">
        <f t="shared" si="3"/>
        <v>0</v>
      </c>
      <c r="AA58">
        <f t="shared" si="4"/>
        <v>0</v>
      </c>
      <c r="AC58" s="94">
        <f t="shared" si="5"/>
        <v>0</v>
      </c>
      <c r="AE58" s="95">
        <f t="shared" si="5"/>
        <v>0</v>
      </c>
      <c r="AI58" s="79">
        <v>370</v>
      </c>
      <c r="AK58" s="94">
        <f t="shared" si="6"/>
        <v>0</v>
      </c>
      <c r="AM58" s="94">
        <f t="shared" si="7"/>
        <v>0</v>
      </c>
      <c r="AO58">
        <f t="shared" si="8"/>
        <v>0</v>
      </c>
      <c r="AQ58" s="94">
        <f t="shared" si="9"/>
        <v>0</v>
      </c>
      <c r="AS58" s="95">
        <f t="shared" si="10"/>
        <v>0</v>
      </c>
      <c r="AW58" s="79">
        <v>370</v>
      </c>
      <c r="AY58" s="94">
        <f t="shared" si="11"/>
        <v>0</v>
      </c>
      <c r="BA58" s="94">
        <f t="shared" si="12"/>
        <v>0</v>
      </c>
      <c r="BC58">
        <f t="shared" si="13"/>
        <v>0</v>
      </c>
      <c r="BE58" s="94">
        <f t="shared" si="14"/>
        <v>0</v>
      </c>
      <c r="BG58" s="95">
        <f t="shared" si="15"/>
        <v>0</v>
      </c>
      <c r="BK58" s="79">
        <v>370</v>
      </c>
      <c r="BM58" s="94">
        <f t="shared" si="16"/>
        <v>0</v>
      </c>
      <c r="BO58" s="94">
        <f t="shared" si="17"/>
        <v>0</v>
      </c>
      <c r="BQ58">
        <f t="shared" si="18"/>
        <v>0</v>
      </c>
      <c r="BS58" s="94">
        <f t="shared" si="19"/>
        <v>0</v>
      </c>
      <c r="BU58" s="95">
        <f t="shared" si="20"/>
        <v>0</v>
      </c>
      <c r="BY58" s="79">
        <v>370</v>
      </c>
      <c r="CA58" s="94">
        <f t="shared" si="21"/>
        <v>0</v>
      </c>
      <c r="CC58" s="94">
        <f t="shared" si="22"/>
        <v>0</v>
      </c>
      <c r="CE58">
        <f t="shared" si="33"/>
        <v>0</v>
      </c>
      <c r="CG58" s="94">
        <f t="shared" si="23"/>
        <v>0</v>
      </c>
      <c r="CI58" s="95">
        <f t="shared" si="24"/>
        <v>0</v>
      </c>
      <c r="CM58" s="79">
        <v>370</v>
      </c>
      <c r="CO58" s="94">
        <f t="shared" si="25"/>
        <v>0</v>
      </c>
      <c r="CQ58" s="94">
        <f t="shared" si="26"/>
        <v>0</v>
      </c>
      <c r="CS58" s="94">
        <f t="shared" si="34"/>
        <v>0</v>
      </c>
      <c r="CU58" s="94">
        <f t="shared" si="27"/>
        <v>0</v>
      </c>
      <c r="CW58" s="95">
        <f t="shared" si="28"/>
        <v>0</v>
      </c>
      <c r="DA58" s="79">
        <v>370</v>
      </c>
      <c r="DC58" s="94">
        <f t="shared" si="29"/>
        <v>0</v>
      </c>
      <c r="DE58" s="94">
        <f t="shared" si="30"/>
        <v>0</v>
      </c>
      <c r="DG58">
        <f t="shared" si="35"/>
        <v>0</v>
      </c>
      <c r="DI58" s="94">
        <f t="shared" si="31"/>
        <v>0</v>
      </c>
      <c r="DK58" s="95">
        <f t="shared" si="32"/>
        <v>0</v>
      </c>
    </row>
    <row r="59" spans="1:115" x14ac:dyDescent="0.25">
      <c r="A59" s="23" t="s">
        <v>136</v>
      </c>
      <c r="B59" s="24" t="s">
        <v>987</v>
      </c>
      <c r="C59" s="1">
        <v>500</v>
      </c>
      <c r="D59" s="309" t="s">
        <v>136</v>
      </c>
      <c r="K59" s="2"/>
      <c r="U59" s="79">
        <v>380</v>
      </c>
      <c r="W59" s="94">
        <f t="shared" si="2"/>
        <v>0</v>
      </c>
      <c r="Y59" s="94">
        <f t="shared" si="3"/>
        <v>0</v>
      </c>
      <c r="AA59">
        <f t="shared" si="4"/>
        <v>0</v>
      </c>
      <c r="AC59" s="94">
        <f t="shared" si="5"/>
        <v>0</v>
      </c>
      <c r="AE59" s="95">
        <f t="shared" si="5"/>
        <v>0</v>
      </c>
      <c r="AI59" s="79">
        <v>380</v>
      </c>
      <c r="AK59" s="94">
        <f t="shared" si="6"/>
        <v>0</v>
      </c>
      <c r="AM59" s="94">
        <f t="shared" si="7"/>
        <v>0</v>
      </c>
      <c r="AO59">
        <f t="shared" si="8"/>
        <v>0</v>
      </c>
      <c r="AQ59" s="94">
        <f t="shared" si="9"/>
        <v>0</v>
      </c>
      <c r="AS59" s="95">
        <f t="shared" si="10"/>
        <v>0</v>
      </c>
      <c r="AW59" s="79">
        <v>380</v>
      </c>
      <c r="AY59" s="94">
        <f t="shared" si="11"/>
        <v>0</v>
      </c>
      <c r="BA59" s="94">
        <f t="shared" si="12"/>
        <v>0</v>
      </c>
      <c r="BC59">
        <f t="shared" si="13"/>
        <v>0</v>
      </c>
      <c r="BE59" s="94">
        <f t="shared" si="14"/>
        <v>0</v>
      </c>
      <c r="BG59" s="95">
        <f t="shared" si="15"/>
        <v>0</v>
      </c>
      <c r="BK59" s="79">
        <v>380</v>
      </c>
      <c r="BM59" s="94">
        <f t="shared" si="16"/>
        <v>0</v>
      </c>
      <c r="BO59" s="94">
        <f t="shared" si="17"/>
        <v>0</v>
      </c>
      <c r="BQ59">
        <f t="shared" si="18"/>
        <v>0</v>
      </c>
      <c r="BS59" s="94">
        <f t="shared" si="19"/>
        <v>0</v>
      </c>
      <c r="BU59" s="95">
        <f t="shared" si="20"/>
        <v>0</v>
      </c>
      <c r="BY59" s="79">
        <v>380</v>
      </c>
      <c r="CA59" s="94">
        <f t="shared" si="21"/>
        <v>0</v>
      </c>
      <c r="CC59" s="94">
        <f t="shared" si="22"/>
        <v>0</v>
      </c>
      <c r="CE59">
        <f t="shared" si="33"/>
        <v>0</v>
      </c>
      <c r="CG59" s="94">
        <f t="shared" si="23"/>
        <v>0</v>
      </c>
      <c r="CI59" s="95">
        <f t="shared" si="24"/>
        <v>0</v>
      </c>
      <c r="CM59" s="79">
        <v>380</v>
      </c>
      <c r="CO59" s="94">
        <f t="shared" si="25"/>
        <v>0</v>
      </c>
      <c r="CQ59" s="94">
        <f t="shared" si="26"/>
        <v>0</v>
      </c>
      <c r="CS59" s="94">
        <f t="shared" si="34"/>
        <v>0</v>
      </c>
      <c r="CU59" s="94">
        <f t="shared" si="27"/>
        <v>0</v>
      </c>
      <c r="CW59" s="95">
        <f t="shared" si="28"/>
        <v>0</v>
      </c>
      <c r="DA59" s="79">
        <v>380</v>
      </c>
      <c r="DC59" s="94">
        <f t="shared" si="29"/>
        <v>0</v>
      </c>
      <c r="DE59" s="94">
        <f t="shared" si="30"/>
        <v>0</v>
      </c>
      <c r="DG59">
        <f t="shared" si="35"/>
        <v>0</v>
      </c>
      <c r="DI59" s="94">
        <f t="shared" si="31"/>
        <v>0</v>
      </c>
      <c r="DK59" s="95">
        <f t="shared" si="32"/>
        <v>0</v>
      </c>
    </row>
    <row r="60" spans="1:115" x14ac:dyDescent="0.25">
      <c r="A60" s="23" t="s">
        <v>138</v>
      </c>
      <c r="B60" s="24" t="s">
        <v>988</v>
      </c>
      <c r="C60" s="1">
        <v>510</v>
      </c>
      <c r="D60" s="309" t="s">
        <v>138</v>
      </c>
      <c r="K60" s="2"/>
      <c r="U60" s="79">
        <v>390</v>
      </c>
      <c r="W60" s="94">
        <f t="shared" si="2"/>
        <v>0</v>
      </c>
      <c r="Y60" s="94">
        <f t="shared" si="3"/>
        <v>0</v>
      </c>
      <c r="AA60" s="94">
        <f t="shared" si="4"/>
        <v>0</v>
      </c>
      <c r="AC60" s="94">
        <f t="shared" si="5"/>
        <v>0</v>
      </c>
      <c r="AE60" s="95">
        <f t="shared" si="5"/>
        <v>0</v>
      </c>
      <c r="AI60" s="79">
        <v>390</v>
      </c>
      <c r="AK60" s="94">
        <f t="shared" si="6"/>
        <v>0</v>
      </c>
      <c r="AM60" s="94">
        <f t="shared" si="7"/>
        <v>0</v>
      </c>
      <c r="AO60" s="94">
        <f t="shared" si="8"/>
        <v>0</v>
      </c>
      <c r="AQ60" s="94">
        <f t="shared" si="9"/>
        <v>0</v>
      </c>
      <c r="AS60" s="95">
        <f t="shared" si="10"/>
        <v>0</v>
      </c>
      <c r="AW60" s="79">
        <v>390</v>
      </c>
      <c r="AY60" s="94">
        <f t="shared" si="11"/>
        <v>0</v>
      </c>
      <c r="BA60" s="94">
        <f t="shared" si="12"/>
        <v>0</v>
      </c>
      <c r="BC60" s="94">
        <f t="shared" si="13"/>
        <v>0</v>
      </c>
      <c r="BE60" s="94">
        <f t="shared" si="14"/>
        <v>0</v>
      </c>
      <c r="BG60" s="95">
        <f t="shared" si="15"/>
        <v>0</v>
      </c>
      <c r="BK60" s="79">
        <v>390</v>
      </c>
      <c r="BM60" s="94">
        <f t="shared" si="16"/>
        <v>0</v>
      </c>
      <c r="BO60" s="94">
        <f t="shared" si="17"/>
        <v>0</v>
      </c>
      <c r="BQ60" s="94">
        <f t="shared" si="18"/>
        <v>0</v>
      </c>
      <c r="BS60" s="94">
        <f t="shared" si="19"/>
        <v>0</v>
      </c>
      <c r="BU60" s="95">
        <f t="shared" si="20"/>
        <v>0</v>
      </c>
      <c r="BY60" s="79">
        <v>390</v>
      </c>
      <c r="CA60" s="94">
        <f t="shared" si="21"/>
        <v>0</v>
      </c>
      <c r="CC60" s="94">
        <f t="shared" si="22"/>
        <v>0</v>
      </c>
      <c r="CE60" s="94">
        <f t="shared" si="33"/>
        <v>0</v>
      </c>
      <c r="CG60" s="94">
        <f t="shared" si="23"/>
        <v>0</v>
      </c>
      <c r="CI60" s="95">
        <f t="shared" si="24"/>
        <v>0</v>
      </c>
      <c r="CM60" s="79">
        <v>390</v>
      </c>
      <c r="CO60" s="94">
        <f t="shared" si="25"/>
        <v>0</v>
      </c>
      <c r="CQ60" s="94">
        <f t="shared" si="26"/>
        <v>0</v>
      </c>
      <c r="CS60" s="94">
        <f t="shared" si="34"/>
        <v>0</v>
      </c>
      <c r="CU60" s="94">
        <f t="shared" si="27"/>
        <v>0</v>
      </c>
      <c r="CW60" s="95">
        <f t="shared" si="28"/>
        <v>0</v>
      </c>
      <c r="DA60" s="79">
        <v>390</v>
      </c>
      <c r="DC60" s="94">
        <f t="shared" si="29"/>
        <v>0</v>
      </c>
      <c r="DE60" s="94">
        <f t="shared" si="30"/>
        <v>0</v>
      </c>
      <c r="DG60" s="94">
        <f t="shared" si="35"/>
        <v>0</v>
      </c>
      <c r="DI60" s="94">
        <f t="shared" si="31"/>
        <v>0</v>
      </c>
      <c r="DK60" s="95">
        <f t="shared" si="32"/>
        <v>0</v>
      </c>
    </row>
    <row r="61" spans="1:115" x14ac:dyDescent="0.25">
      <c r="A61" s="23" t="s">
        <v>140</v>
      </c>
      <c r="B61" s="24" t="s">
        <v>989</v>
      </c>
      <c r="C61" s="1">
        <v>520</v>
      </c>
      <c r="D61" s="309" t="s">
        <v>140</v>
      </c>
      <c r="K61" s="2"/>
      <c r="U61" s="79">
        <v>400</v>
      </c>
      <c r="W61" s="94">
        <f t="shared" si="2"/>
        <v>0</v>
      </c>
      <c r="Y61" s="94">
        <f t="shared" si="3"/>
        <v>0</v>
      </c>
      <c r="AA61" s="94">
        <f t="shared" si="4"/>
        <v>0</v>
      </c>
      <c r="AC61" s="94">
        <f t="shared" si="5"/>
        <v>0</v>
      </c>
      <c r="AE61" s="95">
        <f t="shared" si="5"/>
        <v>0</v>
      </c>
      <c r="AI61" s="79">
        <v>400</v>
      </c>
      <c r="AK61" s="94">
        <f t="shared" si="6"/>
        <v>0</v>
      </c>
      <c r="AM61" s="94">
        <f t="shared" si="7"/>
        <v>0</v>
      </c>
      <c r="AO61" s="94">
        <f t="shared" si="8"/>
        <v>0</v>
      </c>
      <c r="AQ61" s="94">
        <f t="shared" si="9"/>
        <v>0</v>
      </c>
      <c r="AS61" s="95">
        <f t="shared" si="10"/>
        <v>0</v>
      </c>
      <c r="AW61" s="79">
        <v>400</v>
      </c>
      <c r="AY61" s="94">
        <f t="shared" si="11"/>
        <v>0</v>
      </c>
      <c r="BA61" s="94">
        <f t="shared" si="12"/>
        <v>0</v>
      </c>
      <c r="BC61" s="94">
        <f t="shared" si="13"/>
        <v>0</v>
      </c>
      <c r="BE61" s="94">
        <f t="shared" si="14"/>
        <v>0</v>
      </c>
      <c r="BG61" s="95">
        <f t="shared" si="15"/>
        <v>0</v>
      </c>
      <c r="BK61" s="79">
        <v>400</v>
      </c>
      <c r="BM61" s="94">
        <f t="shared" si="16"/>
        <v>0</v>
      </c>
      <c r="BO61" s="94">
        <f t="shared" si="17"/>
        <v>0</v>
      </c>
      <c r="BQ61" s="94">
        <f t="shared" si="18"/>
        <v>0</v>
      </c>
      <c r="BS61" s="94">
        <f t="shared" si="19"/>
        <v>0</v>
      </c>
      <c r="BU61" s="95">
        <f t="shared" si="20"/>
        <v>0</v>
      </c>
      <c r="BY61" s="79">
        <v>400</v>
      </c>
      <c r="CA61" s="94">
        <f t="shared" si="21"/>
        <v>0</v>
      </c>
      <c r="CC61" s="94">
        <f t="shared" si="22"/>
        <v>0</v>
      </c>
      <c r="CE61" s="94">
        <f t="shared" si="33"/>
        <v>0</v>
      </c>
      <c r="CG61" s="94">
        <f t="shared" si="23"/>
        <v>0</v>
      </c>
      <c r="CI61" s="95">
        <f t="shared" si="24"/>
        <v>0</v>
      </c>
      <c r="CM61" s="79">
        <v>400</v>
      </c>
      <c r="CO61" s="94">
        <f t="shared" si="25"/>
        <v>0</v>
      </c>
      <c r="CQ61" s="94">
        <f t="shared" si="26"/>
        <v>0</v>
      </c>
      <c r="CS61" s="94">
        <f t="shared" si="34"/>
        <v>0</v>
      </c>
      <c r="CU61" s="94">
        <f t="shared" si="27"/>
        <v>0</v>
      </c>
      <c r="CW61" s="95">
        <f t="shared" si="28"/>
        <v>0</v>
      </c>
      <c r="DA61" s="79">
        <v>400</v>
      </c>
      <c r="DC61" s="94">
        <f t="shared" si="29"/>
        <v>0</v>
      </c>
      <c r="DE61" s="94">
        <f t="shared" si="30"/>
        <v>0</v>
      </c>
      <c r="DG61" s="94">
        <f t="shared" si="35"/>
        <v>0</v>
      </c>
      <c r="DI61" s="94">
        <f t="shared" si="31"/>
        <v>0</v>
      </c>
      <c r="DK61" s="95">
        <f t="shared" si="32"/>
        <v>0</v>
      </c>
    </row>
    <row r="62" spans="1:115" x14ac:dyDescent="0.25">
      <c r="A62" s="331" t="s">
        <v>416</v>
      </c>
      <c r="B62" s="332"/>
      <c r="C62" s="18" t="s">
        <v>145</v>
      </c>
      <c r="D62" s="111"/>
      <c r="E62" s="19"/>
      <c r="F62" s="19"/>
      <c r="G62" s="19"/>
      <c r="H62" s="19"/>
      <c r="I62" s="19"/>
      <c r="J62" s="19"/>
      <c r="K62" s="6"/>
      <c r="U62" s="79">
        <v>410</v>
      </c>
      <c r="W62" s="94">
        <f t="shared" si="2"/>
        <v>0</v>
      </c>
      <c r="Y62" s="94">
        <f t="shared" si="3"/>
        <v>0</v>
      </c>
      <c r="AA62" s="94">
        <f t="shared" si="4"/>
        <v>0</v>
      </c>
      <c r="AC62">
        <f t="shared" si="5"/>
        <v>0</v>
      </c>
      <c r="AE62" s="95">
        <f t="shared" si="5"/>
        <v>0</v>
      </c>
      <c r="AI62" s="79">
        <v>410</v>
      </c>
      <c r="AK62" s="94">
        <f t="shared" si="6"/>
        <v>0</v>
      </c>
      <c r="AM62" s="94">
        <f t="shared" si="7"/>
        <v>0</v>
      </c>
      <c r="AO62" s="94">
        <f t="shared" si="8"/>
        <v>0</v>
      </c>
      <c r="AQ62">
        <f t="shared" si="9"/>
        <v>0</v>
      </c>
      <c r="AS62" s="95">
        <f t="shared" si="10"/>
        <v>0</v>
      </c>
      <c r="AW62" s="79">
        <v>410</v>
      </c>
      <c r="AY62" s="94">
        <f t="shared" si="11"/>
        <v>0</v>
      </c>
      <c r="BA62" s="94">
        <f t="shared" si="12"/>
        <v>0</v>
      </c>
      <c r="BC62" s="94">
        <f t="shared" si="13"/>
        <v>0</v>
      </c>
      <c r="BE62">
        <f t="shared" si="14"/>
        <v>0</v>
      </c>
      <c r="BG62" s="95">
        <f t="shared" si="15"/>
        <v>0</v>
      </c>
      <c r="BK62" s="79">
        <v>410</v>
      </c>
      <c r="BM62" s="94">
        <f t="shared" si="16"/>
        <v>0</v>
      </c>
      <c r="BO62" s="94">
        <f t="shared" si="17"/>
        <v>0</v>
      </c>
      <c r="BQ62" s="94">
        <f t="shared" si="18"/>
        <v>0</v>
      </c>
      <c r="BS62">
        <f t="shared" si="19"/>
        <v>0</v>
      </c>
      <c r="BU62" s="95">
        <f t="shared" si="20"/>
        <v>0</v>
      </c>
      <c r="BY62" s="79">
        <v>410</v>
      </c>
      <c r="CA62" s="94">
        <f t="shared" si="21"/>
        <v>0</v>
      </c>
      <c r="CC62" s="94">
        <f t="shared" si="22"/>
        <v>0</v>
      </c>
      <c r="CE62" s="94">
        <f t="shared" si="33"/>
        <v>0</v>
      </c>
      <c r="CG62">
        <f t="shared" si="23"/>
        <v>0</v>
      </c>
      <c r="CI62" s="95">
        <f t="shared" si="24"/>
        <v>0</v>
      </c>
      <c r="CM62" s="79">
        <v>410</v>
      </c>
      <c r="CO62" s="94">
        <f t="shared" si="25"/>
        <v>0</v>
      </c>
      <c r="CQ62" s="94">
        <f t="shared" si="26"/>
        <v>0</v>
      </c>
      <c r="CS62" s="94">
        <f t="shared" si="34"/>
        <v>0</v>
      </c>
      <c r="CU62" s="94">
        <f t="shared" si="27"/>
        <v>0</v>
      </c>
      <c r="CW62" s="95">
        <f t="shared" si="28"/>
        <v>0</v>
      </c>
      <c r="DA62" s="79">
        <v>410</v>
      </c>
      <c r="DC62" s="94">
        <f t="shared" si="29"/>
        <v>0</v>
      </c>
      <c r="DE62" s="94">
        <f t="shared" si="30"/>
        <v>0</v>
      </c>
      <c r="DG62" s="94">
        <f t="shared" si="35"/>
        <v>0</v>
      </c>
      <c r="DI62">
        <f t="shared" si="31"/>
        <v>0</v>
      </c>
      <c r="DK62" s="95">
        <f t="shared" si="32"/>
        <v>0</v>
      </c>
    </row>
    <row r="63" spans="1:115" x14ac:dyDescent="0.25">
      <c r="A63" s="71" t="s">
        <v>152</v>
      </c>
      <c r="B63" s="24" t="s">
        <v>990</v>
      </c>
      <c r="C63" s="1">
        <v>390</v>
      </c>
      <c r="D63" s="310" t="s">
        <v>152</v>
      </c>
      <c r="K63" s="2"/>
      <c r="U63" s="79">
        <v>420</v>
      </c>
      <c r="W63">
        <f t="shared" si="2"/>
        <v>0</v>
      </c>
      <c r="Y63" s="94">
        <f t="shared" si="3"/>
        <v>0</v>
      </c>
      <c r="AA63" s="94">
        <f t="shared" si="4"/>
        <v>0</v>
      </c>
      <c r="AC63" s="94">
        <f t="shared" si="5"/>
        <v>0</v>
      </c>
      <c r="AE63" s="95">
        <f t="shared" si="5"/>
        <v>0</v>
      </c>
      <c r="AI63" s="79">
        <v>420</v>
      </c>
      <c r="AK63">
        <f t="shared" si="6"/>
        <v>0</v>
      </c>
      <c r="AM63" s="94">
        <f t="shared" si="7"/>
        <v>0</v>
      </c>
      <c r="AO63" s="94">
        <f t="shared" si="8"/>
        <v>0</v>
      </c>
      <c r="AQ63" s="94">
        <f t="shared" si="9"/>
        <v>0</v>
      </c>
      <c r="AS63" s="95">
        <f t="shared" si="10"/>
        <v>0</v>
      </c>
      <c r="AW63" s="79">
        <v>420</v>
      </c>
      <c r="AY63">
        <f t="shared" si="11"/>
        <v>0</v>
      </c>
      <c r="BA63" s="94">
        <f t="shared" si="12"/>
        <v>0</v>
      </c>
      <c r="BC63" s="94">
        <f t="shared" si="13"/>
        <v>0</v>
      </c>
      <c r="BE63" s="94">
        <f t="shared" si="14"/>
        <v>0</v>
      </c>
      <c r="BG63" s="95">
        <f t="shared" si="15"/>
        <v>0</v>
      </c>
      <c r="BK63" s="79">
        <v>420</v>
      </c>
      <c r="BM63">
        <f t="shared" si="16"/>
        <v>0</v>
      </c>
      <c r="BO63" s="94">
        <f t="shared" si="17"/>
        <v>0</v>
      </c>
      <c r="BQ63" s="94">
        <f t="shared" si="18"/>
        <v>0</v>
      </c>
      <c r="BS63" s="94">
        <f t="shared" si="19"/>
        <v>0</v>
      </c>
      <c r="BU63" s="95">
        <f t="shared" si="20"/>
        <v>0</v>
      </c>
      <c r="BY63" s="79">
        <v>420</v>
      </c>
      <c r="CA63">
        <f t="shared" si="21"/>
        <v>0</v>
      </c>
      <c r="CC63" s="94">
        <f t="shared" si="22"/>
        <v>0</v>
      </c>
      <c r="CE63" s="94">
        <f t="shared" si="33"/>
        <v>0</v>
      </c>
      <c r="CG63" s="94">
        <f t="shared" si="23"/>
        <v>0</v>
      </c>
      <c r="CI63" s="95">
        <f t="shared" si="24"/>
        <v>0</v>
      </c>
      <c r="CM63" s="79">
        <v>420</v>
      </c>
      <c r="CO63" s="94">
        <f t="shared" si="25"/>
        <v>0</v>
      </c>
      <c r="CP63" s="94"/>
      <c r="CQ63" s="94">
        <f t="shared" si="26"/>
        <v>0</v>
      </c>
      <c r="CS63" s="94">
        <f t="shared" si="34"/>
        <v>0</v>
      </c>
      <c r="CU63" s="94">
        <f t="shared" si="27"/>
        <v>0</v>
      </c>
      <c r="CW63" s="95">
        <f t="shared" si="28"/>
        <v>0</v>
      </c>
      <c r="DA63" s="79">
        <v>420</v>
      </c>
      <c r="DC63">
        <f t="shared" si="29"/>
        <v>0</v>
      </c>
      <c r="DE63" s="94">
        <f t="shared" si="30"/>
        <v>0</v>
      </c>
      <c r="DG63" s="94">
        <f t="shared" si="35"/>
        <v>0</v>
      </c>
      <c r="DI63" s="94">
        <f t="shared" si="31"/>
        <v>0</v>
      </c>
      <c r="DK63" s="95">
        <f t="shared" si="32"/>
        <v>0</v>
      </c>
    </row>
    <row r="64" spans="1:115" x14ac:dyDescent="0.25">
      <c r="A64" s="71" t="s">
        <v>154</v>
      </c>
      <c r="B64" s="24" t="s">
        <v>991</v>
      </c>
      <c r="C64" s="1">
        <v>400</v>
      </c>
      <c r="D64" s="310" t="s">
        <v>154</v>
      </c>
      <c r="K64" s="2"/>
      <c r="U64" s="79">
        <v>430</v>
      </c>
      <c r="W64">
        <f t="shared" si="2"/>
        <v>0</v>
      </c>
      <c r="Y64" s="94">
        <f t="shared" si="3"/>
        <v>0</v>
      </c>
      <c r="AA64" s="94">
        <f t="shared" si="4"/>
        <v>0</v>
      </c>
      <c r="AC64" s="94">
        <f t="shared" si="5"/>
        <v>0</v>
      </c>
      <c r="AE64" s="95">
        <f t="shared" si="5"/>
        <v>0</v>
      </c>
      <c r="AI64" s="79">
        <v>430</v>
      </c>
      <c r="AK64">
        <f t="shared" si="6"/>
        <v>0</v>
      </c>
      <c r="AM64" s="94">
        <f t="shared" si="7"/>
        <v>0</v>
      </c>
      <c r="AO64" s="94">
        <f t="shared" si="8"/>
        <v>0</v>
      </c>
      <c r="AQ64" s="94">
        <f t="shared" si="9"/>
        <v>0</v>
      </c>
      <c r="AS64" s="95">
        <f t="shared" si="10"/>
        <v>0</v>
      </c>
      <c r="AW64" s="79">
        <v>430</v>
      </c>
      <c r="AY64">
        <f t="shared" si="11"/>
        <v>0</v>
      </c>
      <c r="BA64" s="94">
        <f t="shared" si="12"/>
        <v>0</v>
      </c>
      <c r="BC64" s="94">
        <f t="shared" si="13"/>
        <v>0</v>
      </c>
      <c r="BE64" s="94">
        <f t="shared" si="14"/>
        <v>0</v>
      </c>
      <c r="BG64" s="95">
        <f t="shared" si="15"/>
        <v>0</v>
      </c>
      <c r="BK64" s="79">
        <v>430</v>
      </c>
      <c r="BM64">
        <f t="shared" si="16"/>
        <v>0</v>
      </c>
      <c r="BO64" s="94">
        <f t="shared" si="17"/>
        <v>0</v>
      </c>
      <c r="BQ64" s="94">
        <f t="shared" si="18"/>
        <v>0</v>
      </c>
      <c r="BS64" s="94">
        <f t="shared" si="19"/>
        <v>0</v>
      </c>
      <c r="BU64" s="95">
        <f t="shared" si="20"/>
        <v>0</v>
      </c>
      <c r="BY64" s="79">
        <v>430</v>
      </c>
      <c r="CA64">
        <f t="shared" si="21"/>
        <v>0</v>
      </c>
      <c r="CC64" s="94">
        <f t="shared" si="22"/>
        <v>0</v>
      </c>
      <c r="CE64" s="94">
        <f t="shared" si="33"/>
        <v>0</v>
      </c>
      <c r="CG64" s="94">
        <f t="shared" si="23"/>
        <v>0</v>
      </c>
      <c r="CI64" s="95">
        <f t="shared" si="24"/>
        <v>0</v>
      </c>
      <c r="CM64" s="79">
        <v>430</v>
      </c>
      <c r="CO64" s="94">
        <f t="shared" si="25"/>
        <v>0</v>
      </c>
      <c r="CP64" s="94"/>
      <c r="CQ64" s="94">
        <f t="shared" si="26"/>
        <v>0</v>
      </c>
      <c r="CS64" s="94">
        <f t="shared" si="34"/>
        <v>0</v>
      </c>
      <c r="CU64" s="94">
        <f t="shared" si="27"/>
        <v>0</v>
      </c>
      <c r="CW64" s="95">
        <f t="shared" si="28"/>
        <v>0</v>
      </c>
      <c r="DA64" s="79">
        <v>430</v>
      </c>
      <c r="DC64">
        <f t="shared" si="29"/>
        <v>0</v>
      </c>
      <c r="DE64" s="94">
        <f t="shared" si="30"/>
        <v>0</v>
      </c>
      <c r="DG64" s="94">
        <f t="shared" si="35"/>
        <v>0</v>
      </c>
      <c r="DI64" s="94">
        <f t="shared" si="31"/>
        <v>0</v>
      </c>
      <c r="DK64" s="95">
        <f t="shared" si="32"/>
        <v>0</v>
      </c>
    </row>
    <row r="65" spans="1:117" x14ac:dyDescent="0.25">
      <c r="A65" s="71" t="s">
        <v>156</v>
      </c>
      <c r="B65" s="24" t="s">
        <v>992</v>
      </c>
      <c r="C65" s="1">
        <v>410</v>
      </c>
      <c r="D65" s="310" t="s">
        <v>156</v>
      </c>
      <c r="K65" s="2"/>
      <c r="U65" s="79">
        <v>440</v>
      </c>
      <c r="W65">
        <f t="shared" si="2"/>
        <v>0</v>
      </c>
      <c r="Y65" s="94">
        <f t="shared" si="3"/>
        <v>0</v>
      </c>
      <c r="AA65" s="94">
        <f t="shared" si="4"/>
        <v>0</v>
      </c>
      <c r="AC65" s="94">
        <f t="shared" si="5"/>
        <v>0</v>
      </c>
      <c r="AE65" s="95">
        <f t="shared" si="5"/>
        <v>0</v>
      </c>
      <c r="AI65" s="1"/>
      <c r="AW65" s="79">
        <v>440</v>
      </c>
      <c r="BG65" s="2"/>
      <c r="BY65" s="1"/>
      <c r="CI65" s="2"/>
      <c r="CM65" s="1"/>
      <c r="CW65" s="2"/>
      <c r="DA65" s="1"/>
      <c r="DK65" s="2"/>
    </row>
    <row r="66" spans="1:117" x14ac:dyDescent="0.25">
      <c r="A66" s="71" t="s">
        <v>158</v>
      </c>
      <c r="B66" s="24" t="s">
        <v>993</v>
      </c>
      <c r="C66" s="1">
        <v>420</v>
      </c>
      <c r="D66" s="310" t="s">
        <v>158</v>
      </c>
      <c r="K66" s="2"/>
      <c r="U66" s="79">
        <v>450</v>
      </c>
      <c r="W66">
        <f t="shared" si="2"/>
        <v>0</v>
      </c>
      <c r="Y66" s="94">
        <f t="shared" si="3"/>
        <v>0</v>
      </c>
      <c r="AA66" s="94">
        <f t="shared" si="4"/>
        <v>0</v>
      </c>
      <c r="AC66" s="94">
        <f t="shared" si="5"/>
        <v>0</v>
      </c>
      <c r="AE66" s="95">
        <f t="shared" si="5"/>
        <v>0</v>
      </c>
      <c r="AI66" s="79">
        <v>450</v>
      </c>
      <c r="AK66">
        <f t="shared" si="6"/>
        <v>0</v>
      </c>
      <c r="AM66" s="94">
        <f t="shared" si="7"/>
        <v>0</v>
      </c>
      <c r="AO66" s="94">
        <f t="shared" si="8"/>
        <v>0</v>
      </c>
      <c r="AQ66" s="94">
        <f t="shared" si="9"/>
        <v>0</v>
      </c>
      <c r="AS66" s="95">
        <f t="shared" si="10"/>
        <v>0</v>
      </c>
      <c r="AW66" s="79">
        <v>450</v>
      </c>
      <c r="AY66">
        <f t="shared" si="11"/>
        <v>0</v>
      </c>
      <c r="BA66" s="94">
        <f t="shared" si="12"/>
        <v>0</v>
      </c>
      <c r="BC66" s="94">
        <f t="shared" si="13"/>
        <v>0</v>
      </c>
      <c r="BE66" s="94">
        <f t="shared" si="14"/>
        <v>0</v>
      </c>
      <c r="BG66" s="95">
        <f t="shared" si="15"/>
        <v>0</v>
      </c>
      <c r="BK66" s="79">
        <v>450</v>
      </c>
      <c r="BM66">
        <f t="shared" si="16"/>
        <v>0</v>
      </c>
      <c r="BO66" s="94">
        <f t="shared" si="17"/>
        <v>0</v>
      </c>
      <c r="BQ66" s="94">
        <f t="shared" si="18"/>
        <v>0</v>
      </c>
      <c r="BS66" s="94">
        <f t="shared" si="19"/>
        <v>0</v>
      </c>
      <c r="BU66" s="95">
        <f t="shared" si="20"/>
        <v>0</v>
      </c>
      <c r="BY66" s="79">
        <v>450</v>
      </c>
      <c r="CA66">
        <f t="shared" si="21"/>
        <v>0</v>
      </c>
      <c r="CC66" s="94">
        <f t="shared" si="22"/>
        <v>0</v>
      </c>
      <c r="CE66" s="94">
        <f t="shared" si="33"/>
        <v>0</v>
      </c>
      <c r="CG66" s="94">
        <f t="shared" si="23"/>
        <v>0</v>
      </c>
      <c r="CI66" s="95">
        <f t="shared" si="24"/>
        <v>0</v>
      </c>
      <c r="CM66" s="79">
        <v>450</v>
      </c>
      <c r="CO66" s="94">
        <f t="shared" si="25"/>
        <v>0</v>
      </c>
      <c r="CP66" s="94"/>
      <c r="CQ66" s="94">
        <f t="shared" si="26"/>
        <v>0</v>
      </c>
      <c r="CS66" s="94">
        <f t="shared" si="34"/>
        <v>0</v>
      </c>
      <c r="CU66" s="94">
        <f t="shared" si="27"/>
        <v>0</v>
      </c>
      <c r="CW66" s="95">
        <f t="shared" si="28"/>
        <v>0</v>
      </c>
      <c r="DA66" s="79">
        <v>450</v>
      </c>
      <c r="DC66">
        <f t="shared" si="29"/>
        <v>0</v>
      </c>
      <c r="DE66" s="94">
        <f t="shared" si="30"/>
        <v>0</v>
      </c>
      <c r="DG66" s="94">
        <f t="shared" si="35"/>
        <v>0</v>
      </c>
      <c r="DI66" s="94">
        <f t="shared" si="31"/>
        <v>0</v>
      </c>
      <c r="DK66" s="95">
        <f t="shared" si="32"/>
        <v>0</v>
      </c>
    </row>
    <row r="67" spans="1:117" x14ac:dyDescent="0.25">
      <c r="A67" s="71" t="s">
        <v>160</v>
      </c>
      <c r="B67" s="24" t="s">
        <v>994</v>
      </c>
      <c r="C67" s="1">
        <v>430</v>
      </c>
      <c r="D67" s="310" t="s">
        <v>160</v>
      </c>
      <c r="K67" s="2"/>
      <c r="U67" s="79">
        <v>460</v>
      </c>
      <c r="W67">
        <f t="shared" si="2"/>
        <v>0</v>
      </c>
      <c r="Y67">
        <f t="shared" si="3"/>
        <v>0</v>
      </c>
      <c r="AA67" s="94">
        <f t="shared" si="4"/>
        <v>0</v>
      </c>
      <c r="AC67">
        <f t="shared" si="5"/>
        <v>0</v>
      </c>
      <c r="AE67" s="95">
        <f t="shared" si="5"/>
        <v>0</v>
      </c>
      <c r="AI67" s="79">
        <v>460</v>
      </c>
      <c r="AK67">
        <f t="shared" si="6"/>
        <v>0</v>
      </c>
      <c r="AM67">
        <f t="shared" si="7"/>
        <v>0</v>
      </c>
      <c r="AO67" s="94">
        <f t="shared" si="8"/>
        <v>0</v>
      </c>
      <c r="AQ67">
        <f t="shared" si="9"/>
        <v>0</v>
      </c>
      <c r="AS67" s="95">
        <f t="shared" si="10"/>
        <v>0</v>
      </c>
      <c r="AW67" s="79">
        <v>460</v>
      </c>
      <c r="AY67">
        <f t="shared" si="11"/>
        <v>0</v>
      </c>
      <c r="BA67">
        <f t="shared" si="12"/>
        <v>0</v>
      </c>
      <c r="BC67" s="94">
        <f t="shared" si="13"/>
        <v>0</v>
      </c>
      <c r="BE67">
        <f t="shared" si="14"/>
        <v>0</v>
      </c>
      <c r="BG67" s="95">
        <f t="shared" si="15"/>
        <v>0</v>
      </c>
      <c r="BK67" s="79">
        <v>460</v>
      </c>
      <c r="BM67">
        <f t="shared" si="16"/>
        <v>0</v>
      </c>
      <c r="BO67">
        <f t="shared" si="17"/>
        <v>0</v>
      </c>
      <c r="BQ67" s="94">
        <f t="shared" si="18"/>
        <v>0</v>
      </c>
      <c r="BS67">
        <f t="shared" si="19"/>
        <v>0</v>
      </c>
      <c r="BU67" s="95">
        <f t="shared" si="20"/>
        <v>0</v>
      </c>
      <c r="BY67" s="79">
        <v>460</v>
      </c>
      <c r="CA67">
        <f t="shared" si="21"/>
        <v>0</v>
      </c>
      <c r="CC67">
        <f t="shared" si="22"/>
        <v>0</v>
      </c>
      <c r="CE67" s="94">
        <f t="shared" si="33"/>
        <v>0</v>
      </c>
      <c r="CG67">
        <f t="shared" si="23"/>
        <v>0</v>
      </c>
      <c r="CI67" s="95">
        <f t="shared" si="24"/>
        <v>0</v>
      </c>
      <c r="CM67" s="79">
        <v>460</v>
      </c>
      <c r="CO67" s="94">
        <f t="shared" si="25"/>
        <v>0</v>
      </c>
      <c r="CP67" s="94"/>
      <c r="CQ67" s="94">
        <f t="shared" si="26"/>
        <v>0</v>
      </c>
      <c r="CS67" s="94">
        <f t="shared" si="34"/>
        <v>0</v>
      </c>
      <c r="CU67" s="94">
        <f t="shared" si="27"/>
        <v>0</v>
      </c>
      <c r="CW67" s="95">
        <f t="shared" si="28"/>
        <v>0</v>
      </c>
      <c r="DA67" s="79">
        <v>460</v>
      </c>
      <c r="DC67">
        <f t="shared" si="29"/>
        <v>0</v>
      </c>
      <c r="DE67">
        <f t="shared" si="30"/>
        <v>0</v>
      </c>
      <c r="DG67" s="94">
        <f t="shared" si="35"/>
        <v>0</v>
      </c>
      <c r="DI67">
        <f t="shared" si="31"/>
        <v>0</v>
      </c>
      <c r="DK67" s="95">
        <f t="shared" si="32"/>
        <v>0</v>
      </c>
    </row>
    <row r="68" spans="1:117" x14ac:dyDescent="0.25">
      <c r="A68" s="71" t="s">
        <v>162</v>
      </c>
      <c r="B68" s="24" t="s">
        <v>995</v>
      </c>
      <c r="C68" s="1">
        <v>440</v>
      </c>
      <c r="D68" s="310" t="s">
        <v>162</v>
      </c>
      <c r="K68" s="2"/>
      <c r="U68" s="79">
        <v>470</v>
      </c>
      <c r="V68">
        <v>287.35000000000002</v>
      </c>
      <c r="W68">
        <f t="shared" si="2"/>
        <v>287.35000000000002</v>
      </c>
      <c r="X68">
        <v>273.86</v>
      </c>
      <c r="Y68">
        <f t="shared" si="3"/>
        <v>273.86</v>
      </c>
      <c r="Z68">
        <v>260.24</v>
      </c>
      <c r="AA68">
        <f>Z68-Z67</f>
        <v>260.24</v>
      </c>
      <c r="AB68">
        <v>246.49</v>
      </c>
      <c r="AC68">
        <f t="shared" si="5"/>
        <v>246.49</v>
      </c>
      <c r="AD68">
        <v>232.61</v>
      </c>
      <c r="AE68" s="2">
        <f t="shared" si="5"/>
        <v>232.61</v>
      </c>
      <c r="AI68" s="79">
        <v>470</v>
      </c>
      <c r="AJ68">
        <v>194.3</v>
      </c>
      <c r="AK68">
        <f t="shared" si="6"/>
        <v>194.3</v>
      </c>
      <c r="AL68">
        <v>179.98</v>
      </c>
      <c r="AM68">
        <f t="shared" si="7"/>
        <v>179.98</v>
      </c>
      <c r="AN68">
        <v>165.52</v>
      </c>
      <c r="AO68">
        <f t="shared" si="8"/>
        <v>165.52</v>
      </c>
      <c r="AP68">
        <v>150.93</v>
      </c>
      <c r="AQ68">
        <f t="shared" si="9"/>
        <v>150.93</v>
      </c>
      <c r="AR68">
        <v>136.19</v>
      </c>
      <c r="AS68" s="2">
        <f t="shared" si="10"/>
        <v>136.19</v>
      </c>
      <c r="AW68" s="79">
        <v>470</v>
      </c>
      <c r="AX68">
        <v>284.13</v>
      </c>
      <c r="AY68">
        <f t="shared" si="11"/>
        <v>284.13</v>
      </c>
      <c r="AZ68">
        <v>270.07</v>
      </c>
      <c r="BA68">
        <f t="shared" si="12"/>
        <v>270.07</v>
      </c>
      <c r="BB68">
        <v>257.13</v>
      </c>
      <c r="BC68">
        <f t="shared" si="13"/>
        <v>257.13</v>
      </c>
      <c r="BD68">
        <v>243.43</v>
      </c>
      <c r="BE68">
        <f t="shared" si="14"/>
        <v>243.43</v>
      </c>
      <c r="BF68">
        <v>229.59</v>
      </c>
      <c r="BG68" s="2">
        <f t="shared" si="15"/>
        <v>229.59</v>
      </c>
      <c r="BK68" s="79">
        <v>470</v>
      </c>
      <c r="BL68">
        <v>190.89</v>
      </c>
      <c r="BM68">
        <f t="shared" si="16"/>
        <v>190.89</v>
      </c>
      <c r="BN68">
        <v>176.57</v>
      </c>
      <c r="BO68">
        <f t="shared" si="17"/>
        <v>176.57</v>
      </c>
      <c r="BP68">
        <v>162.12</v>
      </c>
      <c r="BQ68">
        <f t="shared" si="18"/>
        <v>162.12</v>
      </c>
      <c r="BR68">
        <v>147.52000000000001</v>
      </c>
      <c r="BS68">
        <f t="shared" si="19"/>
        <v>147.52000000000001</v>
      </c>
      <c r="BT68">
        <v>132.78</v>
      </c>
      <c r="BU68" s="2">
        <f t="shared" si="20"/>
        <v>132.78</v>
      </c>
      <c r="BY68" s="79">
        <v>470</v>
      </c>
      <c r="BZ68">
        <v>290.31</v>
      </c>
      <c r="CA68">
        <f t="shared" si="21"/>
        <v>290.31</v>
      </c>
      <c r="CB68">
        <v>276.87</v>
      </c>
      <c r="CC68">
        <f t="shared" si="22"/>
        <v>276.87</v>
      </c>
      <c r="CD68">
        <v>263.3</v>
      </c>
      <c r="CE68">
        <f t="shared" si="33"/>
        <v>263.3</v>
      </c>
      <c r="CF68">
        <v>249.61</v>
      </c>
      <c r="CG68">
        <f t="shared" si="23"/>
        <v>249.61</v>
      </c>
      <c r="CH68">
        <v>235.78</v>
      </c>
      <c r="CI68" s="2">
        <f t="shared" si="24"/>
        <v>235.78</v>
      </c>
      <c r="CM68" s="79">
        <v>470</v>
      </c>
      <c r="CN68">
        <v>244.88</v>
      </c>
      <c r="CO68">
        <f t="shared" si="25"/>
        <v>244.88</v>
      </c>
      <c r="CP68">
        <v>231.02</v>
      </c>
      <c r="CQ68">
        <f t="shared" si="26"/>
        <v>231.02</v>
      </c>
      <c r="CR68">
        <v>217.04</v>
      </c>
      <c r="CS68">
        <f t="shared" si="34"/>
        <v>217.04</v>
      </c>
      <c r="CT68">
        <v>202.92</v>
      </c>
      <c r="CU68">
        <f t="shared" si="27"/>
        <v>202.92</v>
      </c>
      <c r="CV68">
        <v>188.68</v>
      </c>
      <c r="CW68" s="2">
        <f t="shared" si="28"/>
        <v>188.68</v>
      </c>
      <c r="DA68" s="79">
        <v>470</v>
      </c>
      <c r="DB68">
        <v>198.12</v>
      </c>
      <c r="DC68">
        <f t="shared" si="29"/>
        <v>198.12</v>
      </c>
      <c r="DD68">
        <v>183.84</v>
      </c>
      <c r="DE68">
        <f t="shared" si="30"/>
        <v>183.84</v>
      </c>
      <c r="DF68">
        <v>169.43</v>
      </c>
      <c r="DG68">
        <f t="shared" si="35"/>
        <v>169.43</v>
      </c>
      <c r="DH68">
        <v>154.88</v>
      </c>
      <c r="DI68">
        <f t="shared" si="31"/>
        <v>154.88</v>
      </c>
      <c r="DJ68">
        <v>140.19999999999999</v>
      </c>
      <c r="DK68" s="2">
        <f t="shared" si="32"/>
        <v>140.19999999999999</v>
      </c>
    </row>
    <row r="69" spans="1:117" x14ac:dyDescent="0.25">
      <c r="A69" s="71" t="s">
        <v>164</v>
      </c>
      <c r="B69" s="24" t="s">
        <v>996</v>
      </c>
      <c r="C69" s="1">
        <v>450</v>
      </c>
      <c r="D69" s="310" t="s">
        <v>164</v>
      </c>
      <c r="K69" s="2"/>
      <c r="U69" s="80">
        <v>480</v>
      </c>
      <c r="V69" s="4">
        <v>290.27999999999997</v>
      </c>
      <c r="W69" s="4">
        <f t="shared" si="2"/>
        <v>2.92999999999995</v>
      </c>
      <c r="X69" s="4">
        <v>276.79000000000002</v>
      </c>
      <c r="Y69" s="4">
        <f t="shared" si="3"/>
        <v>2.9300000000000068</v>
      </c>
      <c r="Z69" s="4">
        <v>263.16000000000003</v>
      </c>
      <c r="AA69" s="4">
        <f t="shared" si="4"/>
        <v>2.9200000000000159</v>
      </c>
      <c r="AB69" s="4">
        <v>249.41</v>
      </c>
      <c r="AC69" s="4">
        <f t="shared" si="5"/>
        <v>2.9199999999999875</v>
      </c>
      <c r="AD69" s="4">
        <v>235.53</v>
      </c>
      <c r="AE69" s="3">
        <f t="shared" si="5"/>
        <v>2.9199999999999875</v>
      </c>
      <c r="AI69" s="80">
        <v>480</v>
      </c>
      <c r="AJ69" s="4">
        <v>197.25</v>
      </c>
      <c r="AK69" s="4">
        <f t="shared" si="6"/>
        <v>2.9499999999999886</v>
      </c>
      <c r="AL69" s="4">
        <v>182.93</v>
      </c>
      <c r="AM69" s="4">
        <f t="shared" si="7"/>
        <v>2.9500000000000171</v>
      </c>
      <c r="AN69" s="4">
        <v>168.49</v>
      </c>
      <c r="AO69" s="4">
        <f t="shared" si="8"/>
        <v>2.9699999999999989</v>
      </c>
      <c r="AP69" s="4">
        <v>153.91</v>
      </c>
      <c r="AQ69" s="4">
        <f t="shared" si="9"/>
        <v>2.9799999999999898</v>
      </c>
      <c r="AR69" s="4">
        <v>139.19999999999999</v>
      </c>
      <c r="AS69" s="3">
        <f t="shared" si="10"/>
        <v>3.0099999999999909</v>
      </c>
      <c r="AW69" s="80">
        <v>480</v>
      </c>
      <c r="AX69" s="4">
        <v>287.22000000000003</v>
      </c>
      <c r="AY69" s="4">
        <f t="shared" si="11"/>
        <v>3.0900000000000318</v>
      </c>
      <c r="AZ69" s="4">
        <v>273.79000000000002</v>
      </c>
      <c r="BA69" s="4">
        <f t="shared" si="12"/>
        <v>3.7200000000000273</v>
      </c>
      <c r="BB69" s="4">
        <v>260.22000000000003</v>
      </c>
      <c r="BC69" s="4">
        <f t="shared" si="13"/>
        <v>3.0900000000000318</v>
      </c>
      <c r="BD69" s="4">
        <v>246.52</v>
      </c>
      <c r="BE69" s="4">
        <f t="shared" si="14"/>
        <v>3.0900000000000034</v>
      </c>
      <c r="BF69" s="4">
        <v>232.69</v>
      </c>
      <c r="BG69" s="3">
        <f t="shared" si="15"/>
        <v>3.0999999999999943</v>
      </c>
      <c r="BK69" s="80">
        <v>480</v>
      </c>
      <c r="BL69" s="4">
        <v>194.01</v>
      </c>
      <c r="BM69" s="4">
        <f t="shared" si="16"/>
        <v>3.1200000000000045</v>
      </c>
      <c r="BN69" s="4">
        <v>179.71</v>
      </c>
      <c r="BO69" s="4">
        <f t="shared" si="17"/>
        <v>3.1400000000000148</v>
      </c>
      <c r="BP69" s="4">
        <v>165.27</v>
      </c>
      <c r="BQ69" s="4">
        <f t="shared" si="18"/>
        <v>3.1500000000000057</v>
      </c>
      <c r="BR69" s="4">
        <v>150.69999999999999</v>
      </c>
      <c r="BS69" s="4">
        <f t="shared" si="19"/>
        <v>3.1799999999999784</v>
      </c>
      <c r="BT69" s="4">
        <v>135.97999999999999</v>
      </c>
      <c r="BU69" s="3">
        <f t="shared" si="20"/>
        <v>3.1999999999999886</v>
      </c>
      <c r="BY69" s="80">
        <v>480</v>
      </c>
      <c r="BZ69" s="4">
        <v>293.25</v>
      </c>
      <c r="CA69" s="4">
        <f t="shared" si="21"/>
        <v>2.9399999999999977</v>
      </c>
      <c r="CB69" s="4">
        <v>279.8</v>
      </c>
      <c r="CC69" s="4">
        <f t="shared" si="22"/>
        <v>2.9300000000000068</v>
      </c>
      <c r="CD69" s="4">
        <v>266.23</v>
      </c>
      <c r="CE69" s="4">
        <f t="shared" si="33"/>
        <v>2.9300000000000068</v>
      </c>
      <c r="CF69" s="4">
        <v>252.53</v>
      </c>
      <c r="CG69" s="4">
        <f t="shared" si="23"/>
        <v>2.9199999999999875</v>
      </c>
      <c r="CH69" s="4">
        <v>238.7</v>
      </c>
      <c r="CI69" s="3">
        <f t="shared" si="24"/>
        <v>2.9199999999999875</v>
      </c>
      <c r="CM69" s="80">
        <v>480</v>
      </c>
      <c r="CN69" s="4">
        <v>247.8</v>
      </c>
      <c r="CO69" s="4">
        <f t="shared" si="25"/>
        <v>2.9200000000000159</v>
      </c>
      <c r="CP69" s="4">
        <v>233.95</v>
      </c>
      <c r="CQ69" s="4">
        <f t="shared" si="26"/>
        <v>2.9299999999999784</v>
      </c>
      <c r="CR69" s="4">
        <v>219.97</v>
      </c>
      <c r="CS69" s="4">
        <f t="shared" si="34"/>
        <v>2.9300000000000068</v>
      </c>
      <c r="CT69" s="4">
        <v>205.86</v>
      </c>
      <c r="CU69" s="4">
        <f t="shared" si="27"/>
        <v>2.9400000000000261</v>
      </c>
      <c r="CV69" s="4">
        <v>191.63</v>
      </c>
      <c r="CW69" s="3">
        <f t="shared" si="28"/>
        <v>2.9499999999999886</v>
      </c>
      <c r="DA69" s="80">
        <v>480</v>
      </c>
      <c r="DB69" s="4">
        <v>201.06</v>
      </c>
      <c r="DC69" s="4">
        <f t="shared" si="29"/>
        <v>2.9399999999999977</v>
      </c>
      <c r="DD69" s="4">
        <v>186.79</v>
      </c>
      <c r="DE69" s="4">
        <f t="shared" si="30"/>
        <v>2.9499999999999886</v>
      </c>
      <c r="DF69" s="4">
        <v>172.39</v>
      </c>
      <c r="DG69" s="4">
        <f t="shared" si="35"/>
        <v>2.9599999999999795</v>
      </c>
      <c r="DH69" s="4">
        <v>157.86000000000001</v>
      </c>
      <c r="DI69" s="4">
        <f t="shared" si="31"/>
        <v>2.9800000000000182</v>
      </c>
      <c r="DJ69" s="4">
        <v>143.19999999999999</v>
      </c>
      <c r="DK69" s="3">
        <f t="shared" si="32"/>
        <v>3</v>
      </c>
    </row>
    <row r="70" spans="1:117" x14ac:dyDescent="0.25">
      <c r="A70" s="71" t="s">
        <v>166</v>
      </c>
      <c r="B70" s="24" t="s">
        <v>997</v>
      </c>
      <c r="C70" s="1">
        <v>460</v>
      </c>
      <c r="D70" s="310" t="s">
        <v>166</v>
      </c>
      <c r="K70" s="2"/>
      <c r="U70" s="27" t="s">
        <v>998</v>
      </c>
      <c r="W70" s="118">
        <f>(V69-V50)/19</f>
        <v>2.9436842105263148</v>
      </c>
      <c r="X70" s="17"/>
      <c r="Y70" s="118">
        <f>(X69-X50)/19</f>
        <v>2.9326315789473698</v>
      </c>
      <c r="Z70" s="17"/>
      <c r="AA70" s="118">
        <f>(Z69-Z50)/19</f>
        <v>2.9257894736842123</v>
      </c>
      <c r="AB70" s="17"/>
      <c r="AC70" s="118">
        <f>(AB69-AB50)/19</f>
        <v>2.9236842105263148</v>
      </c>
      <c r="AD70" s="17"/>
      <c r="AE70" s="118">
        <f>(AD69-AD50)/19</f>
        <v>2.9257894736842105</v>
      </c>
      <c r="AF70" s="119">
        <f>(AE70+AC70+AA70+Y70+W70)/5</f>
        <v>2.930315789473684</v>
      </c>
      <c r="AG70" t="s">
        <v>182</v>
      </c>
      <c r="AI70" s="27" t="s">
        <v>998</v>
      </c>
      <c r="AK70" s="118">
        <f>(AJ69-AJ50)/19</f>
        <v>2.9547368421052624</v>
      </c>
      <c r="AL70" s="17"/>
      <c r="AM70" s="118">
        <f>(AL69-AL50)/19</f>
        <v>2.9736842105263159</v>
      </c>
      <c r="AN70" s="17"/>
      <c r="AO70" s="118">
        <f>(AN69-AN50)/19</f>
        <v>2.9984210526315795</v>
      </c>
      <c r="AP70" s="17"/>
      <c r="AQ70" s="118">
        <f>(AP69-AP50)/19</f>
        <v>3.0278947368421054</v>
      </c>
      <c r="AR70" s="17"/>
      <c r="AS70" s="118">
        <f>(AR69-AR50)/19</f>
        <v>3.0642105263157888</v>
      </c>
      <c r="AT70" s="119">
        <f>(AS70+AQ70+AO70+AM70+AK70)/5</f>
        <v>3.0037894736842103</v>
      </c>
      <c r="AU70" t="s">
        <v>182</v>
      </c>
      <c r="AW70" s="27" t="s">
        <v>998</v>
      </c>
      <c r="AY70" s="118">
        <f>(AX69-AX50)/19</f>
        <v>3.1010526315789484</v>
      </c>
      <c r="AZ70" s="17"/>
      <c r="BA70" s="118">
        <f>(AZ69-AZ50)/19</f>
        <v>3.0936842105263174</v>
      </c>
      <c r="BB70" s="17"/>
      <c r="BC70" s="118">
        <f>(BB69-BB50)/19</f>
        <v>3.0900000000000021</v>
      </c>
      <c r="BD70" s="17"/>
      <c r="BE70" s="118">
        <f>(BD69-BD50)/19</f>
        <v>3.0915789473684216</v>
      </c>
      <c r="BF70" s="17"/>
      <c r="BG70" s="118">
        <f>(BF69-BF50)/19</f>
        <v>3.0973684210526313</v>
      </c>
      <c r="BH70" s="119">
        <f>(BG70+BE70+BC70+BA70+AY70)/5</f>
        <v>3.0947368421052639</v>
      </c>
      <c r="BI70" t="s">
        <v>182</v>
      </c>
      <c r="BK70" s="27" t="s">
        <v>998</v>
      </c>
      <c r="BM70" s="118">
        <f>(BL69-BL50)/19</f>
        <v>3.1384210526315788</v>
      </c>
      <c r="BN70" s="17"/>
      <c r="BO70" s="118">
        <f>(BN69-BN50)/19</f>
        <v>3.1631578947368424</v>
      </c>
      <c r="BP70" s="17"/>
      <c r="BQ70" s="118">
        <f>(BP69-BP50)/19</f>
        <v>3.1926315789473692</v>
      </c>
      <c r="BR70" s="17"/>
      <c r="BS70" s="118">
        <f>(BR69-BR50)/19</f>
        <v>3.2294736842105256</v>
      </c>
      <c r="BT70" s="17"/>
      <c r="BU70" s="118">
        <f>(BT69-BT50)/19</f>
        <v>3.2726315789473679</v>
      </c>
      <c r="BV70" s="119">
        <f>(BU70+BS70+BQ70+BO70+BM70)/5</f>
        <v>3.1992631578947366</v>
      </c>
      <c r="BW70" t="s">
        <v>182</v>
      </c>
      <c r="BY70" s="27" t="s">
        <v>998</v>
      </c>
      <c r="CA70" s="118">
        <f>(BZ69-BZ50)/19</f>
        <v>2.9468421052631584</v>
      </c>
      <c r="CB70" s="17"/>
      <c r="CC70" s="118">
        <f>(CB69-CB50)/19</f>
        <v>2.9342105263157894</v>
      </c>
      <c r="CD70" s="17"/>
      <c r="CE70" s="118">
        <f>(CD69-CD50)/19</f>
        <v>2.9268421052631588</v>
      </c>
      <c r="CF70" s="17"/>
      <c r="CG70" s="118">
        <f>(CF69-CF50)/19</f>
        <v>2.9236842105263166</v>
      </c>
      <c r="CH70" s="17"/>
      <c r="CI70" s="118">
        <f>(CH69-CH50)/19</f>
        <v>2.9247368421052626</v>
      </c>
      <c r="CJ70" s="119">
        <f>(CI70+CG70+CE70+CC70+CA70)/5</f>
        <v>2.9312631578947372</v>
      </c>
      <c r="CK70" t="s">
        <v>182</v>
      </c>
      <c r="CM70" s="27" t="s">
        <v>998</v>
      </c>
      <c r="CO70" s="118">
        <f>(CN69-CN50)/19</f>
        <v>2.9236842105263166</v>
      </c>
      <c r="CP70" s="17"/>
      <c r="CQ70" s="118">
        <f>(CP69-CP50)/19</f>
        <v>2.926315789473684</v>
      </c>
      <c r="CR70" s="17"/>
      <c r="CS70" s="118">
        <f>(CR69-CR50)/19</f>
        <v>2.9336842105263163</v>
      </c>
      <c r="CT70" s="17"/>
      <c r="CU70" s="118">
        <f>(CT69-CT50)/19</f>
        <v>2.9452631578947375</v>
      </c>
      <c r="CV70" s="17"/>
      <c r="CW70" s="118">
        <f>(CV69-CV50)/19</f>
        <v>2.96157894736842</v>
      </c>
      <c r="CX70" s="119">
        <f>(CW70+CU70+CS70+CQ70+CO70)/5</f>
        <v>2.9381052631578948</v>
      </c>
      <c r="CY70" t="s">
        <v>182</v>
      </c>
      <c r="DA70" s="27" t="s">
        <v>998</v>
      </c>
      <c r="DC70" s="118">
        <f>(DB69-DB50)/19</f>
        <v>2.9505263157894737</v>
      </c>
      <c r="DD70" s="17"/>
      <c r="DE70" s="118">
        <f>(DD69-DD50)/19</f>
        <v>2.9684210526315793</v>
      </c>
      <c r="DF70" s="17"/>
      <c r="DG70" s="118">
        <f>(DF69-DF50)/19</f>
        <v>2.9910526315789467</v>
      </c>
      <c r="DH70" s="17"/>
      <c r="DI70" s="118">
        <f>(DH69-DH50)/19</f>
        <v>3.0194736842105274</v>
      </c>
      <c r="DJ70" s="17"/>
      <c r="DK70" s="118">
        <f>(DJ69-DJ50)/19</f>
        <v>3.0536842105263147</v>
      </c>
      <c r="DL70" s="119">
        <f>(DK70+DI70+DG70+DE70+DC70)/5</f>
        <v>2.9966315789473681</v>
      </c>
      <c r="DM70" t="s">
        <v>182</v>
      </c>
    </row>
    <row r="71" spans="1:117" x14ac:dyDescent="0.25">
      <c r="A71" s="71" t="s">
        <v>168</v>
      </c>
      <c r="B71" s="24" t="s">
        <v>999</v>
      </c>
      <c r="C71" s="1">
        <v>470</v>
      </c>
      <c r="D71" s="310" t="s">
        <v>168</v>
      </c>
      <c r="K71" s="2"/>
      <c r="W71" s="117">
        <f>V69-X69</f>
        <v>13.489999999999952</v>
      </c>
      <c r="Y71" s="117">
        <f>X69-Z69</f>
        <v>13.629999999999995</v>
      </c>
      <c r="AA71" s="117">
        <f>Z69-AB69</f>
        <v>13.750000000000028</v>
      </c>
      <c r="AC71" s="117">
        <f>AB69-AD69</f>
        <v>13.879999999999995</v>
      </c>
      <c r="AF71" s="120">
        <f>(W49+Y49+AA49+AC49+W71+Y71+AA71+AC71)/8</f>
        <v>13.644999999999996</v>
      </c>
      <c r="AG71" t="s">
        <v>327</v>
      </c>
      <c r="AK71" s="117">
        <f>AJ69-AL69</f>
        <v>14.319999999999993</v>
      </c>
      <c r="AM71" s="117">
        <f>AL69-AN69</f>
        <v>14.439999999999998</v>
      </c>
      <c r="AO71" s="117">
        <f>AN69-AP69</f>
        <v>14.580000000000013</v>
      </c>
      <c r="AQ71" s="117">
        <f>AP69-AR69</f>
        <v>14.710000000000008</v>
      </c>
      <c r="AT71" s="120">
        <f>(AK49+AM49+AO49+AQ49+AK71+AM71+AO71+AQ71)/8</f>
        <v>14.772500000000003</v>
      </c>
      <c r="AU71" t="s">
        <v>327</v>
      </c>
      <c r="AY71" s="117">
        <f>AX69-AZ69</f>
        <v>13.430000000000007</v>
      </c>
      <c r="BA71" s="117">
        <f>AZ69-BB69</f>
        <v>13.569999999999993</v>
      </c>
      <c r="BC71" s="117">
        <f>BB69-BD69</f>
        <v>13.700000000000017</v>
      </c>
      <c r="BE71" s="117">
        <f>BD69-BF69</f>
        <v>13.830000000000013</v>
      </c>
      <c r="BH71" s="120">
        <f>(AY49+BA49+BC49+BE49+AY71+BA71+BC71+BE71)/8</f>
        <v>13.623750000000005</v>
      </c>
      <c r="BI71" t="s">
        <v>327</v>
      </c>
      <c r="BM71" s="117">
        <f>BL69-BN69</f>
        <v>14.299999999999983</v>
      </c>
      <c r="BO71" s="117">
        <f>BN69-BP69</f>
        <v>14.439999999999998</v>
      </c>
      <c r="BQ71" s="117">
        <f>BP69-BR69</f>
        <v>14.570000000000022</v>
      </c>
      <c r="BS71" s="117">
        <f>BR69-BT69</f>
        <v>14.719999999999999</v>
      </c>
      <c r="BV71" s="120">
        <f>(BM49+BO49+BQ49+BS49+BM71+BO71+BQ71+BS71)/8</f>
        <v>14.82625</v>
      </c>
      <c r="BW71" t="s">
        <v>327</v>
      </c>
      <c r="CA71" s="117">
        <f>BZ69-CB69</f>
        <v>13.449999999999989</v>
      </c>
      <c r="CC71" s="117">
        <f>CB69-CD69</f>
        <v>13.569999999999993</v>
      </c>
      <c r="CE71" s="117">
        <f>CD69-CF69</f>
        <v>13.700000000000017</v>
      </c>
      <c r="CG71" s="117">
        <f>CF69-CH69</f>
        <v>13.830000000000013</v>
      </c>
      <c r="CJ71" s="120">
        <f>(CA49+CC49+CE49+CG49+CA71+CC71+CE71+CG71)/8</f>
        <v>13.585000000000001</v>
      </c>
      <c r="CK71" t="s">
        <v>327</v>
      </c>
      <c r="CN71">
        <f>CN69-BZ69</f>
        <v>-45.449999999999989</v>
      </c>
      <c r="CO71" s="117">
        <f>CN69-CP69</f>
        <v>13.850000000000023</v>
      </c>
      <c r="CP71">
        <f>CP69-CB69</f>
        <v>-45.850000000000023</v>
      </c>
      <c r="CQ71" s="117">
        <f>CP69-CR69</f>
        <v>13.97999999999999</v>
      </c>
      <c r="CR71">
        <f>CR69-CD69</f>
        <v>-46.260000000000019</v>
      </c>
      <c r="CS71" s="117">
        <f>CR69-CT69</f>
        <v>14.109999999999985</v>
      </c>
      <c r="CT71">
        <f>CT69-CF69</f>
        <v>-46.669999999999987</v>
      </c>
      <c r="CU71" s="117">
        <f>CT69-CV69</f>
        <v>14.230000000000018</v>
      </c>
      <c r="CV71">
        <f>CV69-CH69</f>
        <v>-47.069999999999993</v>
      </c>
      <c r="CX71" s="120">
        <f>(CO49+CQ49+CS49+CU49+CO71+CQ71+CS71+CU71)/8</f>
        <v>14.1325</v>
      </c>
      <c r="CY71" t="s">
        <v>327</v>
      </c>
      <c r="DB71">
        <f>DB69-BZ69</f>
        <v>-92.19</v>
      </c>
      <c r="DC71" s="117">
        <f>DB69-DD69</f>
        <v>14.27000000000001</v>
      </c>
      <c r="DD71">
        <f>DD69-CB69</f>
        <v>-93.010000000000019</v>
      </c>
      <c r="DE71" s="117">
        <f>DD69-DF69</f>
        <v>14.400000000000006</v>
      </c>
      <c r="DF71">
        <f>DF69-CD69</f>
        <v>-93.840000000000032</v>
      </c>
      <c r="DG71" s="117">
        <f>DF69-DH69</f>
        <v>14.529999999999973</v>
      </c>
      <c r="DH71">
        <f>DH69-CF69</f>
        <v>-94.669999999999987</v>
      </c>
      <c r="DI71" s="117">
        <f>DH69-DJ69</f>
        <v>14.660000000000025</v>
      </c>
      <c r="DJ71">
        <f>DJ69-CH69</f>
        <v>-95.5</v>
      </c>
      <c r="DL71" s="120">
        <f>(DC49+DE49+DG49+DI49+DC71+DE71+DG71+DI71)/8</f>
        <v>14.71</v>
      </c>
      <c r="DM71" t="s">
        <v>327</v>
      </c>
    </row>
    <row r="72" spans="1:117" x14ac:dyDescent="0.25">
      <c r="A72" s="71" t="s">
        <v>171</v>
      </c>
      <c r="B72" s="24" t="s">
        <v>1000</v>
      </c>
      <c r="C72" s="1">
        <v>480</v>
      </c>
      <c r="D72" s="310" t="s">
        <v>171</v>
      </c>
      <c r="K72" s="2"/>
      <c r="AF72">
        <f>AF71/15</f>
        <v>0.9096666666666664</v>
      </c>
      <c r="AT72">
        <f>AT71/15</f>
        <v>0.98483333333333356</v>
      </c>
      <c r="BH72">
        <f>BH71/15</f>
        <v>0.90825000000000033</v>
      </c>
      <c r="BV72">
        <f>BV71/15</f>
        <v>0.98841666666666661</v>
      </c>
      <c r="CJ72">
        <f>CJ71/15</f>
        <v>0.90566666666666673</v>
      </c>
      <c r="CX72">
        <f>CX71/15</f>
        <v>0.94216666666666671</v>
      </c>
      <c r="DL72">
        <f>DL71/15</f>
        <v>0.98066666666666669</v>
      </c>
    </row>
    <row r="73" spans="1:117" x14ac:dyDescent="0.25">
      <c r="A73" s="112" t="s">
        <v>173</v>
      </c>
      <c r="B73" s="28" t="s">
        <v>1001</v>
      </c>
      <c r="C73" s="32">
        <v>490</v>
      </c>
      <c r="D73" s="311" t="s">
        <v>173</v>
      </c>
      <c r="E73" s="4"/>
      <c r="F73" s="4"/>
      <c r="G73" s="4"/>
      <c r="H73" s="4"/>
      <c r="I73" s="4"/>
      <c r="J73" s="4"/>
      <c r="K73" s="3"/>
      <c r="U73" s="461" t="s">
        <v>961</v>
      </c>
      <c r="V73" s="462"/>
      <c r="W73" s="462"/>
      <c r="X73" s="462"/>
      <c r="Y73" s="462"/>
      <c r="Z73" s="462"/>
      <c r="AA73" s="462"/>
      <c r="AB73" s="462"/>
      <c r="AC73" s="462"/>
      <c r="AD73" s="462"/>
      <c r="AE73" s="463"/>
      <c r="AI73" s="461" t="s">
        <v>961</v>
      </c>
      <c r="AJ73" s="462"/>
      <c r="AK73" s="462"/>
      <c r="AL73" s="462"/>
      <c r="AM73" s="462"/>
      <c r="AN73" s="462"/>
      <c r="AO73" s="462"/>
      <c r="AP73" s="462"/>
      <c r="AQ73" s="462"/>
      <c r="AR73" s="462"/>
      <c r="AS73" s="463"/>
      <c r="AW73" s="480" t="s">
        <v>962</v>
      </c>
      <c r="AX73" s="481"/>
      <c r="AY73" s="481"/>
      <c r="AZ73" s="481"/>
      <c r="BA73" s="481"/>
      <c r="BB73" s="481"/>
      <c r="BC73" s="481"/>
      <c r="BD73" s="481"/>
      <c r="BE73" s="481"/>
      <c r="BF73" s="481"/>
      <c r="BG73" s="482"/>
      <c r="BK73" s="480" t="s">
        <v>962</v>
      </c>
      <c r="BL73" s="481"/>
      <c r="BM73" s="481"/>
      <c r="BN73" s="481"/>
      <c r="BO73" s="481"/>
      <c r="BP73" s="481"/>
      <c r="BQ73" s="481"/>
      <c r="BR73" s="481"/>
      <c r="BS73" s="481"/>
      <c r="BT73" s="481"/>
      <c r="BU73" s="482"/>
      <c r="BY73" s="493" t="s">
        <v>963</v>
      </c>
      <c r="BZ73" s="494"/>
      <c r="CA73" s="494"/>
      <c r="CB73" s="494"/>
      <c r="CC73" s="494"/>
      <c r="CD73" s="494"/>
      <c r="CE73" s="494"/>
      <c r="CF73" s="494"/>
      <c r="CG73" s="494"/>
      <c r="CH73" s="494"/>
      <c r="CI73" s="495"/>
      <c r="CM73" s="493" t="s">
        <v>963</v>
      </c>
      <c r="CN73" s="494"/>
      <c r="CO73" s="494"/>
      <c r="CP73" s="494"/>
      <c r="CQ73" s="494"/>
      <c r="CR73" s="494"/>
      <c r="CS73" s="494"/>
      <c r="CT73" s="494"/>
      <c r="CU73" s="494"/>
      <c r="CV73" s="494"/>
      <c r="CW73" s="495"/>
    </row>
    <row r="74" spans="1:117" x14ac:dyDescent="0.25">
      <c r="A74" s="331" t="s">
        <v>181</v>
      </c>
      <c r="B74" s="332"/>
      <c r="C74" s="1" t="s">
        <v>182</v>
      </c>
      <c r="D74" s="34"/>
      <c r="K74" s="2"/>
      <c r="U74" s="465" t="s">
        <v>1002</v>
      </c>
      <c r="V74" s="466"/>
      <c r="W74" s="466"/>
      <c r="X74" s="466"/>
      <c r="Y74" s="466"/>
      <c r="Z74" s="466"/>
      <c r="AA74" s="466"/>
      <c r="AB74" s="466"/>
      <c r="AC74" s="466"/>
      <c r="AD74" s="466"/>
      <c r="AE74" s="467"/>
      <c r="AI74" s="465" t="s">
        <v>1003</v>
      </c>
      <c r="AJ74" s="466"/>
      <c r="AK74" s="466"/>
      <c r="AL74" s="466"/>
      <c r="AM74" s="466"/>
      <c r="AN74" s="466"/>
      <c r="AO74" s="466"/>
      <c r="AP74" s="466"/>
      <c r="AQ74" s="466"/>
      <c r="AR74" s="466"/>
      <c r="AS74" s="467"/>
      <c r="AW74" s="474" t="s">
        <v>1004</v>
      </c>
      <c r="AX74" s="475"/>
      <c r="AY74" s="475"/>
      <c r="AZ74" s="475"/>
      <c r="BA74" s="475"/>
      <c r="BB74" s="475"/>
      <c r="BC74" s="475"/>
      <c r="BD74" s="475"/>
      <c r="BE74" s="475"/>
      <c r="BF74" s="475"/>
      <c r="BG74" s="476"/>
      <c r="BK74" s="474" t="s">
        <v>1004</v>
      </c>
      <c r="BL74" s="475"/>
      <c r="BM74" s="475"/>
      <c r="BN74" s="475"/>
      <c r="BO74" s="475"/>
      <c r="BP74" s="475"/>
      <c r="BQ74" s="475"/>
      <c r="BR74" s="475"/>
      <c r="BS74" s="475"/>
      <c r="BT74" s="475"/>
      <c r="BU74" s="476"/>
      <c r="BY74" s="496" t="s">
        <v>1004</v>
      </c>
      <c r="BZ74" s="497"/>
      <c r="CA74" s="497"/>
      <c r="CB74" s="497"/>
      <c r="CC74" s="497"/>
      <c r="CD74" s="497"/>
      <c r="CE74" s="497"/>
      <c r="CF74" s="497"/>
      <c r="CG74" s="497"/>
      <c r="CH74" s="497"/>
      <c r="CI74" s="498"/>
      <c r="CM74" s="496" t="s">
        <v>1004</v>
      </c>
      <c r="CN74" s="497"/>
      <c r="CO74" s="497"/>
      <c r="CP74" s="497"/>
      <c r="CQ74" s="497"/>
      <c r="CR74" s="497"/>
      <c r="CS74" s="497"/>
      <c r="CT74" s="497"/>
      <c r="CU74" s="497"/>
      <c r="CV74" s="497"/>
      <c r="CW74" s="498"/>
    </row>
    <row r="75" spans="1:117" x14ac:dyDescent="0.25">
      <c r="A75" s="44" t="s">
        <v>201</v>
      </c>
      <c r="B75" s="24" t="s">
        <v>1005</v>
      </c>
      <c r="C75" s="1">
        <v>290</v>
      </c>
      <c r="D75" s="312" t="s">
        <v>201</v>
      </c>
      <c r="K75" s="2"/>
      <c r="U75" s="162" t="s">
        <v>182</v>
      </c>
      <c r="V75">
        <v>1</v>
      </c>
      <c r="W75" s="117">
        <f>V76-X76</f>
        <v>274.26</v>
      </c>
      <c r="X75">
        <v>2</v>
      </c>
      <c r="Y75" s="117">
        <f>X76-Z76</f>
        <v>0</v>
      </c>
      <c r="Z75">
        <v>3</v>
      </c>
      <c r="AA75" s="117">
        <f>Z76-AB76</f>
        <v>0</v>
      </c>
      <c r="AB75">
        <v>4</v>
      </c>
      <c r="AC75" s="117">
        <f>AB76-AD76</f>
        <v>-219.25</v>
      </c>
      <c r="AD75">
        <v>5</v>
      </c>
      <c r="AE75" s="2"/>
      <c r="AI75" s="162" t="s">
        <v>182</v>
      </c>
      <c r="AJ75">
        <v>1</v>
      </c>
      <c r="AK75" s="117">
        <f>AJ76-AL76</f>
        <v>180.01</v>
      </c>
      <c r="AL75">
        <v>2</v>
      </c>
      <c r="AM75" s="117">
        <f>AL76-AN76</f>
        <v>0</v>
      </c>
      <c r="AN75">
        <v>3</v>
      </c>
      <c r="AO75" s="117">
        <f>AN76-AP76</f>
        <v>0</v>
      </c>
      <c r="AP75">
        <v>4</v>
      </c>
      <c r="AQ75" s="117">
        <f>AP76-AR76</f>
        <v>-119.19</v>
      </c>
      <c r="AR75">
        <v>5</v>
      </c>
      <c r="AS75" s="2"/>
      <c r="AW75" s="162" t="s">
        <v>182</v>
      </c>
      <c r="AX75">
        <v>1</v>
      </c>
      <c r="AY75" s="117">
        <f>AX76-AZ76</f>
        <v>268.73</v>
      </c>
      <c r="AZ75">
        <v>2</v>
      </c>
      <c r="BA75" s="117">
        <f>AZ76-BB76</f>
        <v>0</v>
      </c>
      <c r="BB75">
        <v>3</v>
      </c>
      <c r="BC75" s="117">
        <f>BB76-BD76</f>
        <v>0</v>
      </c>
      <c r="BD75">
        <v>4</v>
      </c>
      <c r="BE75" s="117">
        <f>BD76-BF76</f>
        <v>-213.66</v>
      </c>
      <c r="BF75">
        <v>5</v>
      </c>
      <c r="BG75" s="2"/>
      <c r="BK75" s="79" t="s">
        <v>182</v>
      </c>
      <c r="BL75">
        <v>1</v>
      </c>
      <c r="BM75" s="117">
        <f>BL76-BN76</f>
        <v>0</v>
      </c>
      <c r="BN75">
        <v>2</v>
      </c>
      <c r="BO75" s="117">
        <f>BN76-BP76</f>
        <v>0</v>
      </c>
      <c r="BP75">
        <v>3</v>
      </c>
      <c r="BQ75" s="117">
        <f>BP76-BR76</f>
        <v>0</v>
      </c>
      <c r="BR75">
        <v>4</v>
      </c>
      <c r="BS75" s="117">
        <f>BR76-BT76</f>
        <v>0</v>
      </c>
      <c r="BT75">
        <v>5</v>
      </c>
      <c r="BU75" s="2"/>
      <c r="BY75" s="79" t="s">
        <v>182</v>
      </c>
      <c r="BZ75">
        <v>1</v>
      </c>
      <c r="CA75" s="117">
        <f>BZ76-CB76</f>
        <v>0</v>
      </c>
      <c r="CB75">
        <v>2</v>
      </c>
      <c r="CC75" s="117">
        <f>CB76-CD76</f>
        <v>0</v>
      </c>
      <c r="CD75">
        <v>3</v>
      </c>
      <c r="CE75" s="117">
        <f>CD76-CF76</f>
        <v>0</v>
      </c>
      <c r="CF75">
        <v>4</v>
      </c>
      <c r="CG75" s="117">
        <f>CF76-CH76</f>
        <v>0</v>
      </c>
      <c r="CH75">
        <v>5</v>
      </c>
      <c r="CI75" s="2"/>
      <c r="CM75" s="79" t="s">
        <v>182</v>
      </c>
      <c r="CN75">
        <v>1</v>
      </c>
      <c r="CO75" s="117">
        <f>CN76-CP76</f>
        <v>13.969999999999999</v>
      </c>
      <c r="CP75">
        <v>2</v>
      </c>
      <c r="CQ75" s="117">
        <f>CP76-CR76</f>
        <v>14.180000000000007</v>
      </c>
      <c r="CR75">
        <v>3</v>
      </c>
      <c r="CS75" s="117">
        <f>CR76-CT76</f>
        <v>14.390000000000015</v>
      </c>
      <c r="CT75">
        <v>4</v>
      </c>
      <c r="CU75" s="117">
        <f>CT76-CV76</f>
        <v>14.619999999999976</v>
      </c>
      <c r="CV75">
        <v>5</v>
      </c>
      <c r="CW75" s="2"/>
    </row>
    <row r="76" spans="1:117" x14ac:dyDescent="0.25">
      <c r="A76" s="44" t="s">
        <v>203</v>
      </c>
      <c r="B76" s="24" t="s">
        <v>1006</v>
      </c>
      <c r="C76" s="1">
        <v>300</v>
      </c>
      <c r="D76" s="312" t="s">
        <v>203</v>
      </c>
      <c r="K76" s="2"/>
      <c r="T76">
        <f>V76-V50</f>
        <v>39.909999999999997</v>
      </c>
      <c r="U76" s="79">
        <v>290</v>
      </c>
      <c r="V76" s="21">
        <v>274.26</v>
      </c>
      <c r="W76" s="94"/>
      <c r="X76" s="94"/>
      <c r="Y76" s="94"/>
      <c r="Z76" s="94"/>
      <c r="AA76" s="94"/>
      <c r="AB76" s="94"/>
      <c r="AC76" s="94"/>
      <c r="AD76" s="21">
        <v>219.25</v>
      </c>
      <c r="AE76" s="95"/>
      <c r="AF76">
        <f>AD76-AD50</f>
        <v>39.31</v>
      </c>
      <c r="AH76">
        <f>AJ76-AJ50</f>
        <v>38.899999999999977</v>
      </c>
      <c r="AI76" s="79">
        <v>290</v>
      </c>
      <c r="AJ76">
        <v>180.01</v>
      </c>
      <c r="AL76" s="21"/>
      <c r="AN76" s="21"/>
      <c r="AP76" s="21"/>
      <c r="AR76">
        <v>119.19</v>
      </c>
      <c r="AS76" s="2"/>
      <c r="AT76">
        <f>AR76-AR50</f>
        <v>38.209999999999994</v>
      </c>
      <c r="AV76">
        <f>AX76-AX50</f>
        <v>40.430000000000007</v>
      </c>
      <c r="AW76" s="79">
        <v>290</v>
      </c>
      <c r="AX76" s="21">
        <v>268.73</v>
      </c>
      <c r="AY76" s="94"/>
      <c r="AZ76" s="94"/>
      <c r="BA76" s="94"/>
      <c r="BB76" s="94"/>
      <c r="BC76" s="94"/>
      <c r="BD76" s="94"/>
      <c r="BE76" s="94"/>
      <c r="BF76" s="21">
        <v>213.66</v>
      </c>
      <c r="BG76" s="95"/>
      <c r="BH76">
        <f>BF76-BF50</f>
        <v>39.819999999999993</v>
      </c>
      <c r="BK76" s="79">
        <v>290</v>
      </c>
      <c r="BU76" s="2"/>
      <c r="BV76">
        <f>BT76-BT50</f>
        <v>-73.8</v>
      </c>
      <c r="BY76" s="79">
        <v>290</v>
      </c>
      <c r="CI76" s="2"/>
      <c r="CL76">
        <f>CN76-CN50</f>
        <v>45.02000000000001</v>
      </c>
      <c r="CM76" s="79">
        <v>290</v>
      </c>
      <c r="CN76">
        <v>237.27</v>
      </c>
      <c r="CP76">
        <v>223.3</v>
      </c>
      <c r="CR76">
        <v>209.12</v>
      </c>
      <c r="CT76">
        <v>194.73</v>
      </c>
      <c r="CV76">
        <v>180.11</v>
      </c>
      <c r="CW76" s="2"/>
      <c r="CX76">
        <f>CV76-CV50</f>
        <v>44.75</v>
      </c>
    </row>
    <row r="77" spans="1:117" x14ac:dyDescent="0.25">
      <c r="A77" s="44" t="s">
        <v>205</v>
      </c>
      <c r="B77" s="24" t="s">
        <v>1007</v>
      </c>
      <c r="C77" s="1">
        <v>310</v>
      </c>
      <c r="D77" s="312" t="s">
        <v>205</v>
      </c>
      <c r="K77" s="2"/>
      <c r="U77" s="79">
        <v>300</v>
      </c>
      <c r="V77" s="94"/>
      <c r="W77" s="94">
        <f>V77-V76</f>
        <v>-274.26</v>
      </c>
      <c r="X77" s="94"/>
      <c r="Y77" s="94">
        <f>X77-X76</f>
        <v>0</v>
      </c>
      <c r="Z77" s="94"/>
      <c r="AA77" s="94">
        <f>Z77-Z76</f>
        <v>0</v>
      </c>
      <c r="AB77" s="94"/>
      <c r="AC77" s="94">
        <f t="shared" ref="AC77:AC95" si="36">AB77-AB76</f>
        <v>0</v>
      </c>
      <c r="AD77" s="21"/>
      <c r="AE77" s="95">
        <f t="shared" ref="AE77:AE95" si="37">AD77-AD76</f>
        <v>-219.25</v>
      </c>
      <c r="AI77" s="79">
        <v>300</v>
      </c>
      <c r="AK77">
        <f>AJ77-AJ76</f>
        <v>-180.01</v>
      </c>
      <c r="AL77" s="21"/>
      <c r="AM77">
        <f>AL77-AL76</f>
        <v>0</v>
      </c>
      <c r="AN77" s="21"/>
      <c r="AO77">
        <f>AN77-AN76</f>
        <v>0</v>
      </c>
      <c r="AP77" s="21"/>
      <c r="AQ77">
        <f>AP77-AP76</f>
        <v>0</v>
      </c>
      <c r="AS77" s="2">
        <f>AR77-AR76</f>
        <v>-119.19</v>
      </c>
      <c r="AW77" s="79">
        <v>300</v>
      </c>
      <c r="AX77" s="94"/>
      <c r="AY77" s="94">
        <f>AX77-AX76</f>
        <v>-268.73</v>
      </c>
      <c r="AZ77" s="94"/>
      <c r="BA77" s="94">
        <f>AZ77-AZ76</f>
        <v>0</v>
      </c>
      <c r="BB77" s="94"/>
      <c r="BC77" s="94">
        <f>BB77-BB76</f>
        <v>0</v>
      </c>
      <c r="BD77" s="94"/>
      <c r="BE77" s="94">
        <f>BD77-BD76</f>
        <v>0</v>
      </c>
      <c r="BF77" s="94"/>
      <c r="BG77" s="95">
        <f>BF77-BF76</f>
        <v>-213.66</v>
      </c>
      <c r="BK77" s="79">
        <v>300</v>
      </c>
      <c r="BM77">
        <f>BL77-BL76</f>
        <v>0</v>
      </c>
      <c r="BO77">
        <f>BN77-BN76</f>
        <v>0</v>
      </c>
      <c r="BQ77">
        <f>BP77-BP76</f>
        <v>0</v>
      </c>
      <c r="BS77">
        <f>BR77-BR76</f>
        <v>0</v>
      </c>
      <c r="BU77" s="2">
        <f>BT77-BT76</f>
        <v>0</v>
      </c>
      <c r="BY77" s="79">
        <v>300</v>
      </c>
      <c r="CA77">
        <f>BZ77-BZ76</f>
        <v>0</v>
      </c>
      <c r="CC77">
        <f>CB77-CB76</f>
        <v>0</v>
      </c>
      <c r="CE77">
        <f>CD77-CD76</f>
        <v>0</v>
      </c>
      <c r="CG77">
        <f>CF77-CF76</f>
        <v>0</v>
      </c>
      <c r="CI77" s="2">
        <f>CH77-CH76</f>
        <v>0</v>
      </c>
      <c r="CM77" s="79">
        <v>300</v>
      </c>
      <c r="CN77">
        <v>240.2</v>
      </c>
      <c r="CO77">
        <f>CN77-CN76</f>
        <v>2.9299999999999784</v>
      </c>
      <c r="CP77">
        <v>226.23</v>
      </c>
      <c r="CQ77">
        <f>CP77-CP76</f>
        <v>2.9299999999999784</v>
      </c>
      <c r="CR77">
        <v>212.07</v>
      </c>
      <c r="CS77">
        <f>CR77-CR76</f>
        <v>2.9499999999999886</v>
      </c>
      <c r="CT77">
        <v>197.69</v>
      </c>
      <c r="CU77">
        <f>CT77-CT76</f>
        <v>2.960000000000008</v>
      </c>
      <c r="CV77">
        <v>183.11</v>
      </c>
      <c r="CW77" s="2">
        <f>CV77-CV76</f>
        <v>3</v>
      </c>
    </row>
    <row r="78" spans="1:117" x14ac:dyDescent="0.25">
      <c r="A78" s="44" t="s">
        <v>207</v>
      </c>
      <c r="B78" s="24" t="s">
        <v>1008</v>
      </c>
      <c r="C78" s="1">
        <v>320</v>
      </c>
      <c r="D78" s="312" t="s">
        <v>207</v>
      </c>
      <c r="K78" s="2"/>
      <c r="U78" s="79">
        <v>310</v>
      </c>
      <c r="V78" s="94"/>
      <c r="W78" s="94">
        <f t="shared" ref="W78:W95" si="38">V78-V77</f>
        <v>0</v>
      </c>
      <c r="X78" s="94"/>
      <c r="Y78" s="94">
        <f t="shared" ref="Y78:Y95" si="39">X78-X77</f>
        <v>0</v>
      </c>
      <c r="Z78" s="94"/>
      <c r="AA78" s="94">
        <f t="shared" ref="AA78:AA95" si="40">Z78-Z77</f>
        <v>0</v>
      </c>
      <c r="AB78" s="94"/>
      <c r="AC78" s="94">
        <f t="shared" si="36"/>
        <v>0</v>
      </c>
      <c r="AD78" s="21"/>
      <c r="AE78" s="95">
        <f t="shared" si="37"/>
        <v>0</v>
      </c>
      <c r="AI78" s="79">
        <v>310</v>
      </c>
      <c r="AK78">
        <f t="shared" ref="AK78:AK95" si="41">AJ78-AJ77</f>
        <v>0</v>
      </c>
      <c r="AL78" s="21"/>
      <c r="AM78">
        <f t="shared" ref="AM78:AM95" si="42">AL78-AL77</f>
        <v>0</v>
      </c>
      <c r="AN78" s="21"/>
      <c r="AO78">
        <f t="shared" ref="AO78:AO95" si="43">AN78-AN77</f>
        <v>0</v>
      </c>
      <c r="AP78" s="21"/>
      <c r="AQ78">
        <f t="shared" ref="AQ78:AQ95" si="44">AP78-AP77</f>
        <v>0</v>
      </c>
      <c r="AS78" s="2">
        <f t="shared" ref="AS78:AS95" si="45">AR78-AR77</f>
        <v>0</v>
      </c>
      <c r="AV78" s="2"/>
      <c r="AW78" s="27">
        <v>310</v>
      </c>
      <c r="AX78" s="94"/>
      <c r="AY78" s="94">
        <f t="shared" ref="AY78:AY95" si="46">AX78-AX77</f>
        <v>0</v>
      </c>
      <c r="AZ78" s="94"/>
      <c r="BA78" s="94">
        <f t="shared" ref="BA78:BA95" si="47">AZ78-AZ77</f>
        <v>0</v>
      </c>
      <c r="BB78" s="94"/>
      <c r="BC78" s="94">
        <f t="shared" ref="BC78:BC95" si="48">BB78-BB77</f>
        <v>0</v>
      </c>
      <c r="BD78" s="94"/>
      <c r="BE78" s="94">
        <f t="shared" ref="BE78:BE95" si="49">BD78-BD77</f>
        <v>0</v>
      </c>
      <c r="BF78" s="94"/>
      <c r="BG78" s="95">
        <f t="shared" ref="BG78:BG95" si="50">BF78-BF77</f>
        <v>0</v>
      </c>
      <c r="BK78" s="79">
        <v>310</v>
      </c>
      <c r="BM78">
        <f t="shared" ref="BM78:BM95" si="51">BL78-BL77</f>
        <v>0</v>
      </c>
      <c r="BO78">
        <f t="shared" ref="BO78:BO95" si="52">BN78-BN77</f>
        <v>0</v>
      </c>
      <c r="BQ78">
        <f t="shared" ref="BQ78:BQ95" si="53">BP78-BP77</f>
        <v>0</v>
      </c>
      <c r="BS78">
        <f t="shared" ref="BS78:BS95" si="54">BR78-BR77</f>
        <v>0</v>
      </c>
      <c r="BU78" s="2">
        <f t="shared" ref="BU78:BU95" si="55">BT78-BT77</f>
        <v>0</v>
      </c>
      <c r="BY78" s="79">
        <v>310</v>
      </c>
      <c r="CA78">
        <f t="shared" ref="CA78:CA95" si="56">BZ78-BZ77</f>
        <v>0</v>
      </c>
      <c r="CC78">
        <f t="shared" ref="CC78:CC95" si="57">CB78-CB77</f>
        <v>0</v>
      </c>
      <c r="CE78">
        <f t="shared" ref="CE78:CE95" si="58">CD78-CD77</f>
        <v>0</v>
      </c>
      <c r="CG78">
        <f t="shared" ref="CG78:CG95" si="59">CF78-CF77</f>
        <v>0</v>
      </c>
      <c r="CI78" s="2">
        <f t="shared" ref="CI78:CI95" si="60">CH78-CH77</f>
        <v>0</v>
      </c>
      <c r="CM78" s="79">
        <v>310</v>
      </c>
      <c r="CO78">
        <f t="shared" ref="CO78:CO95" si="61">CN78-CN77</f>
        <v>-240.2</v>
      </c>
      <c r="CQ78">
        <f t="shared" ref="CQ78:CQ95" si="62">CP78-CP77</f>
        <v>-226.23</v>
      </c>
      <c r="CS78">
        <f t="shared" ref="CS78:CS95" si="63">CR78-CR77</f>
        <v>-212.07</v>
      </c>
      <c r="CU78">
        <f t="shared" ref="CU78:CU95" si="64">CT78-CT77</f>
        <v>-197.69</v>
      </c>
      <c r="CW78" s="2">
        <f t="shared" ref="CW78:CW95" si="65">CV78-CV77</f>
        <v>-183.11</v>
      </c>
    </row>
    <row r="79" spans="1:117" x14ac:dyDescent="0.25">
      <c r="A79" s="44" t="s">
        <v>209</v>
      </c>
      <c r="B79" s="24" t="s">
        <v>1009</v>
      </c>
      <c r="C79" s="1">
        <v>330</v>
      </c>
      <c r="D79" s="312" t="s">
        <v>209</v>
      </c>
      <c r="K79" s="2"/>
      <c r="U79" s="79">
        <v>320</v>
      </c>
      <c r="V79" s="94"/>
      <c r="W79" s="94">
        <f t="shared" si="38"/>
        <v>0</v>
      </c>
      <c r="X79" s="94"/>
      <c r="Y79" s="94">
        <f t="shared" si="39"/>
        <v>0</v>
      </c>
      <c r="Z79" s="94"/>
      <c r="AA79" s="94">
        <f t="shared" si="40"/>
        <v>0</v>
      </c>
      <c r="AB79" s="94"/>
      <c r="AC79" s="94">
        <f t="shared" si="36"/>
        <v>0</v>
      </c>
      <c r="AD79" s="21"/>
      <c r="AE79" s="95">
        <f t="shared" si="37"/>
        <v>0</v>
      </c>
      <c r="AI79" s="79">
        <v>320</v>
      </c>
      <c r="AK79" s="94">
        <f t="shared" si="41"/>
        <v>0</v>
      </c>
      <c r="AL79" s="21"/>
      <c r="AM79" s="94">
        <f t="shared" si="42"/>
        <v>0</v>
      </c>
      <c r="AN79" s="21"/>
      <c r="AO79">
        <f t="shared" si="43"/>
        <v>0</v>
      </c>
      <c r="AP79" s="21"/>
      <c r="AQ79">
        <f t="shared" si="44"/>
        <v>0</v>
      </c>
      <c r="AS79" s="2">
        <f t="shared" si="45"/>
        <v>0</v>
      </c>
      <c r="AV79" s="2"/>
      <c r="AW79" s="27">
        <v>320</v>
      </c>
      <c r="AX79" s="94"/>
      <c r="AY79" s="94">
        <f t="shared" si="46"/>
        <v>0</v>
      </c>
      <c r="AZ79" s="94"/>
      <c r="BA79" s="94">
        <f t="shared" si="47"/>
        <v>0</v>
      </c>
      <c r="BB79" s="94"/>
      <c r="BC79" s="94">
        <f t="shared" si="48"/>
        <v>0</v>
      </c>
      <c r="BD79" s="94"/>
      <c r="BE79" s="94">
        <f t="shared" si="49"/>
        <v>0</v>
      </c>
      <c r="BF79" s="94"/>
      <c r="BG79" s="95">
        <f t="shared" si="50"/>
        <v>0</v>
      </c>
      <c r="BK79" s="79">
        <v>320</v>
      </c>
      <c r="BM79" s="94">
        <f t="shared" si="51"/>
        <v>0</v>
      </c>
      <c r="BO79" s="94">
        <f t="shared" si="52"/>
        <v>0</v>
      </c>
      <c r="BQ79">
        <f t="shared" si="53"/>
        <v>0</v>
      </c>
      <c r="BS79">
        <f t="shared" si="54"/>
        <v>0</v>
      </c>
      <c r="BU79" s="2">
        <f t="shared" si="55"/>
        <v>0</v>
      </c>
      <c r="BY79" s="79">
        <v>320</v>
      </c>
      <c r="CA79" s="94">
        <f t="shared" si="56"/>
        <v>0</v>
      </c>
      <c r="CC79" s="94">
        <f t="shared" si="57"/>
        <v>0</v>
      </c>
      <c r="CE79">
        <f t="shared" si="58"/>
        <v>0</v>
      </c>
      <c r="CG79">
        <f t="shared" si="59"/>
        <v>0</v>
      </c>
      <c r="CI79" s="2">
        <f t="shared" si="60"/>
        <v>0</v>
      </c>
      <c r="CM79" s="79">
        <v>320</v>
      </c>
      <c r="CO79" s="94">
        <f t="shared" si="61"/>
        <v>0</v>
      </c>
      <c r="CQ79" s="94">
        <f t="shared" si="62"/>
        <v>0</v>
      </c>
      <c r="CS79">
        <f t="shared" si="63"/>
        <v>0</v>
      </c>
      <c r="CU79">
        <f t="shared" si="64"/>
        <v>0</v>
      </c>
      <c r="CW79" s="2">
        <f t="shared" si="65"/>
        <v>0</v>
      </c>
    </row>
    <row r="80" spans="1:117" x14ac:dyDescent="0.25">
      <c r="A80" s="44" t="s">
        <v>211</v>
      </c>
      <c r="B80" s="24" t="s">
        <v>1010</v>
      </c>
      <c r="C80" s="1">
        <v>340</v>
      </c>
      <c r="D80" s="312" t="s">
        <v>211</v>
      </c>
      <c r="K80" s="2"/>
      <c r="U80" s="79">
        <v>330</v>
      </c>
      <c r="V80" s="94"/>
      <c r="W80" s="94">
        <f t="shared" si="38"/>
        <v>0</v>
      </c>
      <c r="X80" s="94"/>
      <c r="Y80" s="94">
        <f t="shared" si="39"/>
        <v>0</v>
      </c>
      <c r="Z80" s="94"/>
      <c r="AA80" s="94">
        <f t="shared" si="40"/>
        <v>0</v>
      </c>
      <c r="AB80" s="94"/>
      <c r="AC80" s="94">
        <f t="shared" si="36"/>
        <v>0</v>
      </c>
      <c r="AD80" s="21"/>
      <c r="AE80" s="95">
        <f t="shared" si="37"/>
        <v>0</v>
      </c>
      <c r="AI80" s="79">
        <v>330</v>
      </c>
      <c r="AK80" s="94">
        <f t="shared" si="41"/>
        <v>0</v>
      </c>
      <c r="AL80" s="21"/>
      <c r="AM80" s="94">
        <f t="shared" si="42"/>
        <v>0</v>
      </c>
      <c r="AN80" s="21"/>
      <c r="AO80">
        <f t="shared" si="43"/>
        <v>0</v>
      </c>
      <c r="AP80" s="21"/>
      <c r="AQ80" s="94">
        <f t="shared" si="44"/>
        <v>0</v>
      </c>
      <c r="AS80" s="95">
        <f t="shared" si="45"/>
        <v>0</v>
      </c>
      <c r="AV80" s="2"/>
      <c r="AW80" s="27">
        <v>330</v>
      </c>
      <c r="AX80" s="94"/>
      <c r="AY80" s="94">
        <f t="shared" si="46"/>
        <v>0</v>
      </c>
      <c r="AZ80" s="94"/>
      <c r="BA80" s="94">
        <f t="shared" si="47"/>
        <v>0</v>
      </c>
      <c r="BB80" s="94"/>
      <c r="BC80" s="94">
        <f t="shared" si="48"/>
        <v>0</v>
      </c>
      <c r="BD80" s="94"/>
      <c r="BE80" s="94">
        <f t="shared" si="49"/>
        <v>0</v>
      </c>
      <c r="BF80" s="94"/>
      <c r="BG80" s="95">
        <f t="shared" si="50"/>
        <v>0</v>
      </c>
      <c r="BK80" s="79">
        <v>330</v>
      </c>
      <c r="BM80" s="94">
        <f t="shared" si="51"/>
        <v>0</v>
      </c>
      <c r="BO80" s="94">
        <f t="shared" si="52"/>
        <v>0</v>
      </c>
      <c r="BQ80">
        <f t="shared" si="53"/>
        <v>0</v>
      </c>
      <c r="BS80" s="94">
        <f t="shared" si="54"/>
        <v>0</v>
      </c>
      <c r="BU80" s="95">
        <f t="shared" si="55"/>
        <v>0</v>
      </c>
      <c r="BY80" s="79">
        <v>330</v>
      </c>
      <c r="CA80" s="94">
        <f t="shared" si="56"/>
        <v>0</v>
      </c>
      <c r="CC80" s="94">
        <f t="shared" si="57"/>
        <v>0</v>
      </c>
      <c r="CE80">
        <f t="shared" si="58"/>
        <v>0</v>
      </c>
      <c r="CG80" s="94">
        <f t="shared" si="59"/>
        <v>0</v>
      </c>
      <c r="CI80" s="95">
        <f t="shared" si="60"/>
        <v>0</v>
      </c>
      <c r="CM80" s="79">
        <v>330</v>
      </c>
      <c r="CO80" s="94">
        <f t="shared" si="61"/>
        <v>0</v>
      </c>
      <c r="CQ80" s="94">
        <f t="shared" si="62"/>
        <v>0</v>
      </c>
      <c r="CS80">
        <f t="shared" si="63"/>
        <v>0</v>
      </c>
      <c r="CU80" s="94">
        <f t="shared" si="64"/>
        <v>0</v>
      </c>
      <c r="CW80" s="95">
        <f t="shared" si="65"/>
        <v>0</v>
      </c>
    </row>
    <row r="81" spans="1:103" x14ac:dyDescent="0.25">
      <c r="A81" s="44" t="s">
        <v>213</v>
      </c>
      <c r="B81" s="24" t="s">
        <v>1011</v>
      </c>
      <c r="C81" s="1">
        <v>350</v>
      </c>
      <c r="D81" s="312" t="s">
        <v>213</v>
      </c>
      <c r="K81" s="2"/>
      <c r="U81" s="79">
        <v>340</v>
      </c>
      <c r="V81" s="94"/>
      <c r="W81" s="94">
        <f t="shared" si="38"/>
        <v>0</v>
      </c>
      <c r="X81" s="94"/>
      <c r="Y81" s="94">
        <f t="shared" si="39"/>
        <v>0</v>
      </c>
      <c r="Z81" s="94"/>
      <c r="AA81" s="94">
        <f t="shared" si="40"/>
        <v>0</v>
      </c>
      <c r="AB81" s="94"/>
      <c r="AC81" s="94">
        <f t="shared" si="36"/>
        <v>0</v>
      </c>
      <c r="AD81" s="21"/>
      <c r="AE81" s="95">
        <f t="shared" si="37"/>
        <v>0</v>
      </c>
      <c r="AI81" s="79">
        <v>340</v>
      </c>
      <c r="AK81" s="94">
        <f t="shared" si="41"/>
        <v>0</v>
      </c>
      <c r="AL81" s="21"/>
      <c r="AM81" s="94">
        <f t="shared" si="42"/>
        <v>0</v>
      </c>
      <c r="AN81" s="21"/>
      <c r="AO81">
        <f t="shared" si="43"/>
        <v>0</v>
      </c>
      <c r="AP81" s="21"/>
      <c r="AQ81" s="94">
        <f t="shared" si="44"/>
        <v>0</v>
      </c>
      <c r="AS81" s="95">
        <f t="shared" si="45"/>
        <v>0</v>
      </c>
      <c r="AV81" s="2"/>
      <c r="AW81" s="27">
        <v>340</v>
      </c>
      <c r="AX81" s="94"/>
      <c r="AY81" s="94">
        <f t="shared" si="46"/>
        <v>0</v>
      </c>
      <c r="AZ81" s="94"/>
      <c r="BA81" s="94">
        <f t="shared" si="47"/>
        <v>0</v>
      </c>
      <c r="BB81" s="94"/>
      <c r="BC81" s="94">
        <f t="shared" si="48"/>
        <v>0</v>
      </c>
      <c r="BD81" s="94"/>
      <c r="BE81" s="94">
        <f t="shared" si="49"/>
        <v>0</v>
      </c>
      <c r="BF81" s="94"/>
      <c r="BG81" s="95">
        <f t="shared" si="50"/>
        <v>0</v>
      </c>
      <c r="BK81" s="79">
        <v>340</v>
      </c>
      <c r="BM81" s="94">
        <f t="shared" si="51"/>
        <v>0</v>
      </c>
      <c r="BO81" s="94">
        <f t="shared" si="52"/>
        <v>0</v>
      </c>
      <c r="BQ81">
        <f t="shared" si="53"/>
        <v>0</v>
      </c>
      <c r="BS81" s="94">
        <f t="shared" si="54"/>
        <v>0</v>
      </c>
      <c r="BU81" s="95">
        <f t="shared" si="55"/>
        <v>0</v>
      </c>
      <c r="BY81" s="79">
        <v>340</v>
      </c>
      <c r="CA81" s="94">
        <f t="shared" si="56"/>
        <v>0</v>
      </c>
      <c r="CC81" s="94">
        <f t="shared" si="57"/>
        <v>0</v>
      </c>
      <c r="CE81">
        <f t="shared" si="58"/>
        <v>0</v>
      </c>
      <c r="CG81" s="94">
        <f t="shared" si="59"/>
        <v>0</v>
      </c>
      <c r="CI81" s="95">
        <f t="shared" si="60"/>
        <v>0</v>
      </c>
      <c r="CM81" s="79">
        <v>340</v>
      </c>
      <c r="CO81" s="94">
        <f t="shared" si="61"/>
        <v>0</v>
      </c>
      <c r="CQ81" s="94">
        <f t="shared" si="62"/>
        <v>0</v>
      </c>
      <c r="CS81">
        <f t="shared" si="63"/>
        <v>0</v>
      </c>
      <c r="CU81" s="94">
        <f t="shared" si="64"/>
        <v>0</v>
      </c>
      <c r="CW81" s="95">
        <f t="shared" si="65"/>
        <v>0</v>
      </c>
    </row>
    <row r="82" spans="1:103" x14ac:dyDescent="0.25">
      <c r="A82" s="44" t="s">
        <v>215</v>
      </c>
      <c r="B82" s="24" t="s">
        <v>1012</v>
      </c>
      <c r="C82" s="1">
        <v>360</v>
      </c>
      <c r="D82" s="312" t="s">
        <v>215</v>
      </c>
      <c r="K82" s="2"/>
      <c r="U82" s="79">
        <v>350</v>
      </c>
      <c r="V82" s="94"/>
      <c r="W82" s="94">
        <f t="shared" si="38"/>
        <v>0</v>
      </c>
      <c r="X82" s="94"/>
      <c r="Y82" s="94">
        <f t="shared" si="39"/>
        <v>0</v>
      </c>
      <c r="Z82" s="94"/>
      <c r="AA82" s="94">
        <f t="shared" si="40"/>
        <v>0</v>
      </c>
      <c r="AB82" s="94"/>
      <c r="AC82" s="94">
        <f t="shared" si="36"/>
        <v>0</v>
      </c>
      <c r="AD82" s="21"/>
      <c r="AE82" s="95">
        <f t="shared" si="37"/>
        <v>0</v>
      </c>
      <c r="AI82" s="79">
        <v>350</v>
      </c>
      <c r="AK82" s="94">
        <f t="shared" si="41"/>
        <v>0</v>
      </c>
      <c r="AL82" s="21"/>
      <c r="AM82" s="94">
        <f t="shared" si="42"/>
        <v>0</v>
      </c>
      <c r="AN82" s="21"/>
      <c r="AO82">
        <f t="shared" si="43"/>
        <v>0</v>
      </c>
      <c r="AP82" s="21"/>
      <c r="AQ82" s="94">
        <f t="shared" si="44"/>
        <v>0</v>
      </c>
      <c r="AS82" s="95">
        <f t="shared" si="45"/>
        <v>0</v>
      </c>
      <c r="AV82" s="2"/>
      <c r="AW82" s="27">
        <v>350</v>
      </c>
      <c r="AX82" s="94"/>
      <c r="AY82" s="94">
        <f t="shared" si="46"/>
        <v>0</v>
      </c>
      <c r="AZ82" s="94"/>
      <c r="BA82" s="94">
        <f t="shared" si="47"/>
        <v>0</v>
      </c>
      <c r="BB82" s="94"/>
      <c r="BC82" s="94">
        <f t="shared" si="48"/>
        <v>0</v>
      </c>
      <c r="BD82" s="94"/>
      <c r="BE82" s="94">
        <f t="shared" si="49"/>
        <v>0</v>
      </c>
      <c r="BF82" s="94"/>
      <c r="BG82" s="95">
        <f t="shared" si="50"/>
        <v>0</v>
      </c>
      <c r="BK82" s="79">
        <v>350</v>
      </c>
      <c r="BM82" s="94">
        <f t="shared" si="51"/>
        <v>0</v>
      </c>
      <c r="BO82" s="94">
        <f t="shared" si="52"/>
        <v>0</v>
      </c>
      <c r="BQ82">
        <f t="shared" si="53"/>
        <v>0</v>
      </c>
      <c r="BS82" s="94">
        <f t="shared" si="54"/>
        <v>0</v>
      </c>
      <c r="BU82" s="95">
        <f t="shared" si="55"/>
        <v>0</v>
      </c>
      <c r="BY82" s="79">
        <v>350</v>
      </c>
      <c r="CA82" s="94">
        <f t="shared" si="56"/>
        <v>0</v>
      </c>
      <c r="CC82" s="94">
        <f t="shared" si="57"/>
        <v>0</v>
      </c>
      <c r="CE82">
        <f t="shared" si="58"/>
        <v>0</v>
      </c>
      <c r="CG82" s="94">
        <f t="shared" si="59"/>
        <v>0</v>
      </c>
      <c r="CI82" s="95">
        <f t="shared" si="60"/>
        <v>0</v>
      </c>
      <c r="CM82" s="79">
        <v>350</v>
      </c>
      <c r="CO82" s="94">
        <f t="shared" si="61"/>
        <v>0</v>
      </c>
      <c r="CQ82" s="94">
        <f t="shared" si="62"/>
        <v>0</v>
      </c>
      <c r="CS82">
        <f t="shared" si="63"/>
        <v>0</v>
      </c>
      <c r="CU82" s="94">
        <f t="shared" si="64"/>
        <v>0</v>
      </c>
      <c r="CW82" s="95">
        <f t="shared" si="65"/>
        <v>0</v>
      </c>
    </row>
    <row r="83" spans="1:103" x14ac:dyDescent="0.25">
      <c r="A83" s="44" t="s">
        <v>217</v>
      </c>
      <c r="B83" s="24" t="s">
        <v>1013</v>
      </c>
      <c r="C83" s="1">
        <v>370</v>
      </c>
      <c r="D83" s="312" t="s">
        <v>217</v>
      </c>
      <c r="K83" s="2"/>
      <c r="U83" s="79">
        <v>360</v>
      </c>
      <c r="V83" s="94"/>
      <c r="W83" s="94">
        <f t="shared" si="38"/>
        <v>0</v>
      </c>
      <c r="X83" s="94"/>
      <c r="Y83" s="94">
        <f t="shared" si="39"/>
        <v>0</v>
      </c>
      <c r="Z83" s="94"/>
      <c r="AA83" s="94">
        <f t="shared" si="40"/>
        <v>0</v>
      </c>
      <c r="AB83" s="94"/>
      <c r="AC83" s="94">
        <f t="shared" si="36"/>
        <v>0</v>
      </c>
      <c r="AD83" s="21"/>
      <c r="AE83" s="95">
        <f t="shared" si="37"/>
        <v>0</v>
      </c>
      <c r="AI83" s="79">
        <v>360</v>
      </c>
      <c r="AK83" s="94">
        <f t="shared" si="41"/>
        <v>0</v>
      </c>
      <c r="AL83" s="21"/>
      <c r="AM83" s="94">
        <f t="shared" si="42"/>
        <v>0</v>
      </c>
      <c r="AN83" s="21"/>
      <c r="AO83">
        <f t="shared" si="43"/>
        <v>0</v>
      </c>
      <c r="AP83" s="21"/>
      <c r="AQ83" s="94">
        <f t="shared" si="44"/>
        <v>0</v>
      </c>
      <c r="AS83" s="95">
        <f t="shared" si="45"/>
        <v>0</v>
      </c>
      <c r="AW83" s="79">
        <v>360</v>
      </c>
      <c r="AX83" s="94"/>
      <c r="AY83" s="94">
        <f t="shared" si="46"/>
        <v>0</v>
      </c>
      <c r="AZ83" s="94"/>
      <c r="BA83" s="94">
        <f t="shared" si="47"/>
        <v>0</v>
      </c>
      <c r="BB83" s="94"/>
      <c r="BC83" s="94">
        <f t="shared" si="48"/>
        <v>0</v>
      </c>
      <c r="BD83" s="94"/>
      <c r="BE83" s="94">
        <f t="shared" si="49"/>
        <v>0</v>
      </c>
      <c r="BF83" s="94"/>
      <c r="BG83" s="95">
        <f t="shared" si="50"/>
        <v>0</v>
      </c>
      <c r="BK83" s="79">
        <v>360</v>
      </c>
      <c r="BM83" s="94">
        <f t="shared" si="51"/>
        <v>0</v>
      </c>
      <c r="BO83" s="94">
        <f t="shared" si="52"/>
        <v>0</v>
      </c>
      <c r="BQ83">
        <f t="shared" si="53"/>
        <v>0</v>
      </c>
      <c r="BS83" s="94">
        <f t="shared" si="54"/>
        <v>0</v>
      </c>
      <c r="BU83" s="95">
        <f t="shared" si="55"/>
        <v>0</v>
      </c>
      <c r="BY83" s="79">
        <v>360</v>
      </c>
      <c r="CA83" s="94">
        <f t="shared" si="56"/>
        <v>0</v>
      </c>
      <c r="CC83" s="94">
        <f t="shared" si="57"/>
        <v>0</v>
      </c>
      <c r="CE83">
        <f t="shared" si="58"/>
        <v>0</v>
      </c>
      <c r="CG83" s="94">
        <f t="shared" si="59"/>
        <v>0</v>
      </c>
      <c r="CI83" s="95">
        <f t="shared" si="60"/>
        <v>0</v>
      </c>
      <c r="CM83" s="79">
        <v>360</v>
      </c>
      <c r="CO83" s="94">
        <f t="shared" si="61"/>
        <v>0</v>
      </c>
      <c r="CQ83" s="94">
        <f t="shared" si="62"/>
        <v>0</v>
      </c>
      <c r="CS83">
        <f t="shared" si="63"/>
        <v>0</v>
      </c>
      <c r="CU83" s="94">
        <f t="shared" si="64"/>
        <v>0</v>
      </c>
      <c r="CW83" s="95">
        <f t="shared" si="65"/>
        <v>0</v>
      </c>
    </row>
    <row r="84" spans="1:103" x14ac:dyDescent="0.25">
      <c r="A84" s="44" t="s">
        <v>219</v>
      </c>
      <c r="B84" s="24" t="s">
        <v>1014</v>
      </c>
      <c r="C84" s="1">
        <v>380</v>
      </c>
      <c r="D84" s="312" t="s">
        <v>219</v>
      </c>
      <c r="K84" s="2"/>
      <c r="U84" s="79">
        <v>370</v>
      </c>
      <c r="V84" s="94"/>
      <c r="W84" s="94">
        <f t="shared" si="38"/>
        <v>0</v>
      </c>
      <c r="X84" s="94"/>
      <c r="Y84" s="94">
        <f t="shared" si="39"/>
        <v>0</v>
      </c>
      <c r="Z84" s="94"/>
      <c r="AA84" s="94">
        <f t="shared" si="40"/>
        <v>0</v>
      </c>
      <c r="AB84" s="94"/>
      <c r="AC84" s="94">
        <f t="shared" si="36"/>
        <v>0</v>
      </c>
      <c r="AD84" s="21"/>
      <c r="AE84" s="95">
        <f t="shared" si="37"/>
        <v>0</v>
      </c>
      <c r="AI84" s="79">
        <v>370</v>
      </c>
      <c r="AK84" s="94">
        <f t="shared" si="41"/>
        <v>0</v>
      </c>
      <c r="AL84" s="21"/>
      <c r="AM84" s="94">
        <f t="shared" si="42"/>
        <v>0</v>
      </c>
      <c r="AN84" s="21"/>
      <c r="AO84">
        <f t="shared" si="43"/>
        <v>0</v>
      </c>
      <c r="AP84" s="21"/>
      <c r="AQ84" s="94">
        <f t="shared" si="44"/>
        <v>0</v>
      </c>
      <c r="AS84" s="95">
        <f t="shared" si="45"/>
        <v>0</v>
      </c>
      <c r="AW84" s="79">
        <v>370</v>
      </c>
      <c r="AX84" s="94"/>
      <c r="AY84" s="94">
        <f t="shared" si="46"/>
        <v>0</v>
      </c>
      <c r="AZ84" s="94"/>
      <c r="BA84" s="94">
        <f t="shared" si="47"/>
        <v>0</v>
      </c>
      <c r="BB84" s="94"/>
      <c r="BC84" s="94">
        <f t="shared" si="48"/>
        <v>0</v>
      </c>
      <c r="BD84" s="94"/>
      <c r="BE84" s="94">
        <f t="shared" si="49"/>
        <v>0</v>
      </c>
      <c r="BF84" s="94"/>
      <c r="BG84" s="95">
        <f t="shared" si="50"/>
        <v>0</v>
      </c>
      <c r="BK84" s="79">
        <v>370</v>
      </c>
      <c r="BM84" s="94">
        <f t="shared" si="51"/>
        <v>0</v>
      </c>
      <c r="BO84" s="94">
        <f t="shared" si="52"/>
        <v>0</v>
      </c>
      <c r="BQ84">
        <f t="shared" si="53"/>
        <v>0</v>
      </c>
      <c r="BS84" s="94">
        <f t="shared" si="54"/>
        <v>0</v>
      </c>
      <c r="BU84" s="95">
        <f t="shared" si="55"/>
        <v>0</v>
      </c>
      <c r="BY84" s="79">
        <v>370</v>
      </c>
      <c r="CA84" s="94">
        <f t="shared" si="56"/>
        <v>0</v>
      </c>
      <c r="CC84" s="94">
        <f t="shared" si="57"/>
        <v>0</v>
      </c>
      <c r="CE84">
        <f t="shared" si="58"/>
        <v>0</v>
      </c>
      <c r="CG84" s="94">
        <f t="shared" si="59"/>
        <v>0</v>
      </c>
      <c r="CI84" s="95">
        <f t="shared" si="60"/>
        <v>0</v>
      </c>
      <c r="CM84" s="79">
        <v>370</v>
      </c>
      <c r="CO84" s="94">
        <f t="shared" si="61"/>
        <v>0</v>
      </c>
      <c r="CQ84" s="94">
        <f t="shared" si="62"/>
        <v>0</v>
      </c>
      <c r="CS84">
        <f t="shared" si="63"/>
        <v>0</v>
      </c>
      <c r="CU84" s="94">
        <f t="shared" si="64"/>
        <v>0</v>
      </c>
      <c r="CW84" s="95">
        <f t="shared" si="65"/>
        <v>0</v>
      </c>
    </row>
    <row r="85" spans="1:103" x14ac:dyDescent="0.25">
      <c r="A85" s="44" t="s">
        <v>221</v>
      </c>
      <c r="B85" s="24" t="s">
        <v>1015</v>
      </c>
      <c r="C85" s="1">
        <v>390</v>
      </c>
      <c r="D85" s="312" t="s">
        <v>221</v>
      </c>
      <c r="K85" s="2"/>
      <c r="U85" s="79">
        <v>380</v>
      </c>
      <c r="V85" s="94"/>
      <c r="W85" s="94">
        <f t="shared" si="38"/>
        <v>0</v>
      </c>
      <c r="X85" s="94"/>
      <c r="Y85" s="94">
        <f t="shared" si="39"/>
        <v>0</v>
      </c>
      <c r="Z85" s="94"/>
      <c r="AA85" s="94">
        <f t="shared" si="40"/>
        <v>0</v>
      </c>
      <c r="AB85" s="94"/>
      <c r="AC85" s="94">
        <f t="shared" si="36"/>
        <v>0</v>
      </c>
      <c r="AD85" s="21"/>
      <c r="AE85" s="95">
        <f t="shared" si="37"/>
        <v>0</v>
      </c>
      <c r="AI85" s="79">
        <v>380</v>
      </c>
      <c r="AK85" s="94">
        <f t="shared" si="41"/>
        <v>0</v>
      </c>
      <c r="AL85" s="21"/>
      <c r="AM85" s="94">
        <f t="shared" si="42"/>
        <v>0</v>
      </c>
      <c r="AN85" s="21"/>
      <c r="AO85">
        <f t="shared" si="43"/>
        <v>0</v>
      </c>
      <c r="AP85" s="21"/>
      <c r="AQ85" s="94">
        <f t="shared" si="44"/>
        <v>0</v>
      </c>
      <c r="AS85" s="95">
        <f t="shared" si="45"/>
        <v>0</v>
      </c>
      <c r="AW85" s="79">
        <v>380</v>
      </c>
      <c r="AX85" s="94"/>
      <c r="AY85" s="94">
        <f t="shared" si="46"/>
        <v>0</v>
      </c>
      <c r="AZ85" s="94"/>
      <c r="BA85" s="94">
        <f t="shared" si="47"/>
        <v>0</v>
      </c>
      <c r="BB85" s="94"/>
      <c r="BC85" s="94">
        <f t="shared" si="48"/>
        <v>0</v>
      </c>
      <c r="BD85" s="94"/>
      <c r="BE85" s="94">
        <f t="shared" si="49"/>
        <v>0</v>
      </c>
      <c r="BF85" s="94"/>
      <c r="BG85" s="95">
        <f t="shared" si="50"/>
        <v>0</v>
      </c>
      <c r="BK85" s="79">
        <v>380</v>
      </c>
      <c r="BM85" s="94">
        <f t="shared" si="51"/>
        <v>0</v>
      </c>
      <c r="BO85" s="94">
        <f t="shared" si="52"/>
        <v>0</v>
      </c>
      <c r="BQ85">
        <f t="shared" si="53"/>
        <v>0</v>
      </c>
      <c r="BS85" s="94">
        <f t="shared" si="54"/>
        <v>0</v>
      </c>
      <c r="BU85" s="95">
        <f t="shared" si="55"/>
        <v>0</v>
      </c>
      <c r="BY85" s="79">
        <v>380</v>
      </c>
      <c r="CA85" s="94">
        <f t="shared" si="56"/>
        <v>0</v>
      </c>
      <c r="CC85" s="94">
        <f t="shared" si="57"/>
        <v>0</v>
      </c>
      <c r="CE85">
        <f t="shared" si="58"/>
        <v>0</v>
      </c>
      <c r="CG85" s="94">
        <f t="shared" si="59"/>
        <v>0</v>
      </c>
      <c r="CI85" s="95">
        <f t="shared" si="60"/>
        <v>0</v>
      </c>
      <c r="CM85" s="79">
        <v>380</v>
      </c>
      <c r="CO85" s="94">
        <f t="shared" si="61"/>
        <v>0</v>
      </c>
      <c r="CQ85" s="94">
        <f t="shared" si="62"/>
        <v>0</v>
      </c>
      <c r="CS85">
        <f t="shared" si="63"/>
        <v>0</v>
      </c>
      <c r="CU85" s="94">
        <f t="shared" si="64"/>
        <v>0</v>
      </c>
      <c r="CW85" s="95">
        <f t="shared" si="65"/>
        <v>0</v>
      </c>
    </row>
    <row r="86" spans="1:103" x14ac:dyDescent="0.25">
      <c r="A86" s="44" t="s">
        <v>223</v>
      </c>
      <c r="B86" s="24" t="s">
        <v>1016</v>
      </c>
      <c r="C86" s="1">
        <v>400</v>
      </c>
      <c r="D86" s="312" t="s">
        <v>223</v>
      </c>
      <c r="K86" s="2"/>
      <c r="U86" s="79">
        <v>390</v>
      </c>
      <c r="V86" s="94"/>
      <c r="W86" s="94">
        <f t="shared" si="38"/>
        <v>0</v>
      </c>
      <c r="X86" s="94"/>
      <c r="Y86" s="94">
        <f t="shared" si="39"/>
        <v>0</v>
      </c>
      <c r="Z86" s="94"/>
      <c r="AA86" s="94">
        <f t="shared" si="40"/>
        <v>0</v>
      </c>
      <c r="AB86" s="94"/>
      <c r="AC86" s="94">
        <f t="shared" si="36"/>
        <v>0</v>
      </c>
      <c r="AD86" s="21"/>
      <c r="AE86" s="95">
        <f t="shared" si="37"/>
        <v>0</v>
      </c>
      <c r="AI86" s="79">
        <v>390</v>
      </c>
      <c r="AK86" s="94">
        <f t="shared" si="41"/>
        <v>0</v>
      </c>
      <c r="AL86" s="21"/>
      <c r="AM86" s="94">
        <f t="shared" si="42"/>
        <v>0</v>
      </c>
      <c r="AN86" s="21"/>
      <c r="AO86" s="94">
        <f t="shared" si="43"/>
        <v>0</v>
      </c>
      <c r="AP86" s="21"/>
      <c r="AQ86" s="94">
        <f t="shared" si="44"/>
        <v>0</v>
      </c>
      <c r="AS86" s="95">
        <f t="shared" si="45"/>
        <v>0</v>
      </c>
      <c r="AW86" s="79">
        <v>390</v>
      </c>
      <c r="AX86" s="94"/>
      <c r="AY86" s="94">
        <f t="shared" si="46"/>
        <v>0</v>
      </c>
      <c r="AZ86" s="94"/>
      <c r="BA86" s="94">
        <f t="shared" si="47"/>
        <v>0</v>
      </c>
      <c r="BB86" s="94"/>
      <c r="BC86" s="94">
        <f t="shared" si="48"/>
        <v>0</v>
      </c>
      <c r="BD86" s="94"/>
      <c r="BE86" s="94">
        <f t="shared" si="49"/>
        <v>0</v>
      </c>
      <c r="BF86" s="94"/>
      <c r="BG86" s="95">
        <f t="shared" si="50"/>
        <v>0</v>
      </c>
      <c r="BK86" s="79">
        <v>390</v>
      </c>
      <c r="BM86" s="94">
        <f t="shared" si="51"/>
        <v>0</v>
      </c>
      <c r="BO86" s="94">
        <f t="shared" si="52"/>
        <v>0</v>
      </c>
      <c r="BQ86" s="94">
        <f t="shared" si="53"/>
        <v>0</v>
      </c>
      <c r="BS86" s="94">
        <f t="shared" si="54"/>
        <v>0</v>
      </c>
      <c r="BU86" s="95">
        <f t="shared" si="55"/>
        <v>0</v>
      </c>
      <c r="BY86" s="79">
        <v>390</v>
      </c>
      <c r="CA86" s="94">
        <f t="shared" si="56"/>
        <v>0</v>
      </c>
      <c r="CC86" s="94">
        <f t="shared" si="57"/>
        <v>0</v>
      </c>
      <c r="CE86" s="94">
        <f t="shared" si="58"/>
        <v>0</v>
      </c>
      <c r="CG86" s="94">
        <f t="shared" si="59"/>
        <v>0</v>
      </c>
      <c r="CI86" s="95">
        <f t="shared" si="60"/>
        <v>0</v>
      </c>
      <c r="CM86" s="79">
        <v>390</v>
      </c>
      <c r="CO86" s="94">
        <f t="shared" si="61"/>
        <v>0</v>
      </c>
      <c r="CQ86" s="94">
        <f t="shared" si="62"/>
        <v>0</v>
      </c>
      <c r="CS86" s="94">
        <f t="shared" si="63"/>
        <v>0</v>
      </c>
      <c r="CU86" s="94">
        <f t="shared" si="64"/>
        <v>0</v>
      </c>
      <c r="CW86" s="95">
        <f t="shared" si="65"/>
        <v>0</v>
      </c>
    </row>
    <row r="87" spans="1:103" x14ac:dyDescent="0.25">
      <c r="A87" s="44" t="s">
        <v>225</v>
      </c>
      <c r="B87" s="24" t="s">
        <v>1017</v>
      </c>
      <c r="C87" s="1">
        <v>410</v>
      </c>
      <c r="D87" s="312" t="s">
        <v>225</v>
      </c>
      <c r="K87" s="2"/>
      <c r="U87" s="79">
        <v>400</v>
      </c>
      <c r="V87" s="94"/>
      <c r="W87" s="94">
        <f t="shared" si="38"/>
        <v>0</v>
      </c>
      <c r="X87" s="94"/>
      <c r="Y87" s="94">
        <f t="shared" si="39"/>
        <v>0</v>
      </c>
      <c r="Z87" s="94"/>
      <c r="AA87" s="94">
        <f t="shared" si="40"/>
        <v>0</v>
      </c>
      <c r="AB87" s="94"/>
      <c r="AC87" s="94">
        <f t="shared" si="36"/>
        <v>0</v>
      </c>
      <c r="AD87" s="21"/>
      <c r="AE87" s="95">
        <f t="shared" si="37"/>
        <v>0</v>
      </c>
      <c r="AI87" s="79">
        <v>400</v>
      </c>
      <c r="AK87" s="94">
        <f t="shared" si="41"/>
        <v>0</v>
      </c>
      <c r="AL87" s="21"/>
      <c r="AM87" s="94">
        <f t="shared" si="42"/>
        <v>0</v>
      </c>
      <c r="AN87" s="21"/>
      <c r="AO87" s="94">
        <f t="shared" si="43"/>
        <v>0</v>
      </c>
      <c r="AP87" s="21"/>
      <c r="AQ87" s="94">
        <f t="shared" si="44"/>
        <v>0</v>
      </c>
      <c r="AS87" s="95">
        <f t="shared" si="45"/>
        <v>0</v>
      </c>
      <c r="AW87" s="79">
        <v>400</v>
      </c>
      <c r="AX87" s="94"/>
      <c r="AY87" s="94">
        <f t="shared" si="46"/>
        <v>0</v>
      </c>
      <c r="AZ87" s="94"/>
      <c r="BA87" s="94">
        <f t="shared" si="47"/>
        <v>0</v>
      </c>
      <c r="BB87" s="94"/>
      <c r="BC87" s="94">
        <f t="shared" si="48"/>
        <v>0</v>
      </c>
      <c r="BD87" s="94"/>
      <c r="BE87" s="94">
        <f t="shared" si="49"/>
        <v>0</v>
      </c>
      <c r="BF87" s="94"/>
      <c r="BG87" s="95">
        <f t="shared" si="50"/>
        <v>0</v>
      </c>
      <c r="BK87" s="79">
        <v>400</v>
      </c>
      <c r="BM87" s="94">
        <f t="shared" si="51"/>
        <v>0</v>
      </c>
      <c r="BO87" s="94">
        <f t="shared" si="52"/>
        <v>0</v>
      </c>
      <c r="BQ87" s="94">
        <f t="shared" si="53"/>
        <v>0</v>
      </c>
      <c r="BS87" s="94">
        <f t="shared" si="54"/>
        <v>0</v>
      </c>
      <c r="BU87" s="95">
        <f t="shared" si="55"/>
        <v>0</v>
      </c>
      <c r="BY87" s="79">
        <v>400</v>
      </c>
      <c r="CA87" s="94">
        <f t="shared" si="56"/>
        <v>0</v>
      </c>
      <c r="CC87" s="94">
        <f t="shared" si="57"/>
        <v>0</v>
      </c>
      <c r="CE87" s="94">
        <f t="shared" si="58"/>
        <v>0</v>
      </c>
      <c r="CG87" s="94">
        <f t="shared" si="59"/>
        <v>0</v>
      </c>
      <c r="CI87" s="95">
        <f t="shared" si="60"/>
        <v>0</v>
      </c>
      <c r="CM87" s="79">
        <v>400</v>
      </c>
      <c r="CO87" s="94">
        <f t="shared" si="61"/>
        <v>0</v>
      </c>
      <c r="CQ87" s="94">
        <f t="shared" si="62"/>
        <v>0</v>
      </c>
      <c r="CS87" s="94">
        <f t="shared" si="63"/>
        <v>0</v>
      </c>
      <c r="CU87" s="94">
        <f t="shared" si="64"/>
        <v>0</v>
      </c>
      <c r="CW87" s="95">
        <f t="shared" si="65"/>
        <v>0</v>
      </c>
    </row>
    <row r="88" spans="1:103" x14ac:dyDescent="0.25">
      <c r="A88" s="44" t="s">
        <v>227</v>
      </c>
      <c r="B88" s="24" t="s">
        <v>1018</v>
      </c>
      <c r="C88" s="1">
        <v>420</v>
      </c>
      <c r="D88" s="312" t="s">
        <v>227</v>
      </c>
      <c r="K88" s="2"/>
      <c r="U88" s="79">
        <v>410</v>
      </c>
      <c r="V88" s="94"/>
      <c r="W88" s="94">
        <f t="shared" si="38"/>
        <v>0</v>
      </c>
      <c r="X88" s="94"/>
      <c r="Y88" s="94">
        <f t="shared" si="39"/>
        <v>0</v>
      </c>
      <c r="Z88" s="94"/>
      <c r="AA88" s="94">
        <f t="shared" si="40"/>
        <v>0</v>
      </c>
      <c r="AB88" s="94"/>
      <c r="AC88" s="94">
        <f t="shared" si="36"/>
        <v>0</v>
      </c>
      <c r="AD88" s="21"/>
      <c r="AE88" s="95">
        <f t="shared" si="37"/>
        <v>0</v>
      </c>
      <c r="AI88" s="79">
        <v>410</v>
      </c>
      <c r="AK88" s="94">
        <f t="shared" si="41"/>
        <v>0</v>
      </c>
      <c r="AL88" s="21"/>
      <c r="AM88" s="94">
        <f t="shared" si="42"/>
        <v>0</v>
      </c>
      <c r="AN88" s="21"/>
      <c r="AO88" s="94">
        <f t="shared" si="43"/>
        <v>0</v>
      </c>
      <c r="AP88" s="21"/>
      <c r="AQ88">
        <f t="shared" si="44"/>
        <v>0</v>
      </c>
      <c r="AS88" s="95">
        <f t="shared" si="45"/>
        <v>0</v>
      </c>
      <c r="AW88" s="79">
        <v>410</v>
      </c>
      <c r="AX88" s="94"/>
      <c r="AY88" s="94">
        <f t="shared" si="46"/>
        <v>0</v>
      </c>
      <c r="AZ88" s="94"/>
      <c r="BA88" s="94">
        <f t="shared" si="47"/>
        <v>0</v>
      </c>
      <c r="BB88" s="94"/>
      <c r="BC88" s="94">
        <f t="shared" si="48"/>
        <v>0</v>
      </c>
      <c r="BD88" s="94"/>
      <c r="BE88" s="94">
        <f t="shared" si="49"/>
        <v>0</v>
      </c>
      <c r="BF88" s="94"/>
      <c r="BG88" s="95">
        <f t="shared" si="50"/>
        <v>0</v>
      </c>
      <c r="BK88" s="79">
        <v>410</v>
      </c>
      <c r="BM88" s="94">
        <f t="shared" si="51"/>
        <v>0</v>
      </c>
      <c r="BO88" s="94">
        <f t="shared" si="52"/>
        <v>0</v>
      </c>
      <c r="BQ88" s="94">
        <f t="shared" si="53"/>
        <v>0</v>
      </c>
      <c r="BS88">
        <f t="shared" si="54"/>
        <v>0</v>
      </c>
      <c r="BU88" s="95">
        <f t="shared" si="55"/>
        <v>0</v>
      </c>
      <c r="BY88" s="79">
        <v>410</v>
      </c>
      <c r="CA88" s="94">
        <f t="shared" si="56"/>
        <v>0</v>
      </c>
      <c r="CC88" s="94">
        <f t="shared" si="57"/>
        <v>0</v>
      </c>
      <c r="CE88" s="94">
        <f t="shared" si="58"/>
        <v>0</v>
      </c>
      <c r="CG88">
        <f t="shared" si="59"/>
        <v>0</v>
      </c>
      <c r="CI88" s="95">
        <f t="shared" si="60"/>
        <v>0</v>
      </c>
      <c r="CM88" s="79">
        <v>410</v>
      </c>
      <c r="CO88" s="94">
        <f t="shared" si="61"/>
        <v>0</v>
      </c>
      <c r="CQ88" s="94">
        <f t="shared" si="62"/>
        <v>0</v>
      </c>
      <c r="CS88" s="94">
        <f t="shared" si="63"/>
        <v>0</v>
      </c>
      <c r="CU88">
        <f t="shared" si="64"/>
        <v>0</v>
      </c>
      <c r="CW88" s="95">
        <f t="shared" si="65"/>
        <v>0</v>
      </c>
    </row>
    <row r="89" spans="1:103" x14ac:dyDescent="0.25">
      <c r="A89" s="44" t="s">
        <v>229</v>
      </c>
      <c r="B89" s="24" t="s">
        <v>1019</v>
      </c>
      <c r="C89" s="1">
        <v>430</v>
      </c>
      <c r="D89" s="312" t="s">
        <v>229</v>
      </c>
      <c r="K89" s="2"/>
      <c r="U89" s="79">
        <v>420</v>
      </c>
      <c r="V89" s="94"/>
      <c r="W89" s="94">
        <f t="shared" si="38"/>
        <v>0</v>
      </c>
      <c r="X89" s="94"/>
      <c r="Y89" s="94">
        <f t="shared" si="39"/>
        <v>0</v>
      </c>
      <c r="Z89" s="94"/>
      <c r="AA89" s="94">
        <f t="shared" si="40"/>
        <v>0</v>
      </c>
      <c r="AB89" s="94"/>
      <c r="AC89" s="94">
        <f t="shared" si="36"/>
        <v>0</v>
      </c>
      <c r="AD89" s="21"/>
      <c r="AE89" s="95">
        <f t="shared" si="37"/>
        <v>0</v>
      </c>
      <c r="AI89" s="79">
        <v>420</v>
      </c>
      <c r="AK89">
        <f t="shared" si="41"/>
        <v>0</v>
      </c>
      <c r="AL89" s="21"/>
      <c r="AM89" s="94">
        <f t="shared" si="42"/>
        <v>0</v>
      </c>
      <c r="AN89" s="21"/>
      <c r="AO89" s="94">
        <f t="shared" si="43"/>
        <v>0</v>
      </c>
      <c r="AP89" s="21"/>
      <c r="AQ89" s="94">
        <f t="shared" si="44"/>
        <v>0</v>
      </c>
      <c r="AS89" s="95">
        <f t="shared" si="45"/>
        <v>0</v>
      </c>
      <c r="AW89" s="79">
        <v>420</v>
      </c>
      <c r="AX89" s="94"/>
      <c r="AY89" s="94">
        <f t="shared" si="46"/>
        <v>0</v>
      </c>
      <c r="AZ89" s="94"/>
      <c r="BA89" s="94">
        <f t="shared" si="47"/>
        <v>0</v>
      </c>
      <c r="BB89" s="94"/>
      <c r="BC89" s="94">
        <f t="shared" si="48"/>
        <v>0</v>
      </c>
      <c r="BD89" s="94"/>
      <c r="BE89" s="94">
        <f t="shared" si="49"/>
        <v>0</v>
      </c>
      <c r="BF89" s="94"/>
      <c r="BG89" s="95">
        <f t="shared" si="50"/>
        <v>0</v>
      </c>
      <c r="BK89" s="79">
        <v>420</v>
      </c>
      <c r="BM89">
        <f t="shared" si="51"/>
        <v>0</v>
      </c>
      <c r="BO89" s="94">
        <f t="shared" si="52"/>
        <v>0</v>
      </c>
      <c r="BQ89" s="94">
        <f t="shared" si="53"/>
        <v>0</v>
      </c>
      <c r="BS89" s="94">
        <f t="shared" si="54"/>
        <v>0</v>
      </c>
      <c r="BU89" s="95">
        <f t="shared" si="55"/>
        <v>0</v>
      </c>
      <c r="BY89" s="79">
        <v>420</v>
      </c>
      <c r="CA89">
        <f t="shared" si="56"/>
        <v>0</v>
      </c>
      <c r="CC89" s="94">
        <f t="shared" si="57"/>
        <v>0</v>
      </c>
      <c r="CE89" s="94">
        <f t="shared" si="58"/>
        <v>0</v>
      </c>
      <c r="CG89" s="94">
        <f t="shared" si="59"/>
        <v>0</v>
      </c>
      <c r="CI89" s="95">
        <f t="shared" si="60"/>
        <v>0</v>
      </c>
      <c r="CM89" s="79">
        <v>420</v>
      </c>
      <c r="CO89">
        <f t="shared" si="61"/>
        <v>0</v>
      </c>
      <c r="CQ89" s="94">
        <f t="shared" si="62"/>
        <v>0</v>
      </c>
      <c r="CS89" s="94">
        <f t="shared" si="63"/>
        <v>0</v>
      </c>
      <c r="CU89" s="94">
        <f t="shared" si="64"/>
        <v>0</v>
      </c>
      <c r="CW89" s="95">
        <f t="shared" si="65"/>
        <v>0</v>
      </c>
    </row>
    <row r="90" spans="1:103" x14ac:dyDescent="0.25">
      <c r="A90" s="44" t="s">
        <v>231</v>
      </c>
      <c r="B90" s="24" t="s">
        <v>1020</v>
      </c>
      <c r="C90" s="1">
        <v>440</v>
      </c>
      <c r="D90" s="312" t="s">
        <v>231</v>
      </c>
      <c r="K90" s="2"/>
      <c r="U90" s="79">
        <v>430</v>
      </c>
      <c r="V90" s="94"/>
      <c r="W90" s="94">
        <f t="shared" si="38"/>
        <v>0</v>
      </c>
      <c r="X90" s="94"/>
      <c r="Y90" s="94">
        <f t="shared" si="39"/>
        <v>0</v>
      </c>
      <c r="Z90" s="94"/>
      <c r="AA90" s="94">
        <f t="shared" si="40"/>
        <v>0</v>
      </c>
      <c r="AB90" s="94"/>
      <c r="AC90" s="94">
        <f t="shared" si="36"/>
        <v>0</v>
      </c>
      <c r="AD90" s="21"/>
      <c r="AE90" s="95">
        <f t="shared" si="37"/>
        <v>0</v>
      </c>
      <c r="AI90" s="79">
        <v>430</v>
      </c>
      <c r="AK90">
        <f t="shared" si="41"/>
        <v>0</v>
      </c>
      <c r="AL90" s="21"/>
      <c r="AM90" s="94">
        <f t="shared" si="42"/>
        <v>0</v>
      </c>
      <c r="AN90" s="21"/>
      <c r="AO90" s="94">
        <f t="shared" si="43"/>
        <v>0</v>
      </c>
      <c r="AP90" s="21"/>
      <c r="AQ90" s="94">
        <f t="shared" si="44"/>
        <v>0</v>
      </c>
      <c r="AS90" s="95">
        <f t="shared" si="45"/>
        <v>0</v>
      </c>
      <c r="AW90" s="79">
        <v>430</v>
      </c>
      <c r="AX90" s="94"/>
      <c r="AY90" s="94">
        <f t="shared" si="46"/>
        <v>0</v>
      </c>
      <c r="AZ90" s="94"/>
      <c r="BA90" s="94">
        <f t="shared" si="47"/>
        <v>0</v>
      </c>
      <c r="BB90" s="94"/>
      <c r="BC90" s="94">
        <f t="shared" si="48"/>
        <v>0</v>
      </c>
      <c r="BD90" s="94"/>
      <c r="BE90" s="94">
        <f t="shared" si="49"/>
        <v>0</v>
      </c>
      <c r="BF90" s="94"/>
      <c r="BG90" s="95">
        <f t="shared" si="50"/>
        <v>0</v>
      </c>
      <c r="BK90" s="79">
        <v>430</v>
      </c>
      <c r="BM90">
        <f t="shared" si="51"/>
        <v>0</v>
      </c>
      <c r="BO90" s="94">
        <f t="shared" si="52"/>
        <v>0</v>
      </c>
      <c r="BQ90" s="94">
        <f t="shared" si="53"/>
        <v>0</v>
      </c>
      <c r="BS90" s="94">
        <f t="shared" si="54"/>
        <v>0</v>
      </c>
      <c r="BU90" s="95">
        <f t="shared" si="55"/>
        <v>0</v>
      </c>
      <c r="BY90" s="79">
        <v>430</v>
      </c>
      <c r="CA90">
        <f t="shared" si="56"/>
        <v>0</v>
      </c>
      <c r="CC90" s="94">
        <f t="shared" si="57"/>
        <v>0</v>
      </c>
      <c r="CE90" s="94">
        <f t="shared" si="58"/>
        <v>0</v>
      </c>
      <c r="CG90" s="94">
        <f t="shared" si="59"/>
        <v>0</v>
      </c>
      <c r="CI90" s="95">
        <f t="shared" si="60"/>
        <v>0</v>
      </c>
      <c r="CM90" s="79">
        <v>430</v>
      </c>
      <c r="CO90">
        <f t="shared" si="61"/>
        <v>0</v>
      </c>
      <c r="CQ90" s="94">
        <f t="shared" si="62"/>
        <v>0</v>
      </c>
      <c r="CS90" s="94">
        <f t="shared" si="63"/>
        <v>0</v>
      </c>
      <c r="CU90" s="94">
        <f t="shared" si="64"/>
        <v>0</v>
      </c>
      <c r="CW90" s="95">
        <f t="shared" si="65"/>
        <v>0</v>
      </c>
    </row>
    <row r="91" spans="1:103" x14ac:dyDescent="0.25">
      <c r="A91" s="44" t="s">
        <v>233</v>
      </c>
      <c r="B91" s="24" t="s">
        <v>1021</v>
      </c>
      <c r="C91" s="1">
        <v>450</v>
      </c>
      <c r="D91" s="312" t="s">
        <v>233</v>
      </c>
      <c r="K91" s="2"/>
      <c r="U91" s="79">
        <v>440</v>
      </c>
      <c r="V91" s="94"/>
      <c r="W91" s="94">
        <f t="shared" si="38"/>
        <v>0</v>
      </c>
      <c r="X91" s="94"/>
      <c r="Y91" s="94">
        <f t="shared" si="39"/>
        <v>0</v>
      </c>
      <c r="Z91" s="94"/>
      <c r="AA91" s="94">
        <f t="shared" si="40"/>
        <v>0</v>
      </c>
      <c r="AB91" s="94"/>
      <c r="AC91" s="94">
        <f t="shared" si="36"/>
        <v>0</v>
      </c>
      <c r="AD91" s="21"/>
      <c r="AE91" s="95">
        <f t="shared" si="37"/>
        <v>0</v>
      </c>
      <c r="AI91" s="79">
        <v>440</v>
      </c>
      <c r="AK91">
        <f t="shared" si="41"/>
        <v>0</v>
      </c>
      <c r="AL91" s="21"/>
      <c r="AM91" s="94">
        <f t="shared" si="42"/>
        <v>0</v>
      </c>
      <c r="AN91" s="21"/>
      <c r="AO91" s="94">
        <f t="shared" si="43"/>
        <v>0</v>
      </c>
      <c r="AP91" s="21"/>
      <c r="AQ91" s="94">
        <f t="shared" si="44"/>
        <v>0</v>
      </c>
      <c r="AS91" s="95">
        <f t="shared" si="45"/>
        <v>0</v>
      </c>
      <c r="AW91" s="79">
        <v>440</v>
      </c>
      <c r="AX91" s="94"/>
      <c r="AY91" s="94">
        <f t="shared" si="46"/>
        <v>0</v>
      </c>
      <c r="AZ91" s="94"/>
      <c r="BA91" s="94">
        <f t="shared" si="47"/>
        <v>0</v>
      </c>
      <c r="BB91" s="94"/>
      <c r="BC91" s="94">
        <f t="shared" si="48"/>
        <v>0</v>
      </c>
      <c r="BD91" s="94"/>
      <c r="BE91" s="94">
        <f t="shared" si="49"/>
        <v>0</v>
      </c>
      <c r="BF91" s="94"/>
      <c r="BG91" s="95">
        <f t="shared" si="50"/>
        <v>0</v>
      </c>
      <c r="BK91" s="79">
        <v>440</v>
      </c>
      <c r="BM91">
        <f t="shared" si="51"/>
        <v>0</v>
      </c>
      <c r="BO91" s="94">
        <f t="shared" si="52"/>
        <v>0</v>
      </c>
      <c r="BQ91" s="94">
        <f t="shared" si="53"/>
        <v>0</v>
      </c>
      <c r="BS91" s="94">
        <f t="shared" si="54"/>
        <v>0</v>
      </c>
      <c r="BU91" s="95">
        <f t="shared" si="55"/>
        <v>0</v>
      </c>
      <c r="BY91" s="79">
        <v>440</v>
      </c>
      <c r="CA91">
        <f t="shared" si="56"/>
        <v>0</v>
      </c>
      <c r="CC91" s="94">
        <f t="shared" si="57"/>
        <v>0</v>
      </c>
      <c r="CE91" s="94">
        <f t="shared" si="58"/>
        <v>0</v>
      </c>
      <c r="CG91" s="94">
        <f t="shared" si="59"/>
        <v>0</v>
      </c>
      <c r="CI91" s="95">
        <f t="shared" si="60"/>
        <v>0</v>
      </c>
      <c r="CM91" s="79">
        <v>440</v>
      </c>
      <c r="CO91">
        <f t="shared" si="61"/>
        <v>0</v>
      </c>
      <c r="CQ91" s="94">
        <f t="shared" si="62"/>
        <v>0</v>
      </c>
      <c r="CS91" s="94">
        <f t="shared" si="63"/>
        <v>0</v>
      </c>
      <c r="CU91" s="94">
        <f t="shared" si="64"/>
        <v>0</v>
      </c>
      <c r="CW91" s="95">
        <f t="shared" si="65"/>
        <v>0</v>
      </c>
    </row>
    <row r="92" spans="1:103" x14ac:dyDescent="0.25">
      <c r="A92" s="44" t="s">
        <v>235</v>
      </c>
      <c r="B92" s="24" t="s">
        <v>1022</v>
      </c>
      <c r="C92" s="1">
        <v>460</v>
      </c>
      <c r="D92" s="312" t="s">
        <v>235</v>
      </c>
      <c r="K92" s="2"/>
      <c r="U92" s="79">
        <v>450</v>
      </c>
      <c r="V92" s="94"/>
      <c r="W92" s="94">
        <f t="shared" si="38"/>
        <v>0</v>
      </c>
      <c r="X92" s="94"/>
      <c r="Y92" s="94">
        <f t="shared" si="39"/>
        <v>0</v>
      </c>
      <c r="Z92" s="94"/>
      <c r="AA92" s="94">
        <f t="shared" si="40"/>
        <v>0</v>
      </c>
      <c r="AB92" s="94"/>
      <c r="AC92" s="94">
        <f t="shared" si="36"/>
        <v>0</v>
      </c>
      <c r="AD92" s="21"/>
      <c r="AE92" s="95">
        <f t="shared" si="37"/>
        <v>0</v>
      </c>
      <c r="AI92" s="79">
        <v>450</v>
      </c>
      <c r="AK92">
        <f t="shared" si="41"/>
        <v>0</v>
      </c>
      <c r="AL92" s="21"/>
      <c r="AM92" s="94">
        <f t="shared" si="42"/>
        <v>0</v>
      </c>
      <c r="AN92" s="21"/>
      <c r="AO92" s="94">
        <f t="shared" si="43"/>
        <v>0</v>
      </c>
      <c r="AP92" s="21"/>
      <c r="AQ92" s="94">
        <f t="shared" si="44"/>
        <v>0</v>
      </c>
      <c r="AS92" s="95">
        <f t="shared" si="45"/>
        <v>0</v>
      </c>
      <c r="AW92" s="79">
        <v>450</v>
      </c>
      <c r="AX92" s="94"/>
      <c r="AY92" s="94">
        <f t="shared" si="46"/>
        <v>0</v>
      </c>
      <c r="AZ92" s="94"/>
      <c r="BA92" s="94">
        <f t="shared" si="47"/>
        <v>0</v>
      </c>
      <c r="BB92" s="94"/>
      <c r="BC92" s="94">
        <f t="shared" si="48"/>
        <v>0</v>
      </c>
      <c r="BD92" s="94"/>
      <c r="BE92" s="94">
        <f t="shared" si="49"/>
        <v>0</v>
      </c>
      <c r="BF92" s="94"/>
      <c r="BG92" s="95">
        <f t="shared" si="50"/>
        <v>0</v>
      </c>
      <c r="BK92" s="79">
        <v>450</v>
      </c>
      <c r="BM92">
        <f t="shared" si="51"/>
        <v>0</v>
      </c>
      <c r="BO92" s="94">
        <f t="shared" si="52"/>
        <v>0</v>
      </c>
      <c r="BQ92" s="94">
        <f t="shared" si="53"/>
        <v>0</v>
      </c>
      <c r="BS92" s="94">
        <f t="shared" si="54"/>
        <v>0</v>
      </c>
      <c r="BU92" s="95">
        <f t="shared" si="55"/>
        <v>0</v>
      </c>
      <c r="BY92" s="79">
        <v>450</v>
      </c>
      <c r="CA92">
        <f t="shared" si="56"/>
        <v>0</v>
      </c>
      <c r="CC92" s="94">
        <f t="shared" si="57"/>
        <v>0</v>
      </c>
      <c r="CE92" s="94">
        <f t="shared" si="58"/>
        <v>0</v>
      </c>
      <c r="CG92" s="94">
        <f t="shared" si="59"/>
        <v>0</v>
      </c>
      <c r="CI92" s="95">
        <f t="shared" si="60"/>
        <v>0</v>
      </c>
      <c r="CM92" s="79">
        <v>450</v>
      </c>
      <c r="CO92">
        <f t="shared" si="61"/>
        <v>0</v>
      </c>
      <c r="CQ92" s="94">
        <f t="shared" si="62"/>
        <v>0</v>
      </c>
      <c r="CS92" s="94">
        <f t="shared" si="63"/>
        <v>0</v>
      </c>
      <c r="CU92" s="94">
        <f t="shared" si="64"/>
        <v>0</v>
      </c>
      <c r="CW92" s="95">
        <f t="shared" si="65"/>
        <v>0</v>
      </c>
    </row>
    <row r="93" spans="1:103" x14ac:dyDescent="0.25">
      <c r="A93" s="44" t="s">
        <v>237</v>
      </c>
      <c r="B93" s="24" t="s">
        <v>1023</v>
      </c>
      <c r="C93" s="1">
        <v>470</v>
      </c>
      <c r="D93" s="312" t="s">
        <v>237</v>
      </c>
      <c r="K93" s="2"/>
      <c r="U93" s="79">
        <v>460</v>
      </c>
      <c r="V93" s="94"/>
      <c r="W93" s="94">
        <f t="shared" si="38"/>
        <v>0</v>
      </c>
      <c r="X93" s="94"/>
      <c r="Y93" s="94">
        <f t="shared" si="39"/>
        <v>0</v>
      </c>
      <c r="Z93" s="94"/>
      <c r="AA93" s="94">
        <f t="shared" si="40"/>
        <v>0</v>
      </c>
      <c r="AB93" s="94"/>
      <c r="AC93" s="94">
        <f t="shared" si="36"/>
        <v>0</v>
      </c>
      <c r="AD93" s="21"/>
      <c r="AE93" s="95">
        <f t="shared" si="37"/>
        <v>0</v>
      </c>
      <c r="AI93" s="79">
        <v>460</v>
      </c>
      <c r="AK93">
        <f t="shared" si="41"/>
        <v>0</v>
      </c>
      <c r="AL93" s="21"/>
      <c r="AM93">
        <f t="shared" si="42"/>
        <v>0</v>
      </c>
      <c r="AN93" s="21"/>
      <c r="AO93" s="94">
        <f t="shared" si="43"/>
        <v>0</v>
      </c>
      <c r="AP93" s="21"/>
      <c r="AQ93">
        <f t="shared" si="44"/>
        <v>0</v>
      </c>
      <c r="AS93" s="95">
        <f t="shared" si="45"/>
        <v>0</v>
      </c>
      <c r="AW93" s="79">
        <v>460</v>
      </c>
      <c r="AX93" s="94"/>
      <c r="AY93" s="94">
        <f t="shared" si="46"/>
        <v>0</v>
      </c>
      <c r="AZ93" s="94"/>
      <c r="BA93" s="94">
        <f t="shared" si="47"/>
        <v>0</v>
      </c>
      <c r="BB93" s="94"/>
      <c r="BC93" s="94">
        <f t="shared" si="48"/>
        <v>0</v>
      </c>
      <c r="BD93" s="94"/>
      <c r="BE93" s="94">
        <f t="shared" si="49"/>
        <v>0</v>
      </c>
      <c r="BF93" s="94"/>
      <c r="BG93" s="95">
        <f t="shared" si="50"/>
        <v>0</v>
      </c>
      <c r="BK93" s="79">
        <v>460</v>
      </c>
      <c r="BM93">
        <f t="shared" si="51"/>
        <v>0</v>
      </c>
      <c r="BO93">
        <f t="shared" si="52"/>
        <v>0</v>
      </c>
      <c r="BQ93" s="94">
        <f t="shared" si="53"/>
        <v>0</v>
      </c>
      <c r="BS93">
        <f t="shared" si="54"/>
        <v>0</v>
      </c>
      <c r="BU93" s="95">
        <f t="shared" si="55"/>
        <v>0</v>
      </c>
      <c r="BY93" s="79">
        <v>460</v>
      </c>
      <c r="CA93">
        <f t="shared" si="56"/>
        <v>0</v>
      </c>
      <c r="CC93">
        <f t="shared" si="57"/>
        <v>0</v>
      </c>
      <c r="CE93" s="94">
        <f t="shared" si="58"/>
        <v>0</v>
      </c>
      <c r="CG93">
        <f t="shared" si="59"/>
        <v>0</v>
      </c>
      <c r="CI93" s="95">
        <f t="shared" si="60"/>
        <v>0</v>
      </c>
      <c r="CM93" s="79">
        <v>460</v>
      </c>
      <c r="CO93">
        <f t="shared" si="61"/>
        <v>0</v>
      </c>
      <c r="CQ93">
        <f t="shared" si="62"/>
        <v>0</v>
      </c>
      <c r="CS93" s="94">
        <f t="shared" si="63"/>
        <v>0</v>
      </c>
      <c r="CU93">
        <f t="shared" si="64"/>
        <v>0</v>
      </c>
      <c r="CW93" s="95">
        <f t="shared" si="65"/>
        <v>0</v>
      </c>
    </row>
    <row r="94" spans="1:103" x14ac:dyDescent="0.25">
      <c r="A94" s="44" t="s">
        <v>239</v>
      </c>
      <c r="B94" s="24" t="s">
        <v>1024</v>
      </c>
      <c r="C94" s="1">
        <v>480</v>
      </c>
      <c r="D94" s="312" t="s">
        <v>239</v>
      </c>
      <c r="K94" s="2"/>
      <c r="U94" s="79">
        <v>470</v>
      </c>
      <c r="V94" s="94"/>
      <c r="W94" s="94">
        <f t="shared" si="38"/>
        <v>0</v>
      </c>
      <c r="X94" s="94"/>
      <c r="Y94" s="94">
        <f t="shared" si="39"/>
        <v>0</v>
      </c>
      <c r="Z94" s="94"/>
      <c r="AA94" s="94">
        <f t="shared" si="40"/>
        <v>0</v>
      </c>
      <c r="AB94" s="94"/>
      <c r="AC94" s="94">
        <f t="shared" si="36"/>
        <v>0</v>
      </c>
      <c r="AD94" s="21"/>
      <c r="AE94" s="95">
        <f t="shared" si="37"/>
        <v>0</v>
      </c>
      <c r="AI94" s="79">
        <v>470</v>
      </c>
      <c r="AK94">
        <f t="shared" si="41"/>
        <v>0</v>
      </c>
      <c r="AL94" s="21"/>
      <c r="AM94">
        <f t="shared" si="42"/>
        <v>0</v>
      </c>
      <c r="AN94" s="21"/>
      <c r="AO94">
        <f t="shared" si="43"/>
        <v>0</v>
      </c>
      <c r="AP94" s="21"/>
      <c r="AQ94">
        <f t="shared" si="44"/>
        <v>0</v>
      </c>
      <c r="AS94" s="2">
        <f t="shared" si="45"/>
        <v>0</v>
      </c>
      <c r="AW94" s="79">
        <v>470</v>
      </c>
      <c r="AX94" s="94"/>
      <c r="AY94" s="94">
        <f t="shared" si="46"/>
        <v>0</v>
      </c>
      <c r="AZ94" s="94"/>
      <c r="BA94" s="94">
        <f t="shared" si="47"/>
        <v>0</v>
      </c>
      <c r="BB94" s="94"/>
      <c r="BC94" s="94">
        <f t="shared" si="48"/>
        <v>0</v>
      </c>
      <c r="BD94" s="94"/>
      <c r="BE94" s="94">
        <f t="shared" si="49"/>
        <v>0</v>
      </c>
      <c r="BF94" s="94"/>
      <c r="BG94" s="95">
        <f t="shared" si="50"/>
        <v>0</v>
      </c>
      <c r="BK94" s="79">
        <v>470</v>
      </c>
      <c r="BM94">
        <f t="shared" si="51"/>
        <v>0</v>
      </c>
      <c r="BO94">
        <f t="shared" si="52"/>
        <v>0</v>
      </c>
      <c r="BQ94">
        <f t="shared" si="53"/>
        <v>0</v>
      </c>
      <c r="BS94">
        <f t="shared" si="54"/>
        <v>0</v>
      </c>
      <c r="BU94" s="2">
        <f t="shared" si="55"/>
        <v>0</v>
      </c>
      <c r="BY94" s="79">
        <v>470</v>
      </c>
      <c r="CA94">
        <f t="shared" si="56"/>
        <v>0</v>
      </c>
      <c r="CC94">
        <f t="shared" si="57"/>
        <v>0</v>
      </c>
      <c r="CE94">
        <f t="shared" si="58"/>
        <v>0</v>
      </c>
      <c r="CG94">
        <f t="shared" si="59"/>
        <v>0</v>
      </c>
      <c r="CI94" s="2">
        <f t="shared" si="60"/>
        <v>0</v>
      </c>
      <c r="CM94" s="79">
        <v>470</v>
      </c>
      <c r="CN94">
        <v>289.91000000000003</v>
      </c>
      <c r="CO94">
        <f t="shared" si="61"/>
        <v>289.91000000000003</v>
      </c>
      <c r="CP94">
        <v>276.01</v>
      </c>
      <c r="CQ94">
        <f t="shared" si="62"/>
        <v>276.01</v>
      </c>
      <c r="CR94">
        <v>261.99</v>
      </c>
      <c r="CS94">
        <f t="shared" si="63"/>
        <v>261.99</v>
      </c>
      <c r="CT94">
        <v>247.83</v>
      </c>
      <c r="CU94">
        <f t="shared" si="64"/>
        <v>247.83</v>
      </c>
      <c r="CV94">
        <v>233.55</v>
      </c>
      <c r="CW94" s="2">
        <f t="shared" si="65"/>
        <v>233.55</v>
      </c>
    </row>
    <row r="95" spans="1:103" x14ac:dyDescent="0.25">
      <c r="A95" s="331" t="s">
        <v>269</v>
      </c>
      <c r="B95" s="332"/>
      <c r="C95" s="18" t="s">
        <v>270</v>
      </c>
      <c r="D95" s="111"/>
      <c r="E95" s="19"/>
      <c r="F95" s="19"/>
      <c r="G95" s="19"/>
      <c r="H95" s="19"/>
      <c r="I95" s="19"/>
      <c r="J95" s="19"/>
      <c r="K95" s="6"/>
      <c r="T95">
        <f>V95-V69</f>
        <v>39.75</v>
      </c>
      <c r="U95" s="80">
        <v>480</v>
      </c>
      <c r="V95" s="92">
        <v>330.03</v>
      </c>
      <c r="W95" s="134">
        <f t="shared" si="38"/>
        <v>330.03</v>
      </c>
      <c r="X95" s="134"/>
      <c r="Y95" s="134">
        <f t="shared" si="39"/>
        <v>0</v>
      </c>
      <c r="Z95" s="134"/>
      <c r="AA95" s="134">
        <f t="shared" si="40"/>
        <v>0</v>
      </c>
      <c r="AB95" s="134"/>
      <c r="AC95" s="134">
        <f t="shared" si="36"/>
        <v>0</v>
      </c>
      <c r="AD95" s="92">
        <v>274.93</v>
      </c>
      <c r="AE95" s="95">
        <f t="shared" si="37"/>
        <v>274.93</v>
      </c>
      <c r="AF95">
        <f>AD95-AD69</f>
        <v>39.400000000000006</v>
      </c>
      <c r="AH95">
        <f>AJ95-AJ69</f>
        <v>39.139999999999986</v>
      </c>
      <c r="AI95" s="80">
        <v>480</v>
      </c>
      <c r="AJ95" s="4">
        <v>236.39</v>
      </c>
      <c r="AK95" s="4">
        <f t="shared" si="41"/>
        <v>236.39</v>
      </c>
      <c r="AL95" s="92"/>
      <c r="AM95" s="4">
        <f t="shared" si="42"/>
        <v>0</v>
      </c>
      <c r="AN95" s="92"/>
      <c r="AO95" s="4">
        <f t="shared" si="43"/>
        <v>0</v>
      </c>
      <c r="AP95" s="92"/>
      <c r="AQ95" s="4">
        <f t="shared" si="44"/>
        <v>0</v>
      </c>
      <c r="AR95" s="4">
        <v>177.97</v>
      </c>
      <c r="AS95" s="3">
        <f t="shared" si="45"/>
        <v>177.97</v>
      </c>
      <c r="AT95">
        <f>AR95-AR69</f>
        <v>38.77000000000001</v>
      </c>
      <c r="AV95">
        <f>AX95-AX69</f>
        <v>40.319999999999993</v>
      </c>
      <c r="AW95" s="80">
        <v>480</v>
      </c>
      <c r="AX95" s="92">
        <v>327.54000000000002</v>
      </c>
      <c r="AY95" s="134">
        <f t="shared" si="46"/>
        <v>327.54000000000002</v>
      </c>
      <c r="AZ95" s="134"/>
      <c r="BA95" s="134">
        <f t="shared" si="47"/>
        <v>0</v>
      </c>
      <c r="BB95" s="134"/>
      <c r="BC95" s="134">
        <f t="shared" si="48"/>
        <v>0</v>
      </c>
      <c r="BD95" s="134"/>
      <c r="BE95" s="134">
        <f t="shared" si="49"/>
        <v>0</v>
      </c>
      <c r="BF95" s="92">
        <v>272.64</v>
      </c>
      <c r="BG95" s="95">
        <f t="shared" si="50"/>
        <v>272.64</v>
      </c>
      <c r="BH95">
        <f>BF95-BF69</f>
        <v>39.949999999999989</v>
      </c>
      <c r="BK95" s="80">
        <v>480</v>
      </c>
      <c r="BL95" s="4"/>
      <c r="BM95" s="4">
        <f t="shared" si="51"/>
        <v>0</v>
      </c>
      <c r="BN95" s="4"/>
      <c r="BO95" s="4">
        <f t="shared" si="52"/>
        <v>0</v>
      </c>
      <c r="BP95" s="4"/>
      <c r="BQ95" s="4">
        <f t="shared" si="53"/>
        <v>0</v>
      </c>
      <c r="BR95" s="4"/>
      <c r="BS95" s="4">
        <f t="shared" si="54"/>
        <v>0</v>
      </c>
      <c r="BT95" s="4"/>
      <c r="BU95" s="2">
        <f t="shared" si="55"/>
        <v>0</v>
      </c>
      <c r="BV95">
        <f>BT95-BT69</f>
        <v>-135.97999999999999</v>
      </c>
      <c r="BY95" s="80">
        <v>480</v>
      </c>
      <c r="BZ95" s="4"/>
      <c r="CA95" s="4">
        <f t="shared" si="56"/>
        <v>0</v>
      </c>
      <c r="CB95" s="4"/>
      <c r="CC95" s="4">
        <f t="shared" si="57"/>
        <v>0</v>
      </c>
      <c r="CD95" s="4"/>
      <c r="CE95" s="4">
        <f t="shared" si="58"/>
        <v>0</v>
      </c>
      <c r="CF95" s="4"/>
      <c r="CG95" s="4">
        <f t="shared" si="59"/>
        <v>0</v>
      </c>
      <c r="CH95" s="4"/>
      <c r="CI95" s="2">
        <f t="shared" si="60"/>
        <v>0</v>
      </c>
      <c r="CL95">
        <f>CN95-CN69</f>
        <v>45.029999999999973</v>
      </c>
      <c r="CM95" s="80">
        <v>480</v>
      </c>
      <c r="CN95" s="4">
        <v>292.83</v>
      </c>
      <c r="CO95" s="4">
        <f t="shared" si="61"/>
        <v>2.9199999999999591</v>
      </c>
      <c r="CP95" s="4">
        <v>278.94</v>
      </c>
      <c r="CQ95" s="4">
        <f t="shared" si="62"/>
        <v>2.9300000000000068</v>
      </c>
      <c r="CR95" s="4">
        <v>264.92</v>
      </c>
      <c r="CS95" s="4">
        <f t="shared" si="63"/>
        <v>2.9300000000000068</v>
      </c>
      <c r="CT95" s="4">
        <v>250.77</v>
      </c>
      <c r="CU95" s="4">
        <f t="shared" si="64"/>
        <v>2.9399999999999977</v>
      </c>
      <c r="CV95" s="4">
        <v>236.5</v>
      </c>
      <c r="CW95" s="2">
        <f t="shared" si="65"/>
        <v>2.9499999999999886</v>
      </c>
      <c r="CX95">
        <f>CV95-CV69</f>
        <v>44.870000000000005</v>
      </c>
    </row>
    <row r="96" spans="1:103" x14ac:dyDescent="0.25">
      <c r="A96" s="44" t="s">
        <v>271</v>
      </c>
      <c r="B96" s="24" t="s">
        <v>1025</v>
      </c>
      <c r="C96" s="1">
        <f>10-5</f>
        <v>5</v>
      </c>
      <c r="D96" s="34"/>
      <c r="K96" s="2"/>
      <c r="U96" s="27" t="s">
        <v>998</v>
      </c>
      <c r="W96" s="118">
        <f>(V95-V76)/19</f>
        <v>2.9352631578947359</v>
      </c>
      <c r="X96" s="17"/>
      <c r="Y96" s="118">
        <f>(X95-X76)/19</f>
        <v>0</v>
      </c>
      <c r="Z96" s="17"/>
      <c r="AA96" s="118">
        <f>(Z95-Z76)/19</f>
        <v>0</v>
      </c>
      <c r="AB96" s="17"/>
      <c r="AC96" s="118">
        <f>(AB95-AB76)/19</f>
        <v>0</v>
      </c>
      <c r="AD96" s="17"/>
      <c r="AE96" s="121">
        <f>(AD95-AD76)/19</f>
        <v>2.9305263157894741</v>
      </c>
      <c r="AF96" s="123">
        <f>(AE96+AC96+AA96+Y96+W96)/5</f>
        <v>1.173157894736842</v>
      </c>
      <c r="AG96" t="s">
        <v>182</v>
      </c>
      <c r="AI96" s="27" t="s">
        <v>998</v>
      </c>
      <c r="AK96" s="118">
        <f>(AJ95-AJ76)/19</f>
        <v>2.9673684210526314</v>
      </c>
      <c r="AL96" s="17"/>
      <c r="AM96" s="118">
        <f>(AL95-AL76)/19</f>
        <v>0</v>
      </c>
      <c r="AN96" s="17"/>
      <c r="AO96" s="118">
        <f>(AN95-AN76)/19</f>
        <v>0</v>
      </c>
      <c r="AP96" s="17"/>
      <c r="AQ96" s="118">
        <f>(AP95-AP76)/19</f>
        <v>0</v>
      </c>
      <c r="AR96" s="17"/>
      <c r="AS96" s="118">
        <f>(AR95-AR76)/19</f>
        <v>3.093684210526316</v>
      </c>
      <c r="AT96" s="119">
        <f>(AS96+AQ96+AO96+AM96+AK96)/5</f>
        <v>1.2122105263157894</v>
      </c>
      <c r="AU96" t="s">
        <v>182</v>
      </c>
      <c r="AW96" s="27" t="s">
        <v>998</v>
      </c>
      <c r="AY96" s="118">
        <f>(AX95-AX76)/19</f>
        <v>3.0952631578947369</v>
      </c>
      <c r="AZ96" s="17"/>
      <c r="BA96" s="118">
        <f>(AZ95-AZ76)/19</f>
        <v>0</v>
      </c>
      <c r="BB96" s="17"/>
      <c r="BC96" s="118">
        <f>(BB95-BB76)/19</f>
        <v>0</v>
      </c>
      <c r="BD96" s="17"/>
      <c r="BE96" s="118">
        <f>(BD95-BD76)/19</f>
        <v>0</v>
      </c>
      <c r="BF96" s="17"/>
      <c r="BG96" s="121">
        <f>(BF95-BF76)/19</f>
        <v>3.1042105263157889</v>
      </c>
      <c r="BH96" s="123">
        <f>(BG96+BE96+BC96+BA96+AY96)/5</f>
        <v>1.2398947368421052</v>
      </c>
      <c r="BI96" t="s">
        <v>182</v>
      </c>
      <c r="BK96" s="27" t="s">
        <v>998</v>
      </c>
      <c r="BM96" s="118">
        <f>(BL95-BL76)/19</f>
        <v>0</v>
      </c>
      <c r="BN96" s="17"/>
      <c r="BO96" s="118">
        <f>(BN95-BN76)/19</f>
        <v>0</v>
      </c>
      <c r="BP96" s="17"/>
      <c r="BQ96" s="118">
        <f>(BP95-BP76)/19</f>
        <v>0</v>
      </c>
      <c r="BR96" s="17"/>
      <c r="BS96" s="118">
        <f>(BR95-BR76)/19</f>
        <v>0</v>
      </c>
      <c r="BT96" s="17"/>
      <c r="BU96" s="121">
        <f>(BT95-BT76)/19</f>
        <v>0</v>
      </c>
      <c r="BV96" s="123">
        <f>(BU96+BS96+BQ96+BO96+BM96)/5</f>
        <v>0</v>
      </c>
      <c r="BW96" t="s">
        <v>182</v>
      </c>
      <c r="BY96" s="27" t="s">
        <v>998</v>
      </c>
      <c r="CA96" s="118">
        <f>(BZ95-BZ76)/19</f>
        <v>0</v>
      </c>
      <c r="CB96" s="17"/>
      <c r="CC96" s="118">
        <f>(CB95-CB76)/19</f>
        <v>0</v>
      </c>
      <c r="CD96" s="17"/>
      <c r="CE96" s="118">
        <f>(CD95-CD76)/19</f>
        <v>0</v>
      </c>
      <c r="CF96" s="17"/>
      <c r="CG96" s="118">
        <f>(CF95-CF76)/19</f>
        <v>0</v>
      </c>
      <c r="CH96" s="17"/>
      <c r="CI96" s="121">
        <f>(CH95-CH76)/19</f>
        <v>0</v>
      </c>
      <c r="CJ96" s="123">
        <f>(CI96+CG96+CE96+CC96+CA96)/5</f>
        <v>0</v>
      </c>
      <c r="CK96" t="s">
        <v>182</v>
      </c>
      <c r="CM96" s="27" t="s">
        <v>998</v>
      </c>
      <c r="CO96" s="118">
        <f>(CN95-CN76)/19</f>
        <v>2.9242105263157883</v>
      </c>
      <c r="CP96" s="17"/>
      <c r="CQ96" s="118">
        <f>(CP95-CP76)/19</f>
        <v>2.9284210526315784</v>
      </c>
      <c r="CR96" s="17"/>
      <c r="CS96" s="118">
        <f>(CR95-CR76)/19</f>
        <v>2.9368421052631586</v>
      </c>
      <c r="CT96" s="17"/>
      <c r="CU96" s="118">
        <f>(CT95-CT76)/19</f>
        <v>2.9494736842105276</v>
      </c>
      <c r="CV96" s="17"/>
      <c r="CW96" s="121">
        <f>(CV95-CV76)/19</f>
        <v>2.9678947368421045</v>
      </c>
      <c r="CX96" s="123">
        <f>(CW96+CU96+CS96+CQ96+CO96)/5</f>
        <v>2.9413684210526316</v>
      </c>
      <c r="CY96" t="s">
        <v>182</v>
      </c>
    </row>
    <row r="97" spans="1:115" x14ac:dyDescent="0.25">
      <c r="A97" s="44" t="s">
        <v>273</v>
      </c>
      <c r="B97" s="24" t="s">
        <v>1026</v>
      </c>
      <c r="C97" s="1">
        <f>30-5</f>
        <v>25</v>
      </c>
      <c r="D97" s="34"/>
      <c r="K97" s="2"/>
      <c r="W97" s="117">
        <f>V95-X95</f>
        <v>330.03</v>
      </c>
      <c r="Y97" s="117">
        <f>X95-Z95</f>
        <v>0</v>
      </c>
      <c r="AA97" s="117">
        <f>Z95-AB95</f>
        <v>0</v>
      </c>
      <c r="AC97" s="117">
        <f>AB95-AD95</f>
        <v>-274.93</v>
      </c>
      <c r="AE97" s="122"/>
      <c r="AF97" s="124">
        <f>(W75+Y75+AA75+AC75+W97+Y97+AA97+AC97)/8</f>
        <v>13.763749999999995</v>
      </c>
      <c r="AG97" t="s">
        <v>327</v>
      </c>
      <c r="AK97" s="117">
        <f>AJ95-AL95</f>
        <v>236.39</v>
      </c>
      <c r="AM97" s="117">
        <f>AL95-AN95</f>
        <v>0</v>
      </c>
      <c r="AO97" s="117">
        <f>AN95-AP95</f>
        <v>0</v>
      </c>
      <c r="AQ97" s="117">
        <f>AP95-AR95</f>
        <v>-177.97</v>
      </c>
      <c r="AT97" s="120">
        <f>(AK75+AM75+AO75+AQ75+AK97+AM97+AO97+AQ97)/8</f>
        <v>14.904999999999998</v>
      </c>
      <c r="AU97" t="s">
        <v>327</v>
      </c>
      <c r="AY97" s="117">
        <f>AX95-AZ95</f>
        <v>327.54000000000002</v>
      </c>
      <c r="BA97" s="117">
        <f>AZ95-BB95</f>
        <v>0</v>
      </c>
      <c r="BC97" s="117">
        <f>BB95-BD95</f>
        <v>0</v>
      </c>
      <c r="BE97" s="117">
        <f>BD95-BF95</f>
        <v>-272.64</v>
      </c>
      <c r="BG97" s="122"/>
      <c r="BH97" s="124">
        <f>(AY75+BA75+BC75+BE75+AY97+BA97+BC97+BE97)/8</f>
        <v>13.746250000000003</v>
      </c>
      <c r="BI97" t="s">
        <v>327</v>
      </c>
      <c r="BM97" s="117">
        <f>BL95-BN95</f>
        <v>0</v>
      </c>
      <c r="BO97" s="117">
        <f>BN95-BP95</f>
        <v>0</v>
      </c>
      <c r="BQ97" s="117">
        <f>BP95-BR95</f>
        <v>0</v>
      </c>
      <c r="BS97" s="117">
        <f>BR95-BT95</f>
        <v>0</v>
      </c>
      <c r="BU97" s="122"/>
      <c r="BV97" s="124">
        <f>(BM75+BO75+BQ75+BS75+BM97+BO97+BQ97+BS97)/8</f>
        <v>0</v>
      </c>
      <c r="BW97" t="s">
        <v>327</v>
      </c>
      <c r="CA97" s="117">
        <f>BZ95-CB95</f>
        <v>0</v>
      </c>
      <c r="CC97" s="117">
        <f>CB95-CD95</f>
        <v>0</v>
      </c>
      <c r="CE97" s="117">
        <f>CD95-CF95</f>
        <v>0</v>
      </c>
      <c r="CG97" s="117">
        <f>CF95-CH95</f>
        <v>0</v>
      </c>
      <c r="CI97" s="122"/>
      <c r="CJ97" s="124">
        <f>(CA75+CC75+CE75+CG75+CA97+CC97+CE97+CG97)/8</f>
        <v>0</v>
      </c>
      <c r="CK97" t="s">
        <v>327</v>
      </c>
      <c r="CO97" s="117">
        <f>CN95-CP95</f>
        <v>13.889999999999986</v>
      </c>
      <c r="CQ97" s="117">
        <f>CP95-CR95</f>
        <v>14.019999999999982</v>
      </c>
      <c r="CS97" s="117">
        <f>CR95-CT95</f>
        <v>14.150000000000006</v>
      </c>
      <c r="CU97" s="117">
        <f>CT95-CV95</f>
        <v>14.27000000000001</v>
      </c>
      <c r="CW97" s="122"/>
      <c r="CX97" s="124">
        <f>(CO75+CQ75+CS75+CU75+CO97+CQ97+CS97+CU97)/8</f>
        <v>14.186249999999998</v>
      </c>
      <c r="CY97" t="s">
        <v>327</v>
      </c>
    </row>
    <row r="98" spans="1:115" x14ac:dyDescent="0.25">
      <c r="A98" s="23" t="s">
        <v>275</v>
      </c>
      <c r="B98" s="24" t="s">
        <v>1027</v>
      </c>
      <c r="C98" s="1">
        <f>30-5</f>
        <v>25</v>
      </c>
      <c r="D98" s="34"/>
      <c r="K98" s="2"/>
      <c r="AT98">
        <f>AT97/15</f>
        <v>0.99366666666666648</v>
      </c>
      <c r="BH98">
        <f>BH97/15</f>
        <v>0.91641666666666688</v>
      </c>
      <c r="BV98">
        <f>BV97/15</f>
        <v>0</v>
      </c>
    </row>
    <row r="99" spans="1:115" x14ac:dyDescent="0.25">
      <c r="A99" s="44" t="s">
        <v>277</v>
      </c>
      <c r="B99" s="24" t="s">
        <v>1028</v>
      </c>
      <c r="C99" s="32">
        <f>25-5</f>
        <v>20</v>
      </c>
      <c r="D99" s="34"/>
      <c r="K99" s="2"/>
      <c r="U99" s="471" t="s">
        <v>1029</v>
      </c>
      <c r="V99" s="472"/>
      <c r="W99" s="472"/>
      <c r="X99" s="472"/>
      <c r="Y99" s="472"/>
      <c r="Z99" s="472"/>
      <c r="AA99" s="472"/>
      <c r="AB99" s="472"/>
      <c r="AC99" s="472"/>
      <c r="AD99" s="472"/>
      <c r="AE99" s="473"/>
      <c r="AI99" s="471" t="s">
        <v>1029</v>
      </c>
      <c r="AJ99" s="472"/>
      <c r="AK99" s="472"/>
      <c r="AL99" s="472"/>
      <c r="AM99" s="472"/>
      <c r="AN99" s="472"/>
      <c r="AO99" s="472"/>
      <c r="AP99" s="472"/>
      <c r="AQ99" s="472"/>
      <c r="AR99" s="472"/>
      <c r="AS99" s="473"/>
      <c r="AW99" s="468" t="s">
        <v>1030</v>
      </c>
      <c r="AX99" s="469"/>
      <c r="AY99" s="469"/>
      <c r="AZ99" s="469"/>
      <c r="BA99" s="469"/>
      <c r="BB99" s="469"/>
      <c r="BC99" s="469"/>
      <c r="BD99" s="469"/>
      <c r="BE99" s="469"/>
      <c r="BF99" s="469"/>
      <c r="BG99" s="470"/>
      <c r="BK99" s="468" t="s">
        <v>1030</v>
      </c>
      <c r="BL99" s="469"/>
      <c r="BM99" s="469"/>
      <c r="BN99" s="469"/>
      <c r="BO99" s="469"/>
      <c r="BP99" s="469"/>
      <c r="BQ99" s="469"/>
      <c r="BR99" s="469"/>
      <c r="BS99" s="469"/>
      <c r="BT99" s="469"/>
      <c r="BU99" s="470"/>
      <c r="BY99" s="487" t="s">
        <v>1031</v>
      </c>
      <c r="BZ99" s="488"/>
      <c r="CA99" s="488"/>
      <c r="CB99" s="488"/>
      <c r="CC99" s="488"/>
      <c r="CD99" s="488"/>
      <c r="CE99" s="488"/>
      <c r="CF99" s="488"/>
      <c r="CG99" s="488"/>
      <c r="CH99" s="488"/>
      <c r="CI99" s="489"/>
      <c r="DA99" s="487" t="s">
        <v>1031</v>
      </c>
      <c r="DB99" s="488"/>
      <c r="DC99" s="488"/>
      <c r="DD99" s="488"/>
      <c r="DE99" s="488"/>
      <c r="DF99" s="488"/>
      <c r="DG99" s="488"/>
      <c r="DH99" s="488"/>
      <c r="DI99" s="488"/>
      <c r="DJ99" s="488"/>
      <c r="DK99" s="489"/>
    </row>
    <row r="100" spans="1:115" x14ac:dyDescent="0.25">
      <c r="A100" s="331" t="s">
        <v>489</v>
      </c>
      <c r="B100" s="332"/>
      <c r="C100" s="18"/>
      <c r="D100" s="111"/>
      <c r="E100" s="19"/>
      <c r="F100" s="19"/>
      <c r="G100" s="19"/>
      <c r="H100" s="19"/>
      <c r="I100" s="19"/>
      <c r="J100" s="19"/>
      <c r="K100" s="6"/>
      <c r="U100" s="458" t="s">
        <v>1032</v>
      </c>
      <c r="V100" s="459"/>
      <c r="W100" s="459"/>
      <c r="X100" s="459"/>
      <c r="Y100" s="459"/>
      <c r="Z100" s="459"/>
      <c r="AA100" s="459"/>
      <c r="AB100" s="459"/>
      <c r="AC100" s="459"/>
      <c r="AD100" s="459"/>
      <c r="AE100" s="460"/>
      <c r="AI100" s="458" t="s">
        <v>1033</v>
      </c>
      <c r="AJ100" s="459"/>
      <c r="AK100" s="459"/>
      <c r="AL100" s="459"/>
      <c r="AM100" s="459"/>
      <c r="AN100" s="459"/>
      <c r="AO100" s="459"/>
      <c r="AP100" s="459"/>
      <c r="AQ100" s="459"/>
      <c r="AR100" s="459"/>
      <c r="AS100" s="460"/>
      <c r="AW100" s="477" t="s">
        <v>1032</v>
      </c>
      <c r="AX100" s="478"/>
      <c r="AY100" s="478"/>
      <c r="AZ100" s="478"/>
      <c r="BA100" s="478"/>
      <c r="BB100" s="478"/>
      <c r="BC100" s="478"/>
      <c r="BD100" s="478"/>
      <c r="BE100" s="478"/>
      <c r="BF100" s="478"/>
      <c r="BG100" s="479"/>
      <c r="BK100" s="477" t="s">
        <v>1033</v>
      </c>
      <c r="BL100" s="478"/>
      <c r="BM100" s="478"/>
      <c r="BN100" s="478"/>
      <c r="BO100" s="478"/>
      <c r="BP100" s="478"/>
      <c r="BQ100" s="478"/>
      <c r="BR100" s="478"/>
      <c r="BS100" s="478"/>
      <c r="BT100" s="478"/>
      <c r="BU100" s="479"/>
      <c r="BY100" s="490" t="s">
        <v>1034</v>
      </c>
      <c r="BZ100" s="491"/>
      <c r="CA100" s="491"/>
      <c r="CB100" s="491"/>
      <c r="CC100" s="491"/>
      <c r="CD100" s="491"/>
      <c r="CE100" s="491"/>
      <c r="CF100" s="491"/>
      <c r="CG100" s="491"/>
      <c r="CH100" s="491"/>
      <c r="CI100" s="492"/>
      <c r="DA100" s="490" t="s">
        <v>1035</v>
      </c>
      <c r="DB100" s="491"/>
      <c r="DC100" s="491"/>
      <c r="DD100" s="491"/>
      <c r="DE100" s="491"/>
      <c r="DF100" s="491"/>
      <c r="DG100" s="491"/>
      <c r="DH100" s="491"/>
      <c r="DI100" s="491"/>
      <c r="DJ100" s="491"/>
      <c r="DK100" s="492"/>
    </row>
    <row r="101" spans="1:115" x14ac:dyDescent="0.25">
      <c r="A101" s="44" t="s">
        <v>1036</v>
      </c>
      <c r="B101" s="24" t="s">
        <v>1037</v>
      </c>
      <c r="C101" s="1">
        <v>74</v>
      </c>
      <c r="D101" s="34"/>
      <c r="K101" s="2"/>
      <c r="U101" s="162" t="s">
        <v>182</v>
      </c>
      <c r="V101" t="s">
        <v>972</v>
      </c>
      <c r="W101" s="117">
        <f>V102-X102</f>
        <v>14.969999999999999</v>
      </c>
      <c r="X101">
        <v>2</v>
      </c>
      <c r="Y101" s="117">
        <f>X102-Z102</f>
        <v>15</v>
      </c>
      <c r="Z101">
        <v>3</v>
      </c>
      <c r="AA101" s="117">
        <f>Z102-AB102</f>
        <v>15.030000000000001</v>
      </c>
      <c r="AB101">
        <v>4</v>
      </c>
      <c r="AC101" s="117">
        <f>AB102-AD102</f>
        <v>15.050000000000011</v>
      </c>
      <c r="AD101" t="s">
        <v>973</v>
      </c>
      <c r="AE101" s="2"/>
      <c r="AI101" s="162" t="s">
        <v>182</v>
      </c>
      <c r="AJ101">
        <v>1</v>
      </c>
      <c r="AK101" s="117">
        <f>AJ102-AL102</f>
        <v>15.120000000000005</v>
      </c>
      <c r="AL101">
        <v>2</v>
      </c>
      <c r="AM101" s="117">
        <f>AL102-AN102</f>
        <v>15.139999999999993</v>
      </c>
      <c r="AN101">
        <v>3</v>
      </c>
      <c r="AO101" s="117">
        <f>AN102-AP102</f>
        <v>15.170000000000002</v>
      </c>
      <c r="AP101">
        <v>4</v>
      </c>
      <c r="AQ101" s="117">
        <f>AP102-AR102</f>
        <v>15.2</v>
      </c>
      <c r="AR101">
        <v>5</v>
      </c>
      <c r="AS101" s="2"/>
      <c r="AW101" s="162" t="s">
        <v>182</v>
      </c>
      <c r="AX101">
        <v>1</v>
      </c>
      <c r="AY101" s="117">
        <f>AX102-AZ102</f>
        <v>14.900000000000006</v>
      </c>
      <c r="AZ101">
        <v>2</v>
      </c>
      <c r="BA101" s="117">
        <f>AZ102-BB102</f>
        <v>14.950000000000017</v>
      </c>
      <c r="BB101">
        <v>3</v>
      </c>
      <c r="BC101" s="117">
        <f>BB102-BD102</f>
        <v>14.989999999999981</v>
      </c>
      <c r="BD101">
        <v>4</v>
      </c>
      <c r="BE101" s="117">
        <f>BD102-BF102</f>
        <v>15.02000000000001</v>
      </c>
      <c r="BF101">
        <v>5</v>
      </c>
      <c r="BG101" s="2"/>
      <c r="BK101" s="162" t="s">
        <v>182</v>
      </c>
      <c r="BL101">
        <v>1</v>
      </c>
      <c r="BM101" s="117">
        <f>BL102-BN102</f>
        <v>15.14</v>
      </c>
      <c r="BN101">
        <v>2</v>
      </c>
      <c r="BO101" s="117">
        <f>BN102-BP102</f>
        <v>15.18</v>
      </c>
      <c r="BP101">
        <v>3</v>
      </c>
      <c r="BQ101" s="117">
        <f>BP102-BR102</f>
        <v>15.229999999999997</v>
      </c>
      <c r="BR101">
        <v>4</v>
      </c>
      <c r="BS101" s="117">
        <f>BR102-BT102</f>
        <v>15.280000000000001</v>
      </c>
      <c r="BT101">
        <v>5</v>
      </c>
      <c r="BU101" s="2"/>
      <c r="BY101" s="162" t="s">
        <v>182</v>
      </c>
      <c r="BZ101" t="s">
        <v>974</v>
      </c>
      <c r="CA101" s="117">
        <f>BZ102-CB102</f>
        <v>14.949999999999989</v>
      </c>
      <c r="CB101">
        <v>2</v>
      </c>
      <c r="CC101" s="117">
        <f>CB102-CD102</f>
        <v>14.969999999999999</v>
      </c>
      <c r="CD101">
        <v>3</v>
      </c>
      <c r="CE101" s="117">
        <f>CD102-CF102</f>
        <v>15.010000000000019</v>
      </c>
      <c r="CF101">
        <v>4</v>
      </c>
      <c r="CG101" s="117">
        <f>CF102-CH102</f>
        <v>15.030000000000001</v>
      </c>
      <c r="CH101">
        <v>5</v>
      </c>
      <c r="CI101" s="2"/>
      <c r="DA101" s="162" t="s">
        <v>182</v>
      </c>
      <c r="DB101" t="s">
        <v>977</v>
      </c>
      <c r="DC101" s="117">
        <f>DB102-DD102</f>
        <v>15.11</v>
      </c>
      <c r="DD101">
        <v>2</v>
      </c>
      <c r="DE101" s="117">
        <f>DD102-DF102</f>
        <v>15.129999999999995</v>
      </c>
      <c r="DF101">
        <v>3</v>
      </c>
      <c r="DG101" s="117">
        <f>DF102-DH102</f>
        <v>15.160000000000004</v>
      </c>
      <c r="DH101">
        <v>4</v>
      </c>
      <c r="DI101" s="117">
        <f>DH102-DJ102</f>
        <v>15.189999999999998</v>
      </c>
      <c r="DJ101" t="s">
        <v>978</v>
      </c>
      <c r="DK101" s="2"/>
    </row>
    <row r="102" spans="1:115" x14ac:dyDescent="0.25">
      <c r="A102" s="44" t="s">
        <v>1038</v>
      </c>
      <c r="B102" s="24" t="s">
        <v>1039</v>
      </c>
      <c r="C102" s="1">
        <v>78</v>
      </c>
      <c r="D102" s="34"/>
      <c r="K102" s="2"/>
      <c r="U102" s="79">
        <v>290</v>
      </c>
      <c r="V102">
        <v>189.77</v>
      </c>
      <c r="X102">
        <v>174.8</v>
      </c>
      <c r="Z102">
        <v>159.80000000000001</v>
      </c>
      <c r="AB102">
        <v>144.77000000000001</v>
      </c>
      <c r="AD102">
        <v>129.72</v>
      </c>
      <c r="AE102" s="2"/>
      <c r="AI102" s="79">
        <v>290</v>
      </c>
      <c r="AJ102">
        <v>88.75</v>
      </c>
      <c r="AL102">
        <v>73.63</v>
      </c>
      <c r="AN102">
        <v>58.49</v>
      </c>
      <c r="AP102">
        <v>43.32</v>
      </c>
      <c r="AR102">
        <v>28.12</v>
      </c>
      <c r="AS102" s="2"/>
      <c r="AW102" s="79">
        <v>290</v>
      </c>
      <c r="AX102">
        <v>189.3</v>
      </c>
      <c r="AZ102">
        <v>174.4</v>
      </c>
      <c r="BB102">
        <v>159.44999999999999</v>
      </c>
      <c r="BD102">
        <v>144.46</v>
      </c>
      <c r="BF102">
        <v>129.44</v>
      </c>
      <c r="BG102" s="2"/>
      <c r="BK102" s="79">
        <v>290</v>
      </c>
      <c r="BL102">
        <v>87.94</v>
      </c>
      <c r="BN102">
        <v>72.8</v>
      </c>
      <c r="BP102">
        <v>57.62</v>
      </c>
      <c r="BR102">
        <v>42.39</v>
      </c>
      <c r="BT102">
        <v>27.11</v>
      </c>
      <c r="BU102" s="2"/>
      <c r="BY102" s="79">
        <v>290</v>
      </c>
      <c r="BZ102">
        <v>187.97</v>
      </c>
      <c r="CB102">
        <v>173.02</v>
      </c>
      <c r="CD102">
        <v>158.05000000000001</v>
      </c>
      <c r="CF102">
        <v>143.04</v>
      </c>
      <c r="CH102">
        <v>128.01</v>
      </c>
      <c r="CI102" s="2"/>
      <c r="DA102" s="79">
        <v>290</v>
      </c>
      <c r="DB102">
        <v>87.63</v>
      </c>
      <c r="DD102">
        <v>72.52</v>
      </c>
      <c r="DF102">
        <v>57.39</v>
      </c>
      <c r="DH102">
        <v>42.23</v>
      </c>
      <c r="DJ102">
        <v>27.04</v>
      </c>
      <c r="DK102" s="2"/>
    </row>
    <row r="103" spans="1:115" x14ac:dyDescent="0.25">
      <c r="A103" s="23" t="s">
        <v>255</v>
      </c>
      <c r="B103" s="24" t="s">
        <v>1040</v>
      </c>
      <c r="C103" s="1">
        <v>82</v>
      </c>
      <c r="D103" s="34"/>
      <c r="K103" s="2"/>
      <c r="U103" s="79">
        <v>300</v>
      </c>
      <c r="V103">
        <v>190.13</v>
      </c>
      <c r="W103">
        <f>V103-V102</f>
        <v>0.35999999999998522</v>
      </c>
      <c r="X103">
        <v>175.15</v>
      </c>
      <c r="Y103">
        <f>X103-X102</f>
        <v>0.34999999999999432</v>
      </c>
      <c r="Z103">
        <v>160.15</v>
      </c>
      <c r="AA103">
        <f>Z103-Z102</f>
        <v>0.34999999999999432</v>
      </c>
      <c r="AB103">
        <v>145.12</v>
      </c>
      <c r="AC103">
        <f>AB103-AB102</f>
        <v>0.34999999999999432</v>
      </c>
      <c r="AD103">
        <v>130.07</v>
      </c>
      <c r="AE103" s="2">
        <f>AD103-AD102</f>
        <v>0.34999999999999432</v>
      </c>
      <c r="AI103" s="79">
        <v>300</v>
      </c>
      <c r="AJ103">
        <v>89.1</v>
      </c>
      <c r="AK103">
        <f>AJ103-AJ102</f>
        <v>0.34999999999999432</v>
      </c>
      <c r="AL103">
        <v>73.989999999999995</v>
      </c>
      <c r="AM103">
        <f>AL103-AL102</f>
        <v>0.35999999999999943</v>
      </c>
      <c r="AN103">
        <v>58.85</v>
      </c>
      <c r="AO103">
        <f>AN103-AN102</f>
        <v>0.35999999999999943</v>
      </c>
      <c r="AP103">
        <v>43.68</v>
      </c>
      <c r="AQ103">
        <f>AP103-AP102</f>
        <v>0.35999999999999943</v>
      </c>
      <c r="AR103">
        <v>28.49</v>
      </c>
      <c r="AS103" s="2">
        <f>AR103-AR102</f>
        <v>0.36999999999999744</v>
      </c>
      <c r="AW103" s="79">
        <v>300</v>
      </c>
      <c r="AX103">
        <v>189.84</v>
      </c>
      <c r="AY103">
        <f>AX103-AX102</f>
        <v>0.53999999999999204</v>
      </c>
      <c r="AZ103">
        <v>174.93</v>
      </c>
      <c r="BA103">
        <f>AZ103-AZ102</f>
        <v>0.53000000000000114</v>
      </c>
      <c r="BB103">
        <v>159.97999999999999</v>
      </c>
      <c r="BC103">
        <f>BB103-BB102</f>
        <v>0.53000000000000114</v>
      </c>
      <c r="BD103">
        <v>144.99</v>
      </c>
      <c r="BE103">
        <f>BD103-BD102</f>
        <v>0.53000000000000114</v>
      </c>
      <c r="BF103">
        <v>129.96</v>
      </c>
      <c r="BG103" s="2">
        <f>BF103-BF102</f>
        <v>0.52000000000001023</v>
      </c>
      <c r="BK103" s="79">
        <v>300</v>
      </c>
      <c r="BL103">
        <v>88.47</v>
      </c>
      <c r="BM103">
        <f>BL103-BL102</f>
        <v>0.53000000000000114</v>
      </c>
      <c r="BN103">
        <v>73.319999999999993</v>
      </c>
      <c r="BO103">
        <f>BN103-BN102</f>
        <v>0.51999999999999602</v>
      </c>
      <c r="BP103">
        <v>58.16</v>
      </c>
      <c r="BQ103">
        <f>BP103-BP102</f>
        <v>0.53999999999999915</v>
      </c>
      <c r="BR103">
        <v>42.93</v>
      </c>
      <c r="BS103">
        <f>BR103-BR102</f>
        <v>0.53999999999999915</v>
      </c>
      <c r="BT103">
        <v>27.67</v>
      </c>
      <c r="BU103" s="2">
        <f>BT103-BT102</f>
        <v>0.56000000000000227</v>
      </c>
      <c r="BY103" s="79">
        <v>300</v>
      </c>
      <c r="BZ103">
        <v>188.33</v>
      </c>
      <c r="CA103">
        <f>BZ103-BZ102</f>
        <v>0.36000000000001364</v>
      </c>
      <c r="CB103">
        <v>173.38</v>
      </c>
      <c r="CC103">
        <f>CB103-CB102</f>
        <v>0.35999999999998522</v>
      </c>
      <c r="CD103">
        <v>158.4</v>
      </c>
      <c r="CE103">
        <f>CD103-CD102</f>
        <v>0.34999999999999432</v>
      </c>
      <c r="CF103">
        <v>143.38999999999999</v>
      </c>
      <c r="CG103">
        <f>CF103-CF102</f>
        <v>0.34999999999999432</v>
      </c>
      <c r="CH103">
        <v>128.36000000000001</v>
      </c>
      <c r="CI103" s="2">
        <f>CH103-CH102</f>
        <v>0.35000000000002274</v>
      </c>
      <c r="DA103" s="79">
        <v>300</v>
      </c>
      <c r="DB103">
        <v>87.98</v>
      </c>
      <c r="DC103">
        <f>DB103-DB102</f>
        <v>0.35000000000000853</v>
      </c>
      <c r="DD103">
        <v>72.88</v>
      </c>
      <c r="DE103">
        <f>DD103-DD102</f>
        <v>0.35999999999999943</v>
      </c>
      <c r="DF103">
        <v>57.75</v>
      </c>
      <c r="DG103">
        <f>DF103-DF102</f>
        <v>0.35999999999999943</v>
      </c>
      <c r="DH103">
        <v>42.59</v>
      </c>
      <c r="DI103">
        <f>DH103-DH102</f>
        <v>0.36000000000000654</v>
      </c>
      <c r="DJ103">
        <v>27.4</v>
      </c>
      <c r="DK103" s="2">
        <f>DJ103-DJ102</f>
        <v>0.35999999999999943</v>
      </c>
    </row>
    <row r="104" spans="1:115" x14ac:dyDescent="0.25">
      <c r="A104" s="44" t="s">
        <v>259</v>
      </c>
      <c r="B104" s="24" t="s">
        <v>1041</v>
      </c>
      <c r="C104" s="1">
        <v>86</v>
      </c>
      <c r="D104" s="34"/>
      <c r="K104" s="2"/>
      <c r="U104" s="79">
        <v>310</v>
      </c>
      <c r="W104">
        <f t="shared" ref="W104:W121" si="66">V104-V103</f>
        <v>-190.13</v>
      </c>
      <c r="Y104">
        <f t="shared" ref="Y104:Y121" si="67">X104-X103</f>
        <v>-175.15</v>
      </c>
      <c r="AA104">
        <f t="shared" ref="AA104:AA119" si="68">Z104-Z103</f>
        <v>-160.15</v>
      </c>
      <c r="AC104">
        <f t="shared" ref="AC104:AC121" si="69">AB104-AB103</f>
        <v>-145.12</v>
      </c>
      <c r="AE104" s="2">
        <f t="shared" ref="AE104:AE121" si="70">AD104-AD103</f>
        <v>-130.07</v>
      </c>
      <c r="AI104" s="79">
        <v>310</v>
      </c>
      <c r="AK104">
        <f t="shared" ref="AK104:AK121" si="71">AJ104-AJ103</f>
        <v>-89.1</v>
      </c>
      <c r="AM104">
        <f t="shared" ref="AM104:AM121" si="72">AL104-AL103</f>
        <v>-73.989999999999995</v>
      </c>
      <c r="AO104">
        <f t="shared" ref="AO104:AO121" si="73">AN104-AN103</f>
        <v>-58.85</v>
      </c>
      <c r="AQ104">
        <f t="shared" ref="AQ104:AQ121" si="74">AP104-AP103</f>
        <v>-43.68</v>
      </c>
      <c r="AS104" s="2">
        <f t="shared" ref="AS104:AS121" si="75">AR104-AR103</f>
        <v>-28.49</v>
      </c>
      <c r="AW104" s="79">
        <v>310</v>
      </c>
      <c r="AY104">
        <f t="shared" ref="AY104:AY121" si="76">AX104-AX103</f>
        <v>-189.84</v>
      </c>
      <c r="BA104">
        <f t="shared" ref="BA104:BA121" si="77">AZ104-AZ103</f>
        <v>-174.93</v>
      </c>
      <c r="BC104">
        <f t="shared" ref="BC104:BC121" si="78">BB104-BB103</f>
        <v>-159.97999999999999</v>
      </c>
      <c r="BE104">
        <f t="shared" ref="BE104:BE121" si="79">BD104-BD103</f>
        <v>-144.99</v>
      </c>
      <c r="BG104" s="2">
        <f t="shared" ref="BG104:BG121" si="80">BF104-BF103</f>
        <v>-129.96</v>
      </c>
      <c r="BK104" s="79">
        <v>310</v>
      </c>
      <c r="BM104">
        <f t="shared" ref="BM104:BM121" si="81">BL104-BL103</f>
        <v>-88.47</v>
      </c>
      <c r="BO104">
        <f t="shared" ref="BO104:BO121" si="82">BN104-BN103</f>
        <v>-73.319999999999993</v>
      </c>
      <c r="BQ104">
        <f t="shared" ref="BQ104:BQ121" si="83">BP104-BP103</f>
        <v>-58.16</v>
      </c>
      <c r="BS104">
        <f t="shared" ref="BS104:BS121" si="84">BR104-BR103</f>
        <v>-42.93</v>
      </c>
      <c r="BU104" s="2">
        <f t="shared" ref="BU104:BU121" si="85">BT104-BT103</f>
        <v>-27.67</v>
      </c>
      <c r="BY104" s="79">
        <v>310</v>
      </c>
      <c r="CA104">
        <f t="shared" ref="CA104:CA121" si="86">BZ104-BZ103</f>
        <v>-188.33</v>
      </c>
      <c r="CC104">
        <f t="shared" ref="CC104:CC121" si="87">CB104-CB103</f>
        <v>-173.38</v>
      </c>
      <c r="CE104">
        <f>CD104-CD103</f>
        <v>-158.4</v>
      </c>
      <c r="CG104">
        <f t="shared" ref="CG104:CG121" si="88">CF104-CF103</f>
        <v>-143.38999999999999</v>
      </c>
      <c r="CI104" s="2">
        <f t="shared" ref="CI104:CI121" si="89">CH104-CH103</f>
        <v>-128.36000000000001</v>
      </c>
      <c r="DA104" s="79">
        <v>310</v>
      </c>
      <c r="DC104">
        <f t="shared" ref="DC104:DC121" si="90">DB104-DB103</f>
        <v>-87.98</v>
      </c>
      <c r="DE104">
        <f t="shared" ref="DE104:DE121" si="91">DD104-DD103</f>
        <v>-72.88</v>
      </c>
      <c r="DG104">
        <f>DF104-DF103</f>
        <v>-57.75</v>
      </c>
      <c r="DI104">
        <f t="shared" ref="DI104:DI121" si="92">DH104-DH103</f>
        <v>-42.59</v>
      </c>
      <c r="DK104" s="2">
        <f t="shared" ref="DK104:DK121" si="93">DJ104-DJ103</f>
        <v>-27.4</v>
      </c>
    </row>
    <row r="105" spans="1:115" x14ac:dyDescent="0.25">
      <c r="A105" s="44" t="s">
        <v>261</v>
      </c>
      <c r="B105" s="24" t="s">
        <v>1042</v>
      </c>
      <c r="C105" s="1">
        <v>90</v>
      </c>
      <c r="D105" s="34"/>
      <c r="K105" s="2"/>
      <c r="U105" s="79">
        <v>320</v>
      </c>
      <c r="W105" s="94">
        <f t="shared" si="66"/>
        <v>0</v>
      </c>
      <c r="Y105" s="94">
        <f t="shared" si="67"/>
        <v>0</v>
      </c>
      <c r="AA105">
        <f t="shared" si="68"/>
        <v>0</v>
      </c>
      <c r="AC105">
        <f t="shared" si="69"/>
        <v>0</v>
      </c>
      <c r="AE105" s="2">
        <f t="shared" si="70"/>
        <v>0</v>
      </c>
      <c r="AI105" s="79">
        <v>320</v>
      </c>
      <c r="AK105" s="94">
        <f t="shared" si="71"/>
        <v>0</v>
      </c>
      <c r="AM105" s="94">
        <f t="shared" si="72"/>
        <v>0</v>
      </c>
      <c r="AO105">
        <f t="shared" si="73"/>
        <v>0</v>
      </c>
      <c r="AQ105">
        <f t="shared" si="74"/>
        <v>0</v>
      </c>
      <c r="AS105" s="2">
        <f t="shared" si="75"/>
        <v>0</v>
      </c>
      <c r="AW105" s="79">
        <v>320</v>
      </c>
      <c r="AY105" s="94">
        <f t="shared" si="76"/>
        <v>0</v>
      </c>
      <c r="BA105" s="94">
        <f t="shared" si="77"/>
        <v>0</v>
      </c>
      <c r="BC105">
        <f t="shared" si="78"/>
        <v>0</v>
      </c>
      <c r="BE105">
        <f t="shared" si="79"/>
        <v>0</v>
      </c>
      <c r="BG105" s="2">
        <f t="shared" si="80"/>
        <v>0</v>
      </c>
      <c r="BK105" s="79">
        <v>320</v>
      </c>
      <c r="BM105" s="94">
        <f t="shared" si="81"/>
        <v>0</v>
      </c>
      <c r="BO105" s="94">
        <f t="shared" si="82"/>
        <v>0</v>
      </c>
      <c r="BQ105">
        <f t="shared" si="83"/>
        <v>0</v>
      </c>
      <c r="BS105">
        <f t="shared" si="84"/>
        <v>0</v>
      </c>
      <c r="BU105" s="2">
        <f t="shared" si="85"/>
        <v>0</v>
      </c>
      <c r="BY105" s="79">
        <v>320</v>
      </c>
      <c r="CA105" s="94">
        <f t="shared" si="86"/>
        <v>0</v>
      </c>
      <c r="CC105" s="94">
        <f t="shared" si="87"/>
        <v>0</v>
      </c>
      <c r="CE105">
        <f>CD105-CD104</f>
        <v>0</v>
      </c>
      <c r="CG105">
        <f t="shared" si="88"/>
        <v>0</v>
      </c>
      <c r="CI105" s="2">
        <f t="shared" si="89"/>
        <v>0</v>
      </c>
      <c r="DA105" s="79">
        <v>320</v>
      </c>
      <c r="DC105" s="94">
        <f t="shared" si="90"/>
        <v>0</v>
      </c>
      <c r="DE105" s="94">
        <f t="shared" si="91"/>
        <v>0</v>
      </c>
      <c r="DG105">
        <f>DF105-DF104</f>
        <v>0</v>
      </c>
      <c r="DI105">
        <f t="shared" si="92"/>
        <v>0</v>
      </c>
      <c r="DK105" s="2">
        <f t="shared" si="93"/>
        <v>0</v>
      </c>
    </row>
    <row r="106" spans="1:115" x14ac:dyDescent="0.25">
      <c r="A106" s="133" t="s">
        <v>263</v>
      </c>
      <c r="B106" s="28" t="s">
        <v>1043</v>
      </c>
      <c r="C106" s="32">
        <v>94</v>
      </c>
      <c r="D106" s="35"/>
      <c r="E106" s="4"/>
      <c r="F106" s="4"/>
      <c r="G106" s="4"/>
      <c r="H106" s="4"/>
      <c r="I106" s="4"/>
      <c r="J106" s="4"/>
      <c r="K106" s="3"/>
      <c r="U106" s="79">
        <v>330</v>
      </c>
      <c r="W106" s="94">
        <f t="shared" si="66"/>
        <v>0</v>
      </c>
      <c r="Y106" s="94">
        <f t="shared" si="67"/>
        <v>0</v>
      </c>
      <c r="AA106">
        <f t="shared" si="68"/>
        <v>0</v>
      </c>
      <c r="AC106" s="94">
        <f t="shared" si="69"/>
        <v>0</v>
      </c>
      <c r="AE106" s="95">
        <f t="shared" si="70"/>
        <v>0</v>
      </c>
      <c r="AI106" s="79">
        <v>330</v>
      </c>
      <c r="AK106" s="94">
        <f t="shared" si="71"/>
        <v>0</v>
      </c>
      <c r="AM106" s="94">
        <f t="shared" si="72"/>
        <v>0</v>
      </c>
      <c r="AO106">
        <f t="shared" si="73"/>
        <v>0</v>
      </c>
      <c r="AQ106" s="94">
        <f t="shared" si="74"/>
        <v>0</v>
      </c>
      <c r="AS106" s="95">
        <f t="shared" si="75"/>
        <v>0</v>
      </c>
      <c r="AW106" s="79">
        <v>330</v>
      </c>
      <c r="AY106" s="94">
        <f t="shared" si="76"/>
        <v>0</v>
      </c>
      <c r="BA106" s="94">
        <f t="shared" si="77"/>
        <v>0</v>
      </c>
      <c r="BC106">
        <f t="shared" si="78"/>
        <v>0</v>
      </c>
      <c r="BE106" s="94">
        <f t="shared" si="79"/>
        <v>0</v>
      </c>
      <c r="BG106" s="95">
        <f t="shared" si="80"/>
        <v>0</v>
      </c>
      <c r="BK106" s="79">
        <v>330</v>
      </c>
      <c r="BM106" s="94">
        <f t="shared" si="81"/>
        <v>0</v>
      </c>
      <c r="BO106" s="94">
        <f t="shared" si="82"/>
        <v>0</v>
      </c>
      <c r="BQ106">
        <f t="shared" si="83"/>
        <v>0</v>
      </c>
      <c r="BS106" s="94">
        <f t="shared" si="84"/>
        <v>0</v>
      </c>
      <c r="BU106" s="95">
        <f t="shared" si="85"/>
        <v>0</v>
      </c>
      <c r="BY106" s="79">
        <v>330</v>
      </c>
      <c r="CA106" s="94">
        <f t="shared" si="86"/>
        <v>0</v>
      </c>
      <c r="CC106" s="94">
        <f t="shared" si="87"/>
        <v>0</v>
      </c>
      <c r="CE106">
        <f t="shared" ref="CE106:CE121" si="94">CD106-CD105</f>
        <v>0</v>
      </c>
      <c r="CG106" s="94">
        <f t="shared" si="88"/>
        <v>0</v>
      </c>
      <c r="CI106" s="95">
        <f t="shared" si="89"/>
        <v>0</v>
      </c>
      <c r="DA106" s="79">
        <v>330</v>
      </c>
      <c r="DC106" s="94">
        <f t="shared" si="90"/>
        <v>0</v>
      </c>
      <c r="DE106" s="94">
        <f t="shared" si="91"/>
        <v>0</v>
      </c>
      <c r="DG106">
        <f t="shared" ref="DG106:DG121" si="95">DF106-DF105</f>
        <v>0</v>
      </c>
      <c r="DI106" s="94">
        <f t="shared" si="92"/>
        <v>0</v>
      </c>
      <c r="DK106" s="95">
        <f t="shared" si="93"/>
        <v>0</v>
      </c>
    </row>
    <row r="107" spans="1:115" x14ac:dyDescent="0.25">
      <c r="A107" s="331" t="s">
        <v>1044</v>
      </c>
      <c r="B107" s="332"/>
      <c r="C107" s="1" t="s">
        <v>1045</v>
      </c>
      <c r="D107" s="34"/>
      <c r="K107" s="2"/>
      <c r="U107" s="79">
        <v>340</v>
      </c>
      <c r="W107" s="94">
        <f t="shared" si="66"/>
        <v>0</v>
      </c>
      <c r="Y107" s="94">
        <f t="shared" si="67"/>
        <v>0</v>
      </c>
      <c r="AA107">
        <f t="shared" si="68"/>
        <v>0</v>
      </c>
      <c r="AC107" s="94">
        <f t="shared" si="69"/>
        <v>0</v>
      </c>
      <c r="AE107" s="95">
        <f t="shared" si="70"/>
        <v>0</v>
      </c>
      <c r="AI107" s="79">
        <v>340</v>
      </c>
      <c r="AK107" s="94">
        <f t="shared" si="71"/>
        <v>0</v>
      </c>
      <c r="AM107" s="94">
        <f t="shared" si="72"/>
        <v>0</v>
      </c>
      <c r="AO107">
        <f t="shared" si="73"/>
        <v>0</v>
      </c>
      <c r="AQ107" s="94">
        <f t="shared" si="74"/>
        <v>0</v>
      </c>
      <c r="AS107" s="95">
        <f t="shared" si="75"/>
        <v>0</v>
      </c>
      <c r="AW107" s="79">
        <v>340</v>
      </c>
      <c r="AY107" s="94">
        <f t="shared" si="76"/>
        <v>0</v>
      </c>
      <c r="BA107" s="94">
        <f t="shared" si="77"/>
        <v>0</v>
      </c>
      <c r="BC107">
        <f t="shared" si="78"/>
        <v>0</v>
      </c>
      <c r="BE107" s="94">
        <f t="shared" si="79"/>
        <v>0</v>
      </c>
      <c r="BG107" s="95">
        <f t="shared" si="80"/>
        <v>0</v>
      </c>
      <c r="BK107" s="79">
        <v>340</v>
      </c>
      <c r="BM107" s="94">
        <f t="shared" si="81"/>
        <v>0</v>
      </c>
      <c r="BO107" s="94">
        <f t="shared" si="82"/>
        <v>0</v>
      </c>
      <c r="BQ107">
        <f t="shared" si="83"/>
        <v>0</v>
      </c>
      <c r="BS107" s="94">
        <f t="shared" si="84"/>
        <v>0</v>
      </c>
      <c r="BU107" s="95">
        <f t="shared" si="85"/>
        <v>0</v>
      </c>
      <c r="BY107" s="79">
        <v>340</v>
      </c>
      <c r="CA107" s="94">
        <f t="shared" si="86"/>
        <v>0</v>
      </c>
      <c r="CC107" s="94">
        <f t="shared" si="87"/>
        <v>0</v>
      </c>
      <c r="CE107">
        <f t="shared" si="94"/>
        <v>0</v>
      </c>
      <c r="CG107" s="94">
        <f t="shared" si="88"/>
        <v>0</v>
      </c>
      <c r="CI107" s="95">
        <f t="shared" si="89"/>
        <v>0</v>
      </c>
      <c r="DA107" s="79">
        <v>340</v>
      </c>
      <c r="DC107" s="94">
        <f t="shared" si="90"/>
        <v>0</v>
      </c>
      <c r="DE107" s="94">
        <f t="shared" si="91"/>
        <v>0</v>
      </c>
      <c r="DG107">
        <f t="shared" si="95"/>
        <v>0</v>
      </c>
      <c r="DI107" s="94">
        <f t="shared" si="92"/>
        <v>0</v>
      </c>
      <c r="DK107" s="95">
        <f t="shared" si="93"/>
        <v>0</v>
      </c>
    </row>
    <row r="108" spans="1:115" x14ac:dyDescent="0.25">
      <c r="A108" s="23" t="s">
        <v>779</v>
      </c>
      <c r="B108" s="24" t="s">
        <v>1046</v>
      </c>
      <c r="C108" s="1">
        <v>0</v>
      </c>
      <c r="D108" s="34"/>
      <c r="K108" s="2"/>
      <c r="U108" s="79">
        <v>350</v>
      </c>
      <c r="W108" s="94">
        <f t="shared" si="66"/>
        <v>0</v>
      </c>
      <c r="Y108" s="94">
        <f t="shared" si="67"/>
        <v>0</v>
      </c>
      <c r="AA108">
        <f t="shared" si="68"/>
        <v>0</v>
      </c>
      <c r="AC108" s="94">
        <f t="shared" si="69"/>
        <v>0</v>
      </c>
      <c r="AE108" s="95">
        <f t="shared" si="70"/>
        <v>0</v>
      </c>
      <c r="AI108" s="79">
        <v>350</v>
      </c>
      <c r="AK108" s="94">
        <f t="shared" si="71"/>
        <v>0</v>
      </c>
      <c r="AM108" s="94">
        <f t="shared" si="72"/>
        <v>0</v>
      </c>
      <c r="AO108">
        <f t="shared" si="73"/>
        <v>0</v>
      </c>
      <c r="AQ108" s="94">
        <f t="shared" si="74"/>
        <v>0</v>
      </c>
      <c r="AS108" s="95">
        <f t="shared" si="75"/>
        <v>0</v>
      </c>
      <c r="AW108" s="79">
        <v>350</v>
      </c>
      <c r="AY108" s="94">
        <f t="shared" si="76"/>
        <v>0</v>
      </c>
      <c r="BA108" s="94">
        <f t="shared" si="77"/>
        <v>0</v>
      </c>
      <c r="BC108">
        <f t="shared" si="78"/>
        <v>0</v>
      </c>
      <c r="BE108" s="94">
        <f t="shared" si="79"/>
        <v>0</v>
      </c>
      <c r="BG108" s="95">
        <f t="shared" si="80"/>
        <v>0</v>
      </c>
      <c r="BK108" s="79">
        <v>350</v>
      </c>
      <c r="BM108" s="94">
        <f t="shared" si="81"/>
        <v>0</v>
      </c>
      <c r="BO108" s="94">
        <f t="shared" si="82"/>
        <v>0</v>
      </c>
      <c r="BQ108">
        <f t="shared" si="83"/>
        <v>0</v>
      </c>
      <c r="BS108" s="94">
        <f t="shared" si="84"/>
        <v>0</v>
      </c>
      <c r="BU108" s="95">
        <f t="shared" si="85"/>
        <v>0</v>
      </c>
      <c r="BY108" s="79">
        <v>350</v>
      </c>
      <c r="CA108" s="94">
        <f t="shared" si="86"/>
        <v>0</v>
      </c>
      <c r="CC108" s="94">
        <f t="shared" si="87"/>
        <v>0</v>
      </c>
      <c r="CE108">
        <f t="shared" si="94"/>
        <v>0</v>
      </c>
      <c r="CG108" s="94">
        <f t="shared" si="88"/>
        <v>0</v>
      </c>
      <c r="CI108" s="95">
        <f t="shared" si="89"/>
        <v>0</v>
      </c>
      <c r="DA108" s="79">
        <v>350</v>
      </c>
      <c r="DC108" s="94">
        <f t="shared" si="90"/>
        <v>0</v>
      </c>
      <c r="DE108" s="94">
        <f t="shared" si="91"/>
        <v>0</v>
      </c>
      <c r="DG108">
        <f t="shared" si="95"/>
        <v>0</v>
      </c>
      <c r="DI108" s="94">
        <f t="shared" si="92"/>
        <v>0</v>
      </c>
      <c r="DK108" s="95">
        <f t="shared" si="93"/>
        <v>0</v>
      </c>
    </row>
    <row r="109" spans="1:115" x14ac:dyDescent="0.25">
      <c r="A109" s="23" t="s">
        <v>1047</v>
      </c>
      <c r="B109" s="24" t="s">
        <v>1048</v>
      </c>
      <c r="C109" s="1">
        <v>0</v>
      </c>
      <c r="D109" s="34"/>
      <c r="K109" s="2"/>
      <c r="U109" s="79">
        <v>360</v>
      </c>
      <c r="W109" s="94">
        <f t="shared" si="66"/>
        <v>0</v>
      </c>
      <c r="Y109" s="94">
        <f t="shared" si="67"/>
        <v>0</v>
      </c>
      <c r="AA109">
        <f t="shared" si="68"/>
        <v>0</v>
      </c>
      <c r="AC109" s="94">
        <f t="shared" si="69"/>
        <v>0</v>
      </c>
      <c r="AE109" s="95">
        <f t="shared" si="70"/>
        <v>0</v>
      </c>
      <c r="AI109" s="79">
        <v>360</v>
      </c>
      <c r="AK109" s="94">
        <f t="shared" si="71"/>
        <v>0</v>
      </c>
      <c r="AM109" s="94">
        <f t="shared" si="72"/>
        <v>0</v>
      </c>
      <c r="AO109">
        <f t="shared" si="73"/>
        <v>0</v>
      </c>
      <c r="AQ109" s="94">
        <f t="shared" si="74"/>
        <v>0</v>
      </c>
      <c r="AS109" s="95">
        <f t="shared" si="75"/>
        <v>0</v>
      </c>
      <c r="AW109" s="79">
        <v>360</v>
      </c>
      <c r="AY109" s="94">
        <f t="shared" si="76"/>
        <v>0</v>
      </c>
      <c r="BA109" s="94">
        <f t="shared" si="77"/>
        <v>0</v>
      </c>
      <c r="BC109">
        <f t="shared" si="78"/>
        <v>0</v>
      </c>
      <c r="BE109" s="94">
        <f t="shared" si="79"/>
        <v>0</v>
      </c>
      <c r="BG109" s="95">
        <f t="shared" si="80"/>
        <v>0</v>
      </c>
      <c r="BK109" s="79">
        <v>360</v>
      </c>
      <c r="BM109" s="94">
        <f t="shared" si="81"/>
        <v>0</v>
      </c>
      <c r="BO109" s="94">
        <f t="shared" si="82"/>
        <v>0</v>
      </c>
      <c r="BQ109">
        <f t="shared" si="83"/>
        <v>0</v>
      </c>
      <c r="BS109" s="94">
        <f t="shared" si="84"/>
        <v>0</v>
      </c>
      <c r="BU109" s="95">
        <f t="shared" si="85"/>
        <v>0</v>
      </c>
      <c r="BY109" s="79">
        <v>360</v>
      </c>
      <c r="CA109" s="94">
        <f t="shared" si="86"/>
        <v>0</v>
      </c>
      <c r="CC109" s="94">
        <f t="shared" si="87"/>
        <v>0</v>
      </c>
      <c r="CE109">
        <f t="shared" si="94"/>
        <v>0</v>
      </c>
      <c r="CG109" s="94">
        <f t="shared" si="88"/>
        <v>0</v>
      </c>
      <c r="CI109" s="95">
        <f t="shared" si="89"/>
        <v>0</v>
      </c>
      <c r="DA109" s="79">
        <v>360</v>
      </c>
      <c r="DC109" s="94">
        <f t="shared" si="90"/>
        <v>0</v>
      </c>
      <c r="DE109" s="94">
        <f t="shared" si="91"/>
        <v>0</v>
      </c>
      <c r="DG109">
        <f t="shared" si="95"/>
        <v>0</v>
      </c>
      <c r="DI109" s="94">
        <f t="shared" si="92"/>
        <v>0</v>
      </c>
      <c r="DK109" s="95">
        <f t="shared" si="93"/>
        <v>0</v>
      </c>
    </row>
    <row r="110" spans="1:115" x14ac:dyDescent="0.25">
      <c r="A110" s="23" t="s">
        <v>1049</v>
      </c>
      <c r="B110" s="24" t="s">
        <v>1050</v>
      </c>
      <c r="C110" s="1">
        <v>42</v>
      </c>
      <c r="D110" s="34"/>
      <c r="K110" s="2"/>
      <c r="U110" s="79">
        <v>370</v>
      </c>
      <c r="W110" s="94">
        <f t="shared" si="66"/>
        <v>0</v>
      </c>
      <c r="Y110" s="94">
        <f t="shared" si="67"/>
        <v>0</v>
      </c>
      <c r="AA110">
        <f t="shared" si="68"/>
        <v>0</v>
      </c>
      <c r="AC110" s="94">
        <f t="shared" si="69"/>
        <v>0</v>
      </c>
      <c r="AE110" s="95">
        <f t="shared" si="70"/>
        <v>0</v>
      </c>
      <c r="AI110" s="79">
        <v>370</v>
      </c>
      <c r="AK110" s="94">
        <f t="shared" si="71"/>
        <v>0</v>
      </c>
      <c r="AM110" s="94">
        <f t="shared" si="72"/>
        <v>0</v>
      </c>
      <c r="AO110">
        <f t="shared" si="73"/>
        <v>0</v>
      </c>
      <c r="AQ110" s="94">
        <f t="shared" si="74"/>
        <v>0</v>
      </c>
      <c r="AS110" s="95">
        <f t="shared" si="75"/>
        <v>0</v>
      </c>
      <c r="AW110" s="79">
        <v>370</v>
      </c>
      <c r="AY110" s="94">
        <f t="shared" si="76"/>
        <v>0</v>
      </c>
      <c r="BA110" s="94">
        <f t="shared" si="77"/>
        <v>0</v>
      </c>
      <c r="BC110">
        <f t="shared" si="78"/>
        <v>0</v>
      </c>
      <c r="BE110" s="94">
        <f t="shared" si="79"/>
        <v>0</v>
      </c>
      <c r="BG110" s="95">
        <f t="shared" si="80"/>
        <v>0</v>
      </c>
      <c r="BK110" s="79">
        <v>370</v>
      </c>
      <c r="BM110" s="94">
        <f t="shared" si="81"/>
        <v>0</v>
      </c>
      <c r="BO110" s="94">
        <f t="shared" si="82"/>
        <v>0</v>
      </c>
      <c r="BQ110">
        <f t="shared" si="83"/>
        <v>0</v>
      </c>
      <c r="BS110" s="94">
        <f t="shared" si="84"/>
        <v>0</v>
      </c>
      <c r="BU110" s="95">
        <f t="shared" si="85"/>
        <v>0</v>
      </c>
      <c r="BY110" s="79">
        <v>370</v>
      </c>
      <c r="CA110" s="94">
        <f t="shared" si="86"/>
        <v>0</v>
      </c>
      <c r="CC110" s="94">
        <f t="shared" si="87"/>
        <v>0</v>
      </c>
      <c r="CE110">
        <f t="shared" si="94"/>
        <v>0</v>
      </c>
      <c r="CG110" s="94">
        <f t="shared" si="88"/>
        <v>0</v>
      </c>
      <c r="CI110" s="95">
        <f t="shared" si="89"/>
        <v>0</v>
      </c>
      <c r="DA110" s="79">
        <v>370</v>
      </c>
      <c r="DC110" s="94">
        <f t="shared" si="90"/>
        <v>0</v>
      </c>
      <c r="DE110" s="94">
        <f t="shared" si="91"/>
        <v>0</v>
      </c>
      <c r="DG110">
        <f t="shared" si="95"/>
        <v>0</v>
      </c>
      <c r="DI110" s="94">
        <f t="shared" si="92"/>
        <v>0</v>
      </c>
      <c r="DK110" s="95">
        <f t="shared" si="93"/>
        <v>0</v>
      </c>
    </row>
    <row r="111" spans="1:115" x14ac:dyDescent="0.25">
      <c r="A111" s="23" t="s">
        <v>1051</v>
      </c>
      <c r="B111" s="24" t="s">
        <v>1052</v>
      </c>
      <c r="C111" s="1">
        <v>42</v>
      </c>
      <c r="D111" s="34"/>
      <c r="K111" s="2"/>
      <c r="U111" s="79">
        <v>380</v>
      </c>
      <c r="W111" s="94">
        <f t="shared" si="66"/>
        <v>0</v>
      </c>
      <c r="Y111" s="94">
        <f t="shared" si="67"/>
        <v>0</v>
      </c>
      <c r="AA111">
        <f t="shared" si="68"/>
        <v>0</v>
      </c>
      <c r="AC111" s="94">
        <f t="shared" si="69"/>
        <v>0</v>
      </c>
      <c r="AE111" s="95">
        <f t="shared" si="70"/>
        <v>0</v>
      </c>
      <c r="AI111" s="79">
        <v>380</v>
      </c>
      <c r="AK111" s="94">
        <f t="shared" si="71"/>
        <v>0</v>
      </c>
      <c r="AM111" s="94">
        <f t="shared" si="72"/>
        <v>0</v>
      </c>
      <c r="AO111">
        <f t="shared" si="73"/>
        <v>0</v>
      </c>
      <c r="AQ111" s="94">
        <f t="shared" si="74"/>
        <v>0</v>
      </c>
      <c r="AS111" s="95">
        <f t="shared" si="75"/>
        <v>0</v>
      </c>
      <c r="AW111" s="79">
        <v>380</v>
      </c>
      <c r="AY111" s="94">
        <f t="shared" si="76"/>
        <v>0</v>
      </c>
      <c r="BA111" s="94">
        <f t="shared" si="77"/>
        <v>0</v>
      </c>
      <c r="BC111">
        <f t="shared" si="78"/>
        <v>0</v>
      </c>
      <c r="BE111" s="94">
        <f t="shared" si="79"/>
        <v>0</v>
      </c>
      <c r="BG111" s="95">
        <f t="shared" si="80"/>
        <v>0</v>
      </c>
      <c r="BK111" s="79">
        <v>380</v>
      </c>
      <c r="BM111" s="94">
        <f t="shared" si="81"/>
        <v>0</v>
      </c>
      <c r="BO111" s="94">
        <f t="shared" si="82"/>
        <v>0</v>
      </c>
      <c r="BQ111">
        <f t="shared" si="83"/>
        <v>0</v>
      </c>
      <c r="BS111" s="94">
        <f t="shared" si="84"/>
        <v>0</v>
      </c>
      <c r="BU111" s="95">
        <f t="shared" si="85"/>
        <v>0</v>
      </c>
      <c r="BY111" s="79">
        <v>380</v>
      </c>
      <c r="CA111" s="94">
        <f t="shared" si="86"/>
        <v>0</v>
      </c>
      <c r="CC111" s="94">
        <f t="shared" si="87"/>
        <v>0</v>
      </c>
      <c r="CE111">
        <f t="shared" si="94"/>
        <v>0</v>
      </c>
      <c r="CG111" s="94">
        <f t="shared" si="88"/>
        <v>0</v>
      </c>
      <c r="CI111" s="95">
        <f t="shared" si="89"/>
        <v>0</v>
      </c>
      <c r="DA111" s="79">
        <v>380</v>
      </c>
      <c r="DC111" s="94">
        <f t="shared" si="90"/>
        <v>0</v>
      </c>
      <c r="DE111" s="94">
        <f t="shared" si="91"/>
        <v>0</v>
      </c>
      <c r="DG111">
        <f t="shared" si="95"/>
        <v>0</v>
      </c>
      <c r="DI111" s="94">
        <f t="shared" si="92"/>
        <v>0</v>
      </c>
      <c r="DK111" s="95">
        <f t="shared" si="93"/>
        <v>0</v>
      </c>
    </row>
    <row r="112" spans="1:115" x14ac:dyDescent="0.25">
      <c r="A112" s="327" t="s">
        <v>725</v>
      </c>
      <c r="B112" s="332"/>
      <c r="C112" s="31" t="s">
        <v>499</v>
      </c>
      <c r="D112" s="19"/>
      <c r="E112" s="19"/>
      <c r="F112" s="19"/>
      <c r="G112" s="19"/>
      <c r="H112" s="19"/>
      <c r="I112" s="19"/>
      <c r="J112" s="19"/>
      <c r="K112" s="6"/>
      <c r="U112" s="79">
        <v>390</v>
      </c>
      <c r="W112" s="94">
        <f t="shared" si="66"/>
        <v>0</v>
      </c>
      <c r="Y112" s="94">
        <f t="shared" si="67"/>
        <v>0</v>
      </c>
      <c r="AA112" s="94">
        <f t="shared" si="68"/>
        <v>0</v>
      </c>
      <c r="AC112" s="94">
        <f t="shared" si="69"/>
        <v>0</v>
      </c>
      <c r="AE112" s="95">
        <f t="shared" si="70"/>
        <v>0</v>
      </c>
      <c r="AI112" s="79">
        <v>390</v>
      </c>
      <c r="AK112" s="94">
        <f t="shared" si="71"/>
        <v>0</v>
      </c>
      <c r="AM112" s="94">
        <f t="shared" si="72"/>
        <v>0</v>
      </c>
      <c r="AO112" s="94">
        <f t="shared" si="73"/>
        <v>0</v>
      </c>
      <c r="AQ112" s="94">
        <f t="shared" si="74"/>
        <v>0</v>
      </c>
      <c r="AS112" s="95">
        <f t="shared" si="75"/>
        <v>0</v>
      </c>
      <c r="AW112" s="79">
        <v>390</v>
      </c>
      <c r="AY112" s="94">
        <f t="shared" si="76"/>
        <v>0</v>
      </c>
      <c r="BA112" s="94">
        <f t="shared" si="77"/>
        <v>0</v>
      </c>
      <c r="BC112" s="94">
        <f t="shared" si="78"/>
        <v>0</v>
      </c>
      <c r="BE112" s="94">
        <f t="shared" si="79"/>
        <v>0</v>
      </c>
      <c r="BG112" s="95">
        <f t="shared" si="80"/>
        <v>0</v>
      </c>
      <c r="BK112" s="79">
        <v>390</v>
      </c>
      <c r="BM112" s="94">
        <f t="shared" si="81"/>
        <v>0</v>
      </c>
      <c r="BO112" s="94">
        <f t="shared" si="82"/>
        <v>0</v>
      </c>
      <c r="BQ112" s="94">
        <f t="shared" si="83"/>
        <v>0</v>
      </c>
      <c r="BS112" s="94">
        <f t="shared" si="84"/>
        <v>0</v>
      </c>
      <c r="BU112" s="95">
        <f t="shared" si="85"/>
        <v>0</v>
      </c>
      <c r="BY112" s="79">
        <v>390</v>
      </c>
      <c r="CA112" s="94">
        <f t="shared" si="86"/>
        <v>0</v>
      </c>
      <c r="CC112" s="94">
        <f t="shared" si="87"/>
        <v>0</v>
      </c>
      <c r="CE112" s="94">
        <f t="shared" si="94"/>
        <v>0</v>
      </c>
      <c r="CG112" s="94">
        <f t="shared" si="88"/>
        <v>0</v>
      </c>
      <c r="CI112" s="95">
        <f t="shared" si="89"/>
        <v>0</v>
      </c>
      <c r="DA112" s="79">
        <v>390</v>
      </c>
      <c r="DC112" s="94">
        <f t="shared" si="90"/>
        <v>0</v>
      </c>
      <c r="DE112" s="94">
        <f t="shared" si="91"/>
        <v>0</v>
      </c>
      <c r="DG112" s="94">
        <f t="shared" si="95"/>
        <v>0</v>
      </c>
      <c r="DI112" s="94">
        <f t="shared" si="92"/>
        <v>0</v>
      </c>
      <c r="DK112" s="95">
        <f t="shared" si="93"/>
        <v>0</v>
      </c>
    </row>
    <row r="113" spans="1:117" x14ac:dyDescent="0.25">
      <c r="A113" s="9" t="s">
        <v>793</v>
      </c>
      <c r="B113" s="24" t="s">
        <v>1053</v>
      </c>
      <c r="C113" s="1">
        <v>0</v>
      </c>
      <c r="K113" s="2"/>
      <c r="U113" s="79">
        <v>400</v>
      </c>
      <c r="W113" s="94">
        <f t="shared" si="66"/>
        <v>0</v>
      </c>
      <c r="Y113" s="94">
        <f t="shared" si="67"/>
        <v>0</v>
      </c>
      <c r="AA113" s="94">
        <f t="shared" si="68"/>
        <v>0</v>
      </c>
      <c r="AC113" s="94">
        <f t="shared" si="69"/>
        <v>0</v>
      </c>
      <c r="AE113" s="95">
        <f t="shared" si="70"/>
        <v>0</v>
      </c>
      <c r="AI113" s="79">
        <v>400</v>
      </c>
      <c r="AK113" s="94">
        <f t="shared" si="71"/>
        <v>0</v>
      </c>
      <c r="AM113" s="94">
        <f t="shared" si="72"/>
        <v>0</v>
      </c>
      <c r="AO113" s="94">
        <f t="shared" si="73"/>
        <v>0</v>
      </c>
      <c r="AQ113" s="94">
        <f t="shared" si="74"/>
        <v>0</v>
      </c>
      <c r="AS113" s="95">
        <f t="shared" si="75"/>
        <v>0</v>
      </c>
      <c r="AW113" s="79">
        <v>400</v>
      </c>
      <c r="AY113" s="94">
        <f t="shared" si="76"/>
        <v>0</v>
      </c>
      <c r="BA113" s="94">
        <f t="shared" si="77"/>
        <v>0</v>
      </c>
      <c r="BC113" s="94">
        <f t="shared" si="78"/>
        <v>0</v>
      </c>
      <c r="BE113" s="94">
        <f t="shared" si="79"/>
        <v>0</v>
      </c>
      <c r="BG113" s="95">
        <f t="shared" si="80"/>
        <v>0</v>
      </c>
      <c r="BK113" s="79">
        <v>400</v>
      </c>
      <c r="BM113" s="94">
        <f t="shared" si="81"/>
        <v>0</v>
      </c>
      <c r="BO113" s="94">
        <f t="shared" si="82"/>
        <v>0</v>
      </c>
      <c r="BQ113" s="94">
        <f t="shared" si="83"/>
        <v>0</v>
      </c>
      <c r="BS113" s="94">
        <f t="shared" si="84"/>
        <v>0</v>
      </c>
      <c r="BU113" s="95">
        <f t="shared" si="85"/>
        <v>0</v>
      </c>
      <c r="BY113" s="79">
        <v>400</v>
      </c>
      <c r="CA113" s="94">
        <f t="shared" si="86"/>
        <v>0</v>
      </c>
      <c r="CC113" s="94">
        <f t="shared" si="87"/>
        <v>0</v>
      </c>
      <c r="CE113" s="94">
        <f t="shared" si="94"/>
        <v>0</v>
      </c>
      <c r="CG113" s="94">
        <f t="shared" si="88"/>
        <v>0</v>
      </c>
      <c r="CI113" s="95">
        <f t="shared" si="89"/>
        <v>0</v>
      </c>
      <c r="DA113" s="79">
        <v>400</v>
      </c>
      <c r="DC113" s="94">
        <f t="shared" si="90"/>
        <v>0</v>
      </c>
      <c r="DE113" s="94">
        <f t="shared" si="91"/>
        <v>0</v>
      </c>
      <c r="DG113" s="94">
        <f t="shared" si="95"/>
        <v>0</v>
      </c>
      <c r="DI113" s="94">
        <f t="shared" si="92"/>
        <v>0</v>
      </c>
      <c r="DK113" s="95">
        <f t="shared" si="93"/>
        <v>0</v>
      </c>
    </row>
    <row r="114" spans="1:117" x14ac:dyDescent="0.25">
      <c r="A114" s="11" t="s">
        <v>1054</v>
      </c>
      <c r="B114" s="28" t="s">
        <v>1055</v>
      </c>
      <c r="C114" s="32">
        <v>5</v>
      </c>
      <c r="D114" s="4"/>
      <c r="E114" s="4"/>
      <c r="F114" s="4"/>
      <c r="G114" s="4"/>
      <c r="H114" s="4"/>
      <c r="I114" s="4"/>
      <c r="J114" s="4"/>
      <c r="K114" s="3"/>
      <c r="U114" s="79">
        <v>410</v>
      </c>
      <c r="W114" s="94">
        <f>V114-V113</f>
        <v>0</v>
      </c>
      <c r="Y114" s="94">
        <f>X114-X113</f>
        <v>0</v>
      </c>
      <c r="AA114" s="94">
        <f>Z114-Z113</f>
        <v>0</v>
      </c>
      <c r="AC114">
        <f>AB114-AB113</f>
        <v>0</v>
      </c>
      <c r="AE114" s="95">
        <f>AD114-AD113</f>
        <v>0</v>
      </c>
      <c r="AI114" s="79">
        <v>410</v>
      </c>
      <c r="AK114" s="94">
        <f>AJ114-AJ113</f>
        <v>0</v>
      </c>
      <c r="AM114" s="94">
        <f>AL114-AL113</f>
        <v>0</v>
      </c>
      <c r="AO114" s="94">
        <f>AN114-AN113</f>
        <v>0</v>
      </c>
      <c r="AQ114">
        <f>AP114-AP113</f>
        <v>0</v>
      </c>
      <c r="AS114" s="95">
        <f>AR114-AR113</f>
        <v>0</v>
      </c>
      <c r="AW114" s="79">
        <v>410</v>
      </c>
      <c r="AY114" s="94">
        <f>AX114-AX113</f>
        <v>0</v>
      </c>
      <c r="BA114" s="94">
        <f>AZ114-AZ113</f>
        <v>0</v>
      </c>
      <c r="BC114" s="94">
        <f>BB114-BB113</f>
        <v>0</v>
      </c>
      <c r="BE114">
        <f>BD114-BD113</f>
        <v>0</v>
      </c>
      <c r="BG114" s="95">
        <f>BF114-BF113</f>
        <v>0</v>
      </c>
      <c r="BK114" s="79">
        <v>410</v>
      </c>
      <c r="BM114" s="94">
        <f>BL114-BL113</f>
        <v>0</v>
      </c>
      <c r="BO114" s="94">
        <f>BN114-BN113</f>
        <v>0</v>
      </c>
      <c r="BQ114" s="94">
        <f>BP114-BP113</f>
        <v>0</v>
      </c>
      <c r="BS114">
        <f>BR114-BR113</f>
        <v>0</v>
      </c>
      <c r="BU114" s="95">
        <f>BT114-BT113</f>
        <v>0</v>
      </c>
      <c r="BY114" s="79">
        <v>410</v>
      </c>
      <c r="CA114" s="94">
        <f>BZ114-BZ113</f>
        <v>0</v>
      </c>
      <c r="CC114" s="94">
        <f>CB114-CB113</f>
        <v>0</v>
      </c>
      <c r="CE114" s="94">
        <f>CD114-CD113</f>
        <v>0</v>
      </c>
      <c r="CG114">
        <f>CF114-CF113</f>
        <v>0</v>
      </c>
      <c r="CI114" s="95">
        <f>CH114-CH113</f>
        <v>0</v>
      </c>
      <c r="DA114" s="79">
        <v>410</v>
      </c>
      <c r="DC114" s="94">
        <f>DB114-DB113</f>
        <v>0</v>
      </c>
      <c r="DE114" s="94">
        <f>DD114-DD113</f>
        <v>0</v>
      </c>
      <c r="DG114" s="94">
        <f>DF114-DF113</f>
        <v>0</v>
      </c>
      <c r="DI114">
        <f>DH114-DH113</f>
        <v>0</v>
      </c>
      <c r="DK114" s="95">
        <f>DJ114-DJ113</f>
        <v>0</v>
      </c>
    </row>
    <row r="115" spans="1:117" x14ac:dyDescent="0.25">
      <c r="A115" s="331" t="s">
        <v>1056</v>
      </c>
      <c r="B115" s="332"/>
      <c r="C115" s="1"/>
      <c r="K115" s="2"/>
      <c r="U115" s="79">
        <v>420</v>
      </c>
      <c r="W115">
        <f>V115-V114</f>
        <v>0</v>
      </c>
      <c r="Y115" s="94">
        <f>X115-X114</f>
        <v>0</v>
      </c>
      <c r="AA115" s="94">
        <f>Z115-Z114</f>
        <v>0</v>
      </c>
      <c r="AC115" s="94">
        <f>AB115-AB114</f>
        <v>0</v>
      </c>
      <c r="AE115" s="95">
        <f>AD115-AD114</f>
        <v>0</v>
      </c>
      <c r="AI115" s="79">
        <v>420</v>
      </c>
      <c r="AK115">
        <f>AJ115-AJ114</f>
        <v>0</v>
      </c>
      <c r="AM115" s="94">
        <f>AL115-AL114</f>
        <v>0</v>
      </c>
      <c r="AO115" s="94">
        <f>AN115-AN114</f>
        <v>0</v>
      </c>
      <c r="AQ115" s="94">
        <f>AP115-AP114</f>
        <v>0</v>
      </c>
      <c r="AS115" s="95">
        <f>AR115-AR114</f>
        <v>0</v>
      </c>
      <c r="AW115" s="79">
        <v>420</v>
      </c>
      <c r="AY115">
        <f>AX115-AX114</f>
        <v>0</v>
      </c>
      <c r="BA115" s="94">
        <f>AZ115-AZ114</f>
        <v>0</v>
      </c>
      <c r="BC115" s="94">
        <f>BB115-BB114</f>
        <v>0</v>
      </c>
      <c r="BE115" s="94">
        <f>BD115-BD114</f>
        <v>0</v>
      </c>
      <c r="BG115" s="95">
        <f>BF115-BF114</f>
        <v>0</v>
      </c>
      <c r="BK115" s="79">
        <v>420</v>
      </c>
      <c r="BM115">
        <f>BL115-BL114</f>
        <v>0</v>
      </c>
      <c r="BO115" s="94">
        <f>BN115-BN114</f>
        <v>0</v>
      </c>
      <c r="BQ115" s="94">
        <f>BP115-BP114</f>
        <v>0</v>
      </c>
      <c r="BS115" s="94">
        <f>BR115-BR114</f>
        <v>0</v>
      </c>
      <c r="BU115" s="95">
        <f>BT115-BT114</f>
        <v>0</v>
      </c>
      <c r="BY115" s="79">
        <v>420</v>
      </c>
      <c r="CA115">
        <f>BZ115-BZ114</f>
        <v>0</v>
      </c>
      <c r="CC115" s="94">
        <f>CB115-CB114</f>
        <v>0</v>
      </c>
      <c r="CE115" s="94">
        <f>CD115-CD114</f>
        <v>0</v>
      </c>
      <c r="CG115" s="94">
        <f>CF115-CF114</f>
        <v>0</v>
      </c>
      <c r="CI115" s="95">
        <f>CH115-CH114</f>
        <v>0</v>
      </c>
      <c r="DA115" s="79">
        <v>420</v>
      </c>
      <c r="DC115">
        <f>DB115-DB114</f>
        <v>0</v>
      </c>
      <c r="DE115" s="94">
        <f>DD115-DD114</f>
        <v>0</v>
      </c>
      <c r="DG115" s="94">
        <f>DF115-DF114</f>
        <v>0</v>
      </c>
      <c r="DI115" s="94">
        <f>DH115-DH114</f>
        <v>0</v>
      </c>
      <c r="DK115" s="95">
        <f>DJ115-DJ114</f>
        <v>0</v>
      </c>
    </row>
    <row r="116" spans="1:117" x14ac:dyDescent="0.25">
      <c r="A116" s="23">
        <v>1</v>
      </c>
      <c r="B116" s="24" t="s">
        <v>1057</v>
      </c>
      <c r="C116" s="1"/>
      <c r="K116" s="2"/>
      <c r="U116" s="79">
        <v>430</v>
      </c>
      <c r="W116">
        <f t="shared" si="66"/>
        <v>0</v>
      </c>
      <c r="Y116" s="94">
        <f t="shared" si="67"/>
        <v>0</v>
      </c>
      <c r="AA116" s="94">
        <f t="shared" si="68"/>
        <v>0</v>
      </c>
      <c r="AC116" s="94">
        <f t="shared" si="69"/>
        <v>0</v>
      </c>
      <c r="AE116" s="95">
        <f t="shared" si="70"/>
        <v>0</v>
      </c>
      <c r="AI116" s="79">
        <v>430</v>
      </c>
      <c r="AK116">
        <f t="shared" si="71"/>
        <v>0</v>
      </c>
      <c r="AM116" s="94">
        <f t="shared" si="72"/>
        <v>0</v>
      </c>
      <c r="AO116" s="94">
        <f t="shared" si="73"/>
        <v>0</v>
      </c>
      <c r="AQ116" s="94">
        <f t="shared" si="74"/>
        <v>0</v>
      </c>
      <c r="AS116" s="95">
        <f t="shared" si="75"/>
        <v>0</v>
      </c>
      <c r="AW116" s="79">
        <v>430</v>
      </c>
      <c r="AY116">
        <f t="shared" si="76"/>
        <v>0</v>
      </c>
      <c r="BA116" s="94">
        <f t="shared" si="77"/>
        <v>0</v>
      </c>
      <c r="BC116" s="94">
        <f t="shared" si="78"/>
        <v>0</v>
      </c>
      <c r="BE116" s="94">
        <f t="shared" si="79"/>
        <v>0</v>
      </c>
      <c r="BG116" s="95">
        <f t="shared" si="80"/>
        <v>0</v>
      </c>
      <c r="BK116" s="79">
        <v>430</v>
      </c>
      <c r="BM116">
        <f t="shared" si="81"/>
        <v>0</v>
      </c>
      <c r="BO116" s="94">
        <f t="shared" si="82"/>
        <v>0</v>
      </c>
      <c r="BQ116" s="94">
        <f t="shared" si="83"/>
        <v>0</v>
      </c>
      <c r="BS116" s="94">
        <f t="shared" si="84"/>
        <v>0</v>
      </c>
      <c r="BU116" s="95">
        <f t="shared" si="85"/>
        <v>0</v>
      </c>
      <c r="BY116" s="79">
        <v>430</v>
      </c>
      <c r="CA116">
        <f t="shared" si="86"/>
        <v>0</v>
      </c>
      <c r="CC116" s="94">
        <f t="shared" si="87"/>
        <v>0</v>
      </c>
      <c r="CE116" s="94">
        <f t="shared" si="94"/>
        <v>0</v>
      </c>
      <c r="CG116" s="94">
        <f t="shared" si="88"/>
        <v>0</v>
      </c>
      <c r="CI116" s="95">
        <f t="shared" si="89"/>
        <v>0</v>
      </c>
      <c r="DA116" s="79">
        <v>430</v>
      </c>
      <c r="DC116">
        <f t="shared" si="90"/>
        <v>0</v>
      </c>
      <c r="DE116" s="94">
        <f t="shared" si="91"/>
        <v>0</v>
      </c>
      <c r="DG116" s="94">
        <f t="shared" si="95"/>
        <v>0</v>
      </c>
      <c r="DI116" s="94">
        <f t="shared" si="92"/>
        <v>0</v>
      </c>
      <c r="DK116" s="95">
        <f t="shared" si="93"/>
        <v>0</v>
      </c>
    </row>
    <row r="117" spans="1:117" x14ac:dyDescent="0.25">
      <c r="A117" s="23">
        <v>2</v>
      </c>
      <c r="B117" s="24" t="s">
        <v>1058</v>
      </c>
      <c r="C117" s="1"/>
      <c r="K117" s="2"/>
      <c r="U117" s="79">
        <v>440</v>
      </c>
      <c r="W117">
        <f t="shared" si="66"/>
        <v>0</v>
      </c>
      <c r="Y117" s="94">
        <f t="shared" si="67"/>
        <v>0</v>
      </c>
      <c r="AA117" s="94">
        <f t="shared" si="68"/>
        <v>0</v>
      </c>
      <c r="AC117" s="94">
        <f t="shared" si="69"/>
        <v>0</v>
      </c>
      <c r="AE117" s="95">
        <f t="shared" si="70"/>
        <v>0</v>
      </c>
      <c r="AI117" s="79">
        <v>440</v>
      </c>
      <c r="AK117">
        <f t="shared" si="71"/>
        <v>0</v>
      </c>
      <c r="AM117" s="94">
        <f t="shared" si="72"/>
        <v>0</v>
      </c>
      <c r="AO117" s="94">
        <f t="shared" si="73"/>
        <v>0</v>
      </c>
      <c r="AQ117" s="94">
        <f t="shared" si="74"/>
        <v>0</v>
      </c>
      <c r="AS117" s="95">
        <f t="shared" si="75"/>
        <v>0</v>
      </c>
      <c r="AW117" s="79">
        <v>440</v>
      </c>
      <c r="AY117">
        <f t="shared" si="76"/>
        <v>0</v>
      </c>
      <c r="BA117" s="94">
        <f t="shared" si="77"/>
        <v>0</v>
      </c>
      <c r="BC117" s="94">
        <f t="shared" si="78"/>
        <v>0</v>
      </c>
      <c r="BE117" s="94">
        <f t="shared" si="79"/>
        <v>0</v>
      </c>
      <c r="BG117" s="95">
        <f t="shared" si="80"/>
        <v>0</v>
      </c>
      <c r="BK117" s="79">
        <v>440</v>
      </c>
      <c r="BM117">
        <f t="shared" si="81"/>
        <v>0</v>
      </c>
      <c r="BO117" s="94">
        <f t="shared" si="82"/>
        <v>0</v>
      </c>
      <c r="BQ117" s="94">
        <f t="shared" si="83"/>
        <v>0</v>
      </c>
      <c r="BS117" s="94">
        <f t="shared" si="84"/>
        <v>0</v>
      </c>
      <c r="BU117" s="95">
        <f t="shared" si="85"/>
        <v>0</v>
      </c>
      <c r="BY117" s="79">
        <v>440</v>
      </c>
      <c r="CA117">
        <f t="shared" si="86"/>
        <v>0</v>
      </c>
      <c r="CC117" s="94">
        <f t="shared" si="87"/>
        <v>0</v>
      </c>
      <c r="CE117" s="94">
        <f t="shared" si="94"/>
        <v>0</v>
      </c>
      <c r="CG117" s="94">
        <f t="shared" si="88"/>
        <v>0</v>
      </c>
      <c r="CI117" s="95">
        <f t="shared" si="89"/>
        <v>0</v>
      </c>
      <c r="DA117" s="79">
        <v>440</v>
      </c>
      <c r="DC117">
        <f t="shared" si="90"/>
        <v>0</v>
      </c>
      <c r="DE117" s="94">
        <f t="shared" si="91"/>
        <v>0</v>
      </c>
      <c r="DG117" s="94">
        <f t="shared" si="95"/>
        <v>0</v>
      </c>
      <c r="DI117" s="94">
        <f t="shared" si="92"/>
        <v>0</v>
      </c>
      <c r="DK117" s="95">
        <f t="shared" si="93"/>
        <v>0</v>
      </c>
    </row>
    <row r="118" spans="1:117" x14ac:dyDescent="0.25">
      <c r="A118" s="23">
        <v>3</v>
      </c>
      <c r="B118" s="24" t="s">
        <v>1059</v>
      </c>
      <c r="C118" s="1"/>
      <c r="K118" s="2"/>
      <c r="U118" s="79">
        <v>450</v>
      </c>
      <c r="W118">
        <f t="shared" si="66"/>
        <v>0</v>
      </c>
      <c r="Y118" s="94">
        <f t="shared" si="67"/>
        <v>0</v>
      </c>
      <c r="AA118" s="94">
        <f t="shared" si="68"/>
        <v>0</v>
      </c>
      <c r="AC118" s="94">
        <f t="shared" si="69"/>
        <v>0</v>
      </c>
      <c r="AE118" s="95">
        <f t="shared" si="70"/>
        <v>0</v>
      </c>
      <c r="AI118" s="79">
        <v>450</v>
      </c>
      <c r="AK118">
        <f t="shared" si="71"/>
        <v>0</v>
      </c>
      <c r="AM118" s="94">
        <f t="shared" si="72"/>
        <v>0</v>
      </c>
      <c r="AO118" s="94">
        <f t="shared" si="73"/>
        <v>0</v>
      </c>
      <c r="AQ118" s="94">
        <f t="shared" si="74"/>
        <v>0</v>
      </c>
      <c r="AS118" s="95">
        <f t="shared" si="75"/>
        <v>0</v>
      </c>
      <c r="AW118" s="79">
        <v>450</v>
      </c>
      <c r="AY118">
        <f t="shared" si="76"/>
        <v>0</v>
      </c>
      <c r="BA118" s="94">
        <f t="shared" si="77"/>
        <v>0</v>
      </c>
      <c r="BC118" s="94">
        <f t="shared" si="78"/>
        <v>0</v>
      </c>
      <c r="BE118" s="94">
        <f t="shared" si="79"/>
        <v>0</v>
      </c>
      <c r="BG118" s="95">
        <f t="shared" si="80"/>
        <v>0</v>
      </c>
      <c r="BK118" s="79">
        <v>450</v>
      </c>
      <c r="BM118">
        <f t="shared" si="81"/>
        <v>0</v>
      </c>
      <c r="BO118" s="94">
        <f t="shared" si="82"/>
        <v>0</v>
      </c>
      <c r="BQ118" s="94">
        <f t="shared" si="83"/>
        <v>0</v>
      </c>
      <c r="BS118" s="94">
        <f t="shared" si="84"/>
        <v>0</v>
      </c>
      <c r="BU118" s="95">
        <f t="shared" si="85"/>
        <v>0</v>
      </c>
      <c r="BY118" s="79">
        <v>450</v>
      </c>
      <c r="CA118">
        <f t="shared" si="86"/>
        <v>0</v>
      </c>
      <c r="CC118" s="94">
        <f t="shared" si="87"/>
        <v>0</v>
      </c>
      <c r="CE118" s="94">
        <f t="shared" si="94"/>
        <v>0</v>
      </c>
      <c r="CG118" s="94">
        <f t="shared" si="88"/>
        <v>0</v>
      </c>
      <c r="CI118" s="95">
        <f t="shared" si="89"/>
        <v>0</v>
      </c>
      <c r="DA118" s="79">
        <v>450</v>
      </c>
      <c r="DC118">
        <f t="shared" si="90"/>
        <v>0</v>
      </c>
      <c r="DE118" s="94">
        <f t="shared" si="91"/>
        <v>0</v>
      </c>
      <c r="DG118" s="94">
        <f t="shared" si="95"/>
        <v>0</v>
      </c>
      <c r="DI118" s="94">
        <f t="shared" si="92"/>
        <v>0</v>
      </c>
      <c r="DK118" s="95">
        <f t="shared" si="93"/>
        <v>0</v>
      </c>
    </row>
    <row r="119" spans="1:117" x14ac:dyDescent="0.25">
      <c r="A119" s="23">
        <v>4</v>
      </c>
      <c r="B119" s="24" t="s">
        <v>1060</v>
      </c>
      <c r="C119" s="1"/>
      <c r="K119" s="2"/>
      <c r="U119" s="79">
        <v>460</v>
      </c>
      <c r="W119">
        <f t="shared" si="66"/>
        <v>0</v>
      </c>
      <c r="Y119">
        <f t="shared" si="67"/>
        <v>0</v>
      </c>
      <c r="AA119" s="94">
        <f t="shared" si="68"/>
        <v>0</v>
      </c>
      <c r="AC119">
        <f t="shared" si="69"/>
        <v>0</v>
      </c>
      <c r="AE119" s="95">
        <f t="shared" si="70"/>
        <v>0</v>
      </c>
      <c r="AI119" s="79">
        <v>460</v>
      </c>
      <c r="AK119">
        <f t="shared" si="71"/>
        <v>0</v>
      </c>
      <c r="AM119">
        <f t="shared" si="72"/>
        <v>0</v>
      </c>
      <c r="AO119" s="94">
        <f t="shared" si="73"/>
        <v>0</v>
      </c>
      <c r="AQ119">
        <f t="shared" si="74"/>
        <v>0</v>
      </c>
      <c r="AS119" s="95">
        <f t="shared" si="75"/>
        <v>0</v>
      </c>
      <c r="AW119" s="79">
        <v>460</v>
      </c>
      <c r="AY119">
        <f t="shared" si="76"/>
        <v>0</v>
      </c>
      <c r="BA119">
        <f t="shared" si="77"/>
        <v>0</v>
      </c>
      <c r="BC119" s="94">
        <f t="shared" si="78"/>
        <v>0</v>
      </c>
      <c r="BE119">
        <f t="shared" si="79"/>
        <v>0</v>
      </c>
      <c r="BG119" s="95">
        <f t="shared" si="80"/>
        <v>0</v>
      </c>
      <c r="BK119" s="79">
        <v>460</v>
      </c>
      <c r="BM119">
        <f t="shared" si="81"/>
        <v>0</v>
      </c>
      <c r="BO119">
        <f t="shared" si="82"/>
        <v>0</v>
      </c>
      <c r="BQ119" s="94">
        <f t="shared" si="83"/>
        <v>0</v>
      </c>
      <c r="BS119">
        <f t="shared" si="84"/>
        <v>0</v>
      </c>
      <c r="BU119" s="95">
        <f t="shared" si="85"/>
        <v>0</v>
      </c>
      <c r="BY119" s="79">
        <v>460</v>
      </c>
      <c r="CA119">
        <f t="shared" si="86"/>
        <v>0</v>
      </c>
      <c r="CC119">
        <f t="shared" si="87"/>
        <v>0</v>
      </c>
      <c r="CE119" s="94">
        <f t="shared" si="94"/>
        <v>0</v>
      </c>
      <c r="CG119">
        <f t="shared" si="88"/>
        <v>0</v>
      </c>
      <c r="CI119" s="95">
        <f t="shared" si="89"/>
        <v>0</v>
      </c>
      <c r="DA119" s="79">
        <v>460</v>
      </c>
      <c r="DC119">
        <f t="shared" si="90"/>
        <v>0</v>
      </c>
      <c r="DE119">
        <f t="shared" si="91"/>
        <v>0</v>
      </c>
      <c r="DG119" s="94">
        <f t="shared" si="95"/>
        <v>0</v>
      </c>
      <c r="DI119">
        <f t="shared" si="92"/>
        <v>0</v>
      </c>
      <c r="DK119" s="95">
        <f t="shared" si="93"/>
        <v>0</v>
      </c>
    </row>
    <row r="120" spans="1:117" x14ac:dyDescent="0.25">
      <c r="A120" s="23">
        <v>5</v>
      </c>
      <c r="B120" s="24" t="s">
        <v>1061</v>
      </c>
      <c r="C120" s="1"/>
      <c r="K120" s="2"/>
      <c r="U120" s="79">
        <v>470</v>
      </c>
      <c r="V120">
        <v>196.17</v>
      </c>
      <c r="W120">
        <f t="shared" si="66"/>
        <v>196.17</v>
      </c>
      <c r="X120">
        <v>181.15</v>
      </c>
      <c r="Y120">
        <f t="shared" si="67"/>
        <v>181.15</v>
      </c>
      <c r="Z120">
        <v>166.12</v>
      </c>
      <c r="AA120">
        <f>Z120-Z119</f>
        <v>166.12</v>
      </c>
      <c r="AB120">
        <v>151.07</v>
      </c>
      <c r="AC120">
        <f t="shared" si="69"/>
        <v>151.07</v>
      </c>
      <c r="AD120">
        <v>136</v>
      </c>
      <c r="AE120" s="2">
        <f t="shared" si="70"/>
        <v>136</v>
      </c>
      <c r="AI120" s="79">
        <v>470</v>
      </c>
      <c r="AJ120">
        <v>95.05</v>
      </c>
      <c r="AK120">
        <f t="shared" si="71"/>
        <v>95.05</v>
      </c>
      <c r="AL120">
        <v>79.97</v>
      </c>
      <c r="AM120">
        <f t="shared" si="72"/>
        <v>79.97</v>
      </c>
      <c r="AN120">
        <v>64.86</v>
      </c>
      <c r="AO120">
        <f t="shared" si="73"/>
        <v>64.86</v>
      </c>
      <c r="AP120">
        <v>49.74</v>
      </c>
      <c r="AQ120">
        <f t="shared" si="74"/>
        <v>49.74</v>
      </c>
      <c r="AR120">
        <v>34.6</v>
      </c>
      <c r="AS120" s="2">
        <f t="shared" si="75"/>
        <v>34.6</v>
      </c>
      <c r="AW120" s="79">
        <v>470</v>
      </c>
      <c r="AX120">
        <v>198.87</v>
      </c>
      <c r="AY120">
        <f t="shared" si="76"/>
        <v>198.87</v>
      </c>
      <c r="AZ120">
        <v>183.91</v>
      </c>
      <c r="BA120">
        <f t="shared" si="77"/>
        <v>183.91</v>
      </c>
      <c r="BB120">
        <v>168.92</v>
      </c>
      <c r="BC120">
        <f t="shared" si="78"/>
        <v>168.92</v>
      </c>
      <c r="BD120">
        <v>153.9</v>
      </c>
      <c r="BE120">
        <f t="shared" si="79"/>
        <v>153.9</v>
      </c>
      <c r="BF120">
        <v>138.86000000000001</v>
      </c>
      <c r="BG120" s="2">
        <f t="shared" si="80"/>
        <v>138.86000000000001</v>
      </c>
      <c r="BK120" s="79">
        <v>470</v>
      </c>
      <c r="BL120">
        <v>97.41</v>
      </c>
      <c r="BM120">
        <f t="shared" si="81"/>
        <v>97.41</v>
      </c>
      <c r="BN120">
        <v>82.32</v>
      </c>
      <c r="BO120">
        <f t="shared" si="82"/>
        <v>82.32</v>
      </c>
      <c r="BP120">
        <v>67.2</v>
      </c>
      <c r="BQ120">
        <f t="shared" si="83"/>
        <v>67.2</v>
      </c>
      <c r="BR120">
        <v>52.05</v>
      </c>
      <c r="BS120">
        <f t="shared" si="84"/>
        <v>52.05</v>
      </c>
      <c r="BT120">
        <v>36.880000000000003</v>
      </c>
      <c r="BU120" s="2">
        <f t="shared" si="85"/>
        <v>36.880000000000003</v>
      </c>
      <c r="BY120" s="79">
        <v>470</v>
      </c>
      <c r="BZ120">
        <v>194.37</v>
      </c>
      <c r="CA120">
        <f t="shared" si="86"/>
        <v>194.37</v>
      </c>
      <c r="CB120">
        <v>179.37</v>
      </c>
      <c r="CC120">
        <f t="shared" si="87"/>
        <v>179.37</v>
      </c>
      <c r="CD120">
        <v>164.37</v>
      </c>
      <c r="CE120">
        <f t="shared" si="94"/>
        <v>164.37</v>
      </c>
      <c r="CF120">
        <v>149.34</v>
      </c>
      <c r="CG120">
        <f t="shared" si="88"/>
        <v>149.34</v>
      </c>
      <c r="CH120">
        <v>134.30000000000001</v>
      </c>
      <c r="CI120" s="2">
        <f t="shared" si="89"/>
        <v>134.30000000000001</v>
      </c>
      <c r="DA120" s="79">
        <v>470</v>
      </c>
      <c r="DB120">
        <v>93.93</v>
      </c>
      <c r="DC120">
        <f t="shared" si="90"/>
        <v>93.93</v>
      </c>
      <c r="DD120">
        <v>78.86</v>
      </c>
      <c r="DE120">
        <f t="shared" si="91"/>
        <v>78.86</v>
      </c>
      <c r="DF120">
        <v>63.76</v>
      </c>
      <c r="DG120">
        <f t="shared" si="95"/>
        <v>63.76</v>
      </c>
      <c r="DH120">
        <v>48.65</v>
      </c>
      <c r="DI120">
        <f t="shared" si="92"/>
        <v>48.65</v>
      </c>
      <c r="DJ120">
        <v>33.520000000000003</v>
      </c>
      <c r="DK120" s="2">
        <f t="shared" si="93"/>
        <v>33.520000000000003</v>
      </c>
    </row>
    <row r="121" spans="1:117" x14ac:dyDescent="0.25">
      <c r="A121" s="430" t="s">
        <v>331</v>
      </c>
      <c r="B121" s="431"/>
      <c r="C121" s="18" t="s">
        <v>1062</v>
      </c>
      <c r="D121" s="33" t="s">
        <v>1063</v>
      </c>
      <c r="E121" s="19" t="s">
        <v>1064</v>
      </c>
      <c r="F121" s="19" t="s">
        <v>1065</v>
      </c>
      <c r="G121" s="19" t="s">
        <v>1066</v>
      </c>
      <c r="H121" s="22" t="s">
        <v>1067</v>
      </c>
      <c r="I121" s="164" t="s">
        <v>1068</v>
      </c>
      <c r="J121" s="19"/>
      <c r="K121" s="6"/>
      <c r="M121" s="27"/>
      <c r="N121" s="27"/>
      <c r="O121" s="27"/>
      <c r="P121" s="27"/>
      <c r="T121" s="27"/>
      <c r="U121" s="80">
        <v>480</v>
      </c>
      <c r="V121" s="4">
        <v>196.52</v>
      </c>
      <c r="W121" s="4">
        <f t="shared" si="66"/>
        <v>0.35000000000002274</v>
      </c>
      <c r="X121" s="4">
        <v>181.5</v>
      </c>
      <c r="Y121" s="4">
        <f t="shared" si="67"/>
        <v>0.34999999999999432</v>
      </c>
      <c r="Z121" s="4">
        <v>166.47</v>
      </c>
      <c r="AA121" s="4">
        <f>Z121-Z120</f>
        <v>0.34999999999999432</v>
      </c>
      <c r="AB121" s="4">
        <v>151.41999999999999</v>
      </c>
      <c r="AC121" s="4">
        <f t="shared" si="69"/>
        <v>0.34999999999999432</v>
      </c>
      <c r="AD121" s="4">
        <v>136.35</v>
      </c>
      <c r="AE121" s="3">
        <f t="shared" si="70"/>
        <v>0.34999999999999432</v>
      </c>
      <c r="AI121" s="80">
        <v>480</v>
      </c>
      <c r="AJ121" s="4">
        <v>95.4</v>
      </c>
      <c r="AK121" s="4">
        <f t="shared" si="71"/>
        <v>0.35000000000000853</v>
      </c>
      <c r="AL121" s="4">
        <v>80.319999999999993</v>
      </c>
      <c r="AM121" s="4">
        <f t="shared" si="72"/>
        <v>0.34999999999999432</v>
      </c>
      <c r="AN121" s="4">
        <v>65.209999999999994</v>
      </c>
      <c r="AO121" s="4">
        <f t="shared" si="73"/>
        <v>0.34999999999999432</v>
      </c>
      <c r="AP121" s="4">
        <v>50.09</v>
      </c>
      <c r="AQ121" s="4">
        <f t="shared" si="74"/>
        <v>0.35000000000000142</v>
      </c>
      <c r="AR121" s="4">
        <v>34.96</v>
      </c>
      <c r="AS121" s="3">
        <f t="shared" si="75"/>
        <v>0.35999999999999943</v>
      </c>
      <c r="AW121" s="80">
        <v>480</v>
      </c>
      <c r="AX121" s="4">
        <v>199.4</v>
      </c>
      <c r="AY121" s="4">
        <f t="shared" si="76"/>
        <v>0.53000000000000114</v>
      </c>
      <c r="AZ121" s="4">
        <v>184.43</v>
      </c>
      <c r="BA121" s="4">
        <f t="shared" si="77"/>
        <v>0.52000000000001023</v>
      </c>
      <c r="BB121" s="4">
        <v>169.44</v>
      </c>
      <c r="BC121" s="4">
        <f t="shared" si="78"/>
        <v>0.52000000000001023</v>
      </c>
      <c r="BD121" s="4">
        <v>154.41999999999999</v>
      </c>
      <c r="BE121" s="4">
        <f t="shared" si="79"/>
        <v>0.51999999999998181</v>
      </c>
      <c r="BF121" s="4">
        <v>139.38</v>
      </c>
      <c r="BG121" s="3">
        <f t="shared" si="80"/>
        <v>0.51999999999998181</v>
      </c>
      <c r="BK121" s="80">
        <v>480</v>
      </c>
      <c r="BL121" s="4">
        <v>97.94</v>
      </c>
      <c r="BM121" s="4">
        <f t="shared" si="81"/>
        <v>0.53000000000000114</v>
      </c>
      <c r="BN121" s="4">
        <v>82.84</v>
      </c>
      <c r="BO121" s="4">
        <f t="shared" si="82"/>
        <v>0.52000000000001023</v>
      </c>
      <c r="BP121" s="4">
        <v>67.72</v>
      </c>
      <c r="BQ121" s="4">
        <f t="shared" si="83"/>
        <v>0.51999999999999602</v>
      </c>
      <c r="BR121" s="4">
        <v>52.58</v>
      </c>
      <c r="BS121" s="4">
        <f t="shared" si="84"/>
        <v>0.53000000000000114</v>
      </c>
      <c r="BT121" s="4">
        <v>37.409999999999997</v>
      </c>
      <c r="BU121" s="3">
        <f t="shared" si="85"/>
        <v>0.52999999999999403</v>
      </c>
      <c r="BY121" s="80">
        <v>480</v>
      </c>
      <c r="BZ121" s="4">
        <v>194.72</v>
      </c>
      <c r="CA121" s="4">
        <f t="shared" si="86"/>
        <v>0.34999999999999432</v>
      </c>
      <c r="CB121" s="4">
        <v>179.73</v>
      </c>
      <c r="CC121" s="4">
        <f t="shared" si="87"/>
        <v>0.35999999999998522</v>
      </c>
      <c r="CD121" s="4">
        <v>164.72</v>
      </c>
      <c r="CE121" s="4">
        <f t="shared" si="94"/>
        <v>0.34999999999999432</v>
      </c>
      <c r="CF121" s="4">
        <v>149.69</v>
      </c>
      <c r="CG121" s="4">
        <f t="shared" si="88"/>
        <v>0.34999999999999432</v>
      </c>
      <c r="CH121" s="4">
        <v>134.63999999999999</v>
      </c>
      <c r="CI121" s="3">
        <f t="shared" si="89"/>
        <v>0.33999999999997499</v>
      </c>
      <c r="DA121" s="80">
        <v>480</v>
      </c>
      <c r="DB121" s="4">
        <v>94.28</v>
      </c>
      <c r="DC121" s="4">
        <f t="shared" si="90"/>
        <v>0.34999999999999432</v>
      </c>
      <c r="DD121" s="4">
        <v>79.209999999999994</v>
      </c>
      <c r="DE121" s="4">
        <f t="shared" si="91"/>
        <v>0.34999999999999432</v>
      </c>
      <c r="DF121" s="4">
        <v>64.11</v>
      </c>
      <c r="DG121" s="4">
        <f t="shared" si="95"/>
        <v>0.35000000000000142</v>
      </c>
      <c r="DH121" s="4">
        <v>49.01</v>
      </c>
      <c r="DI121" s="4">
        <f t="shared" si="92"/>
        <v>0.35999999999999943</v>
      </c>
      <c r="DJ121" s="4">
        <v>33.880000000000003</v>
      </c>
      <c r="DK121" s="3">
        <f t="shared" si="93"/>
        <v>0.35999999999999943</v>
      </c>
    </row>
    <row r="122" spans="1:117" x14ac:dyDescent="0.25">
      <c r="A122" s="23" t="s">
        <v>333</v>
      </c>
      <c r="B122" s="24" t="s">
        <v>1069</v>
      </c>
      <c r="C122" s="1">
        <f>-22</f>
        <v>-22</v>
      </c>
      <c r="D122" s="30">
        <f>0</f>
        <v>0</v>
      </c>
      <c r="E122">
        <v>22.5</v>
      </c>
      <c r="F122">
        <v>0</v>
      </c>
      <c r="G122">
        <v>20</v>
      </c>
      <c r="H122" s="2">
        <v>0</v>
      </c>
      <c r="I122" s="1">
        <v>0.5</v>
      </c>
      <c r="K122" s="2"/>
      <c r="U122" s="27" t="s">
        <v>998</v>
      </c>
      <c r="W122" s="118">
        <f>(V121-V102)/19</f>
        <v>0.35526315789473684</v>
      </c>
      <c r="X122" s="17"/>
      <c r="Y122" s="118">
        <f>(X121-X102)/19</f>
        <v>0.3526315789473678</v>
      </c>
      <c r="Z122" s="17"/>
      <c r="AA122" s="118">
        <f>(Z121-Z102)/19</f>
        <v>0.35105263157894673</v>
      </c>
      <c r="AB122" s="17"/>
      <c r="AC122" s="118">
        <f>(AB121-AB102)/19</f>
        <v>0.34999999999999881</v>
      </c>
      <c r="AD122" s="17"/>
      <c r="AE122" s="118">
        <f>(AD121-AD102)/19</f>
        <v>0.3489473684210524</v>
      </c>
      <c r="AF122" s="119">
        <f>(AE122+AC122+AA122+Y122+W122)/5</f>
        <v>0.35157894736842055</v>
      </c>
      <c r="AG122" t="s">
        <v>182</v>
      </c>
      <c r="AI122" s="27" t="s">
        <v>998</v>
      </c>
      <c r="AK122" s="118">
        <f>(AJ121-AJ102)/19</f>
        <v>0.35000000000000031</v>
      </c>
      <c r="AL122" s="17"/>
      <c r="AM122" s="118">
        <f>(AL121-AL102)/19</f>
        <v>0.35210526315789464</v>
      </c>
      <c r="AN122" s="17"/>
      <c r="AO122" s="118">
        <f>(AN121-AN102)/19</f>
        <v>0.35368421052631538</v>
      </c>
      <c r="AP122" s="17"/>
      <c r="AQ122" s="118">
        <f>(AP121-AP102)/19</f>
        <v>0.35631578947368436</v>
      </c>
      <c r="AR122" s="17"/>
      <c r="AS122" s="118">
        <f>(AR121-AR102)/19</f>
        <v>0.36</v>
      </c>
      <c r="AT122" s="119">
        <f>(AS122+AQ122+AO122+AM122+AK122)/5</f>
        <v>0.35442105263157897</v>
      </c>
      <c r="AU122" t="s">
        <v>182</v>
      </c>
      <c r="AW122" s="27" t="s">
        <v>998</v>
      </c>
      <c r="AY122" s="118">
        <f>(AX121-AX102)/19</f>
        <v>0.53157894736842071</v>
      </c>
      <c r="AZ122" s="17"/>
      <c r="BA122" s="118">
        <f>(AZ121-AZ102)/19</f>
        <v>0.52789473684210531</v>
      </c>
      <c r="BB122" s="17"/>
      <c r="BC122" s="118">
        <f>(BB121-BB102)/19</f>
        <v>0.52578947368421103</v>
      </c>
      <c r="BD122" s="17"/>
      <c r="BE122" s="118">
        <f>(BD121-BD102)/19</f>
        <v>0.52421052631578835</v>
      </c>
      <c r="BF122" s="17"/>
      <c r="BG122" s="118">
        <f>(BF121-BF102)/19</f>
        <v>0.52315789473684193</v>
      </c>
      <c r="BH122" s="119">
        <f>(BG122+BE122+BC122+BA122+AY122)/5</f>
        <v>0.52652631578947351</v>
      </c>
      <c r="BI122" t="s">
        <v>182</v>
      </c>
      <c r="BK122" s="27" t="s">
        <v>998</v>
      </c>
      <c r="BM122" s="118">
        <f>(BL121-BL102)/19</f>
        <v>0.52631578947368418</v>
      </c>
      <c r="BN122" s="17"/>
      <c r="BO122" s="118">
        <f>(BN121-BN102)/19</f>
        <v>0.52842105263157924</v>
      </c>
      <c r="BP122" s="17"/>
      <c r="BQ122" s="118">
        <f>(BP121-BP102)/19</f>
        <v>0.53157894736842115</v>
      </c>
      <c r="BR122" s="17"/>
      <c r="BS122" s="118">
        <f>(BR121-BR102)/19</f>
        <v>0.53631578947368408</v>
      </c>
      <c r="BT122" s="17"/>
      <c r="BU122" s="118">
        <f>(BT121-BT102)/19</f>
        <v>0.54210526315789453</v>
      </c>
      <c r="BV122" s="119">
        <f>(BU122+BS122+BQ122+BO122+BM122)/5</f>
        <v>0.53294736842105261</v>
      </c>
      <c r="BW122" t="s">
        <v>182</v>
      </c>
      <c r="BY122" s="27" t="s">
        <v>998</v>
      </c>
      <c r="CA122" s="118">
        <f>(BZ121-BZ102)/19</f>
        <v>0.35526315789473684</v>
      </c>
      <c r="CB122" s="17"/>
      <c r="CC122" s="118">
        <f>(CB121-CB102)/19</f>
        <v>0.353157894736841</v>
      </c>
      <c r="CD122" s="17"/>
      <c r="CE122" s="118">
        <f>(CD121-CD102)/19</f>
        <v>0.35105263157894673</v>
      </c>
      <c r="CF122" s="17"/>
      <c r="CG122" s="118">
        <f>(CF121-CF102)/19</f>
        <v>0.35000000000000031</v>
      </c>
      <c r="CH122" s="17"/>
      <c r="CI122" s="118">
        <f>(CH121-CH102)/19</f>
        <v>0.3489473684210524</v>
      </c>
      <c r="CJ122" s="119">
        <f>(CI122+CG122+CE122+CC122+CA122)/5</f>
        <v>0.35168421052631543</v>
      </c>
      <c r="CK122" t="s">
        <v>182</v>
      </c>
      <c r="DA122" s="27" t="s">
        <v>998</v>
      </c>
      <c r="DC122" s="118">
        <f>(DB121-DB102)/19</f>
        <v>0.35000000000000031</v>
      </c>
      <c r="DD122" s="17"/>
      <c r="DE122" s="118">
        <f>(DD121-DD102)/19</f>
        <v>0.35210526315789464</v>
      </c>
      <c r="DF122" s="17"/>
      <c r="DG122" s="118">
        <f>(DF121-DF102)/19</f>
        <v>0.35368421052631571</v>
      </c>
      <c r="DH122" s="17"/>
      <c r="DI122" s="118">
        <f>(DH121-DH102)/19</f>
        <v>0.35684210526315796</v>
      </c>
      <c r="DJ122" s="17"/>
      <c r="DK122" s="118">
        <f>(DJ121-DJ102)/19</f>
        <v>0.36000000000000015</v>
      </c>
      <c r="DL122" s="119">
        <f>(DK122+DI122+DG122+DE122+DC122)/5</f>
        <v>0.35452631578947374</v>
      </c>
      <c r="DM122" t="s">
        <v>182</v>
      </c>
    </row>
    <row r="123" spans="1:117" x14ac:dyDescent="0.25">
      <c r="A123" s="23" t="s">
        <v>336</v>
      </c>
      <c r="B123" s="24" t="s">
        <v>1070</v>
      </c>
      <c r="C123" s="1">
        <f>-16</f>
        <v>-16</v>
      </c>
      <c r="D123" s="30">
        <f>20</f>
        <v>20</v>
      </c>
      <c r="E123">
        <v>22</v>
      </c>
      <c r="F123">
        <v>20</v>
      </c>
      <c r="G123">
        <v>20</v>
      </c>
      <c r="H123" s="2">
        <v>3</v>
      </c>
      <c r="I123" s="1">
        <v>0.5</v>
      </c>
      <c r="K123" s="2"/>
      <c r="W123" s="117">
        <f>V121-X121</f>
        <v>15.02000000000001</v>
      </c>
      <c r="Y123" s="117">
        <f>X121-Z121</f>
        <v>15.030000000000001</v>
      </c>
      <c r="AA123" s="117">
        <f>Z121-AB121</f>
        <v>15.050000000000011</v>
      </c>
      <c r="AC123" s="117">
        <f>AB121-AD121</f>
        <v>15.069999999999993</v>
      </c>
      <c r="AF123" s="120">
        <f>(W101+Y101+AA101+AC101+W123+Y123+AA123+AC123)/8</f>
        <v>15.027500000000003</v>
      </c>
      <c r="AG123" t="s">
        <v>327</v>
      </c>
      <c r="AK123" s="117">
        <f>AJ121-AL121</f>
        <v>15.080000000000013</v>
      </c>
      <c r="AM123" s="117">
        <f>AL121-AN121</f>
        <v>15.11</v>
      </c>
      <c r="AO123" s="117">
        <f>AN121-AP121</f>
        <v>15.11999999999999</v>
      </c>
      <c r="AQ123" s="117">
        <f>AP121-AR121</f>
        <v>15.130000000000003</v>
      </c>
      <c r="AT123" s="120">
        <f>(AK101+AM101+AO101+AQ101+AK123+AM123+AO123+AQ123)/8</f>
        <v>15.133749999999999</v>
      </c>
      <c r="AU123" t="s">
        <v>327</v>
      </c>
      <c r="AY123" s="117">
        <f>AX121-AZ121</f>
        <v>14.969999999999999</v>
      </c>
      <c r="BA123" s="117">
        <f>AZ121-BB121</f>
        <v>14.990000000000009</v>
      </c>
      <c r="BC123" s="117">
        <f>BB121-BD121</f>
        <v>15.02000000000001</v>
      </c>
      <c r="BE123" s="117">
        <f>BD121-BF121</f>
        <v>15.039999999999992</v>
      </c>
      <c r="BH123" s="120">
        <f>(AY101+BA101+BC101+BE101+AY123+BA123+BC123+BE123)/8</f>
        <v>14.985000000000003</v>
      </c>
      <c r="BI123" t="s">
        <v>327</v>
      </c>
      <c r="BM123" s="117">
        <f>BL121-BN121</f>
        <v>15.099999999999994</v>
      </c>
      <c r="BO123" s="117">
        <f>BN121-BP121</f>
        <v>15.120000000000005</v>
      </c>
      <c r="BQ123" s="117">
        <f>BP121-BR121</f>
        <v>15.14</v>
      </c>
      <c r="BS123" s="117">
        <f>BR121-BT121</f>
        <v>15.170000000000002</v>
      </c>
      <c r="BV123" s="120">
        <f>(BM101+BO101+BQ101+BS101+BM123+BO123+BQ123+BS123)/8</f>
        <v>15.17</v>
      </c>
      <c r="BW123" t="s">
        <v>327</v>
      </c>
      <c r="CA123" s="117">
        <f>BZ121-CB121</f>
        <v>14.990000000000009</v>
      </c>
      <c r="CC123" s="117">
        <f>CB121-CD121</f>
        <v>15.009999999999991</v>
      </c>
      <c r="CE123" s="117">
        <f>CD121-CF121</f>
        <v>15.030000000000001</v>
      </c>
      <c r="CG123" s="117">
        <f>CF121-CH121</f>
        <v>15.050000000000011</v>
      </c>
      <c r="CJ123" s="120">
        <f>(CA101+CC101+CE101+CG101+CA123+CC123+CE123+CG123)/8</f>
        <v>15.005000000000003</v>
      </c>
      <c r="CK123" t="s">
        <v>327</v>
      </c>
      <c r="DB123">
        <f>DB121-BZ121</f>
        <v>-100.44</v>
      </c>
      <c r="DC123" s="117">
        <f>DB121-DD121</f>
        <v>15.070000000000007</v>
      </c>
      <c r="DD123">
        <f>DD121-CB121</f>
        <v>-100.52</v>
      </c>
      <c r="DE123" s="117">
        <f>DD121-DF121</f>
        <v>15.099999999999994</v>
      </c>
      <c r="DF123">
        <f>DF121-CD121</f>
        <v>-100.61</v>
      </c>
      <c r="DG123" s="117">
        <f>DF121-DH121</f>
        <v>15.100000000000001</v>
      </c>
      <c r="DH123">
        <f>DH121-CF121</f>
        <v>-100.68</v>
      </c>
      <c r="DI123" s="117">
        <f>DH121-DJ121</f>
        <v>15.129999999999995</v>
      </c>
      <c r="DJ123">
        <f>DJ121-CH121</f>
        <v>-100.75999999999999</v>
      </c>
      <c r="DL123" s="120">
        <f>(DC101+DE101+DG101+DI101+DC123+DE123+DG123+DI123)/8</f>
        <v>15.123749999999998</v>
      </c>
      <c r="DM123" t="s">
        <v>327</v>
      </c>
    </row>
    <row r="124" spans="1:117" x14ac:dyDescent="0.25">
      <c r="A124" s="23" t="s">
        <v>1071</v>
      </c>
      <c r="B124" s="24" t="s">
        <v>1072</v>
      </c>
      <c r="C124" s="1">
        <f>14</f>
        <v>14</v>
      </c>
      <c r="D124" s="30">
        <f>20</f>
        <v>20</v>
      </c>
      <c r="E124">
        <v>21.5</v>
      </c>
      <c r="F124">
        <v>20</v>
      </c>
      <c r="G124">
        <v>20</v>
      </c>
      <c r="H124" s="2">
        <v>6</v>
      </c>
      <c r="I124" s="1">
        <v>0</v>
      </c>
      <c r="K124" s="2"/>
      <c r="AF124">
        <f>AF123/15</f>
        <v>1.0018333333333336</v>
      </c>
      <c r="AT124">
        <f>AT123/15</f>
        <v>1.0089166666666667</v>
      </c>
      <c r="BH124">
        <f>BH123/15</f>
        <v>0.99900000000000022</v>
      </c>
      <c r="BV124">
        <f>BV123/15</f>
        <v>1.0113333333333334</v>
      </c>
      <c r="CJ124">
        <f>CJ123/15</f>
        <v>1.0003333333333335</v>
      </c>
      <c r="DL124">
        <f>DL123/15</f>
        <v>1.0082499999999999</v>
      </c>
    </row>
    <row r="125" spans="1:117" x14ac:dyDescent="0.25">
      <c r="A125" s="23" t="s">
        <v>1073</v>
      </c>
      <c r="B125" s="24" t="s">
        <v>1074</v>
      </c>
      <c r="C125" s="1">
        <f>15</f>
        <v>15</v>
      </c>
      <c r="D125" s="30">
        <f>0</f>
        <v>0</v>
      </c>
      <c r="E125" s="25">
        <v>0</v>
      </c>
      <c r="F125" s="26" t="s">
        <v>697</v>
      </c>
      <c r="G125" s="26" t="s">
        <v>697</v>
      </c>
      <c r="H125" s="2">
        <v>0</v>
      </c>
      <c r="I125" s="1">
        <v>0.5</v>
      </c>
      <c r="J125" s="26"/>
      <c r="K125" s="2"/>
      <c r="U125" s="461" t="s">
        <v>1029</v>
      </c>
      <c r="V125" s="462"/>
      <c r="W125" s="462"/>
      <c r="X125" s="462"/>
      <c r="Y125" s="462"/>
      <c r="Z125" s="462"/>
      <c r="AA125" s="462"/>
      <c r="AB125" s="462"/>
      <c r="AC125" s="462"/>
      <c r="AD125" s="462"/>
      <c r="AE125" s="463"/>
      <c r="AI125" s="461" t="s">
        <v>1029</v>
      </c>
      <c r="AJ125" s="462"/>
      <c r="AK125" s="462"/>
      <c r="AL125" s="462"/>
      <c r="AM125" s="462"/>
      <c r="AN125" s="462"/>
      <c r="AO125" s="462"/>
      <c r="AP125" s="462"/>
      <c r="AQ125" s="462"/>
      <c r="AR125" s="462"/>
      <c r="AS125" s="463"/>
      <c r="AW125" s="480" t="s">
        <v>1030</v>
      </c>
      <c r="AX125" s="481"/>
      <c r="AY125" s="481"/>
      <c r="AZ125" s="481"/>
      <c r="BA125" s="481"/>
      <c r="BB125" s="481"/>
      <c r="BC125" s="481"/>
      <c r="BD125" s="481"/>
      <c r="BE125" s="481"/>
      <c r="BF125" s="481"/>
      <c r="BG125" s="482"/>
      <c r="BK125" s="480" t="s">
        <v>1030</v>
      </c>
      <c r="BL125" s="481"/>
      <c r="BM125" s="481"/>
      <c r="BN125" s="481"/>
      <c r="BO125" s="481"/>
      <c r="BP125" s="481"/>
      <c r="BQ125" s="481"/>
      <c r="BR125" s="481"/>
      <c r="BS125" s="481"/>
      <c r="BT125" s="481"/>
      <c r="BU125" s="482"/>
    </row>
    <row r="126" spans="1:117" x14ac:dyDescent="0.25">
      <c r="A126" s="23" t="s">
        <v>1075</v>
      </c>
      <c r="B126" s="24" t="s">
        <v>1076</v>
      </c>
      <c r="C126" s="1">
        <f>-22</f>
        <v>-22</v>
      </c>
      <c r="D126" s="30">
        <f>0</f>
        <v>0</v>
      </c>
      <c r="E126">
        <v>22.5</v>
      </c>
      <c r="F126">
        <v>0</v>
      </c>
      <c r="G126">
        <v>20</v>
      </c>
      <c r="H126" s="2">
        <v>0</v>
      </c>
      <c r="I126" s="1">
        <v>0.5</v>
      </c>
      <c r="K126" s="2"/>
      <c r="U126" s="465" t="s">
        <v>1077</v>
      </c>
      <c r="V126" s="466"/>
      <c r="W126" s="466"/>
      <c r="X126" s="466"/>
      <c r="Y126" s="466"/>
      <c r="Z126" s="466"/>
      <c r="AA126" s="466"/>
      <c r="AB126" s="466"/>
      <c r="AC126" s="466"/>
      <c r="AD126" s="466"/>
      <c r="AE126" s="467"/>
      <c r="AI126" s="465" t="s">
        <v>1077</v>
      </c>
      <c r="AJ126" s="466"/>
      <c r="AK126" s="466"/>
      <c r="AL126" s="466"/>
      <c r="AM126" s="466"/>
      <c r="AN126" s="466"/>
      <c r="AO126" s="466"/>
      <c r="AP126" s="466"/>
      <c r="AQ126" s="466"/>
      <c r="AR126" s="466"/>
      <c r="AS126" s="467"/>
      <c r="AW126" s="474" t="s">
        <v>1077</v>
      </c>
      <c r="AX126" s="475"/>
      <c r="AY126" s="475"/>
      <c r="AZ126" s="475"/>
      <c r="BA126" s="475"/>
      <c r="BB126" s="475"/>
      <c r="BC126" s="475"/>
      <c r="BD126" s="475"/>
      <c r="BE126" s="475"/>
      <c r="BF126" s="475"/>
      <c r="BG126" s="476"/>
      <c r="BK126" s="474" t="s">
        <v>1077</v>
      </c>
      <c r="BL126" s="475"/>
      <c r="BM126" s="475"/>
      <c r="BN126" s="475"/>
      <c r="BO126" s="475"/>
      <c r="BP126" s="475"/>
      <c r="BQ126" s="475"/>
      <c r="BR126" s="475"/>
      <c r="BS126" s="475"/>
      <c r="BT126" s="475"/>
      <c r="BU126" s="476"/>
    </row>
    <row r="127" spans="1:117" x14ac:dyDescent="0.25">
      <c r="A127" s="23" t="s">
        <v>1078</v>
      </c>
      <c r="B127" s="24" t="s">
        <v>1079</v>
      </c>
      <c r="C127" s="1">
        <f>-16</f>
        <v>-16</v>
      </c>
      <c r="D127" s="30">
        <f>20</f>
        <v>20</v>
      </c>
      <c r="E127">
        <v>22</v>
      </c>
      <c r="F127">
        <v>20</v>
      </c>
      <c r="G127">
        <v>20</v>
      </c>
      <c r="H127" s="2">
        <v>3</v>
      </c>
      <c r="I127" s="1">
        <v>0.5</v>
      </c>
      <c r="K127" s="2"/>
      <c r="U127" s="162" t="s">
        <v>182</v>
      </c>
      <c r="V127">
        <v>1</v>
      </c>
      <c r="W127" s="117">
        <f>V128-X128</f>
        <v>3.4000000000000057</v>
      </c>
      <c r="X127">
        <v>2</v>
      </c>
      <c r="Y127" s="117">
        <f>X128-Z128</f>
        <v>15</v>
      </c>
      <c r="Z127">
        <v>3</v>
      </c>
      <c r="AA127" s="117">
        <f>Z128-AB128</f>
        <v>15.02000000000001</v>
      </c>
      <c r="AB127">
        <v>4</v>
      </c>
      <c r="AC127" s="117">
        <f>AB128-AD128</f>
        <v>26.699999999999989</v>
      </c>
      <c r="AD127">
        <v>5</v>
      </c>
      <c r="AE127" s="2"/>
      <c r="AI127" s="162" t="s">
        <v>182</v>
      </c>
      <c r="AJ127">
        <v>1</v>
      </c>
      <c r="AK127" s="117">
        <f>AJ128-AL128</f>
        <v>128.72999999999999</v>
      </c>
      <c r="AL127">
        <v>2</v>
      </c>
      <c r="AM127" s="117">
        <f>AL128-AN128</f>
        <v>0</v>
      </c>
      <c r="AN127">
        <v>3</v>
      </c>
      <c r="AO127" s="117">
        <f>AN128-AP128</f>
        <v>0</v>
      </c>
      <c r="AP127">
        <v>4</v>
      </c>
      <c r="AQ127" s="117">
        <f>AP128-AR128</f>
        <v>-68.02</v>
      </c>
      <c r="AR127">
        <v>5</v>
      </c>
      <c r="AS127" s="2"/>
      <c r="AW127" s="162" t="s">
        <v>182</v>
      </c>
      <c r="AX127">
        <v>1</v>
      </c>
      <c r="AY127" s="117">
        <f>AX128-AZ128</f>
        <v>0</v>
      </c>
      <c r="AZ127">
        <v>2</v>
      </c>
      <c r="BA127" s="117">
        <f>AZ128-BB128</f>
        <v>0</v>
      </c>
      <c r="BB127">
        <v>3</v>
      </c>
      <c r="BC127" s="117">
        <f>BB128-BD128</f>
        <v>0</v>
      </c>
      <c r="BD127">
        <v>4</v>
      </c>
      <c r="BE127" s="117">
        <f>BD128-BF128</f>
        <v>-169.63</v>
      </c>
      <c r="BF127">
        <v>5</v>
      </c>
      <c r="BG127" s="2"/>
      <c r="BK127" s="162" t="s">
        <v>182</v>
      </c>
      <c r="BL127">
        <v>1</v>
      </c>
      <c r="BM127" s="117">
        <f>BL128-BN128</f>
        <v>0</v>
      </c>
      <c r="BN127">
        <v>2</v>
      </c>
      <c r="BO127" s="117">
        <f>BN128-BP128</f>
        <v>0</v>
      </c>
      <c r="BP127">
        <v>3</v>
      </c>
      <c r="BQ127" s="117">
        <f>BP128-BR128</f>
        <v>0</v>
      </c>
      <c r="BR127">
        <v>4</v>
      </c>
      <c r="BS127" s="117">
        <f>BR128-BT128</f>
        <v>-67.11</v>
      </c>
      <c r="BT127">
        <v>5</v>
      </c>
      <c r="BU127" s="2"/>
    </row>
    <row r="128" spans="1:117" x14ac:dyDescent="0.25">
      <c r="A128" s="23" t="s">
        <v>1080</v>
      </c>
      <c r="B128" s="24" t="s">
        <v>1081</v>
      </c>
      <c r="C128" s="1">
        <f>-16</f>
        <v>-16</v>
      </c>
      <c r="D128" s="30">
        <f>20</f>
        <v>20</v>
      </c>
      <c r="E128">
        <v>22</v>
      </c>
      <c r="F128">
        <v>20</v>
      </c>
      <c r="G128">
        <v>20</v>
      </c>
      <c r="H128" s="2">
        <v>3</v>
      </c>
      <c r="I128" s="1">
        <v>0.5</v>
      </c>
      <c r="K128" s="2"/>
      <c r="T128">
        <f>V128-V102</f>
        <v>40.099999999999994</v>
      </c>
      <c r="U128" s="79">
        <v>290</v>
      </c>
      <c r="V128" s="21">
        <v>229.87</v>
      </c>
      <c r="W128" s="94"/>
      <c r="X128" s="94">
        <v>226.47</v>
      </c>
      <c r="Y128" s="94"/>
      <c r="Z128" s="94">
        <v>211.47</v>
      </c>
      <c r="AA128" s="94"/>
      <c r="AB128" s="94">
        <v>196.45</v>
      </c>
      <c r="AC128" s="94"/>
      <c r="AD128" s="21">
        <v>169.75</v>
      </c>
      <c r="AE128" s="95"/>
      <c r="AF128">
        <f>AD128-AD102</f>
        <v>40.03</v>
      </c>
      <c r="AH128">
        <f>AJ128-AJ102</f>
        <v>39.97999999999999</v>
      </c>
      <c r="AI128" s="79">
        <v>290</v>
      </c>
      <c r="AJ128">
        <v>128.72999999999999</v>
      </c>
      <c r="AR128">
        <v>68.02</v>
      </c>
      <c r="AS128" s="2"/>
      <c r="AT128">
        <f>AR128-AR102</f>
        <v>39.899999999999991</v>
      </c>
      <c r="AW128" s="79">
        <v>290</v>
      </c>
      <c r="BF128">
        <v>169.63</v>
      </c>
      <c r="BG128" s="2"/>
      <c r="BH128">
        <f>BF128-BF102</f>
        <v>40.19</v>
      </c>
      <c r="BK128" s="79">
        <v>290</v>
      </c>
      <c r="BT128">
        <v>67.11</v>
      </c>
      <c r="BU128" s="2"/>
      <c r="BV128">
        <f>BT128-BT102</f>
        <v>40</v>
      </c>
    </row>
    <row r="129" spans="1:73" x14ac:dyDescent="0.25">
      <c r="A129" s="23" t="s">
        <v>1082</v>
      </c>
      <c r="B129" s="24" t="s">
        <v>1083</v>
      </c>
      <c r="C129" s="1">
        <f>14</f>
        <v>14</v>
      </c>
      <c r="D129" s="30">
        <v>20</v>
      </c>
      <c r="E129">
        <v>21.5</v>
      </c>
      <c r="F129">
        <v>20</v>
      </c>
      <c r="G129">
        <v>20</v>
      </c>
      <c r="H129" s="2">
        <v>6</v>
      </c>
      <c r="I129" s="1">
        <v>0</v>
      </c>
      <c r="K129" s="2"/>
      <c r="U129" s="79">
        <v>300</v>
      </c>
      <c r="V129" s="21">
        <v>230.23</v>
      </c>
      <c r="W129" s="94">
        <f>V129-V128</f>
        <v>0.35999999999998522</v>
      </c>
      <c r="X129" s="94">
        <v>226.83</v>
      </c>
      <c r="Y129" s="94">
        <f>X129-X128</f>
        <v>0.36000000000001364</v>
      </c>
      <c r="Z129" s="94">
        <v>211.83</v>
      </c>
      <c r="AA129" s="94">
        <f>Z129-Z128</f>
        <v>0.36000000000001364</v>
      </c>
      <c r="AB129" s="94">
        <v>196.8</v>
      </c>
      <c r="AC129" s="94">
        <f>AB129-AB128</f>
        <v>0.35000000000002274</v>
      </c>
      <c r="AD129" s="21">
        <v>170.1</v>
      </c>
      <c r="AE129" s="95">
        <f>AD129-AD128</f>
        <v>0.34999999999999432</v>
      </c>
      <c r="AI129" s="79">
        <v>300</v>
      </c>
      <c r="AK129">
        <f>AJ129-AJ128</f>
        <v>-128.72999999999999</v>
      </c>
      <c r="AM129">
        <f>AL129-AL128</f>
        <v>0</v>
      </c>
      <c r="AO129">
        <f>AN129-AN128</f>
        <v>0</v>
      </c>
      <c r="AQ129">
        <f>AP129-AP128</f>
        <v>0</v>
      </c>
      <c r="AS129" s="2">
        <f>AR129-AR128</f>
        <v>-68.02</v>
      </c>
      <c r="AW129" s="79">
        <v>300</v>
      </c>
      <c r="AY129">
        <f>AX129-AX128</f>
        <v>0</v>
      </c>
      <c r="BA129">
        <f>AZ129-AZ128</f>
        <v>0</v>
      </c>
      <c r="BC129">
        <f>BB129-BB128</f>
        <v>0</v>
      </c>
      <c r="BE129">
        <f>BD129-BD128</f>
        <v>0</v>
      </c>
      <c r="BG129" s="2">
        <f>BF129-BF128</f>
        <v>-169.63</v>
      </c>
      <c r="BK129" s="79">
        <v>300</v>
      </c>
      <c r="BM129">
        <f>BL129-BL128</f>
        <v>0</v>
      </c>
      <c r="BO129">
        <f>BN129-BN128</f>
        <v>0</v>
      </c>
      <c r="BQ129">
        <f>BP129-BP128</f>
        <v>0</v>
      </c>
      <c r="BS129">
        <f>BR129-BR128</f>
        <v>0</v>
      </c>
      <c r="BU129" s="2">
        <f>BT129-BT128</f>
        <v>-67.11</v>
      </c>
    </row>
    <row r="130" spans="1:73" x14ac:dyDescent="0.25">
      <c r="A130" s="23" t="s">
        <v>1084</v>
      </c>
      <c r="B130" s="24" t="s">
        <v>1085</v>
      </c>
      <c r="C130" s="1">
        <f>14</f>
        <v>14</v>
      </c>
      <c r="D130" s="30">
        <v>20</v>
      </c>
      <c r="E130">
        <v>21.5</v>
      </c>
      <c r="F130">
        <v>20</v>
      </c>
      <c r="G130">
        <v>20</v>
      </c>
      <c r="H130" s="2">
        <v>6</v>
      </c>
      <c r="I130" s="1">
        <v>0</v>
      </c>
      <c r="K130" s="2"/>
      <c r="U130" s="79">
        <v>310</v>
      </c>
      <c r="V130" s="94"/>
      <c r="W130" s="94">
        <f t="shared" ref="W130:W147" si="96">V130-V129</f>
        <v>-230.23</v>
      </c>
      <c r="X130" s="94"/>
      <c r="Y130" s="94">
        <f t="shared" ref="Y130:Y147" si="97">X130-X129</f>
        <v>-226.83</v>
      </c>
      <c r="Z130" s="94"/>
      <c r="AA130" s="94">
        <f t="shared" ref="AA130:AA147" si="98">Z130-Z129</f>
        <v>-211.83</v>
      </c>
      <c r="AB130" s="94"/>
      <c r="AC130" s="94">
        <f t="shared" ref="AC130:AC147" si="99">AB130-AB129</f>
        <v>-196.8</v>
      </c>
      <c r="AD130" s="94"/>
      <c r="AE130" s="95">
        <f t="shared" ref="AE130:AE147" si="100">AD130-AD129</f>
        <v>-170.1</v>
      </c>
      <c r="AI130" s="79">
        <v>310</v>
      </c>
      <c r="AK130">
        <f t="shared" ref="AK130:AK147" si="101">AJ130-AJ129</f>
        <v>0</v>
      </c>
      <c r="AM130">
        <f t="shared" ref="AM130:AM147" si="102">AL130-AL129</f>
        <v>0</v>
      </c>
      <c r="AO130">
        <f t="shared" ref="AO130:AO147" si="103">AN130-AN129</f>
        <v>0</v>
      </c>
      <c r="AQ130">
        <f t="shared" ref="AQ130:AQ147" si="104">AP130-AP129</f>
        <v>0</v>
      </c>
      <c r="AS130" s="2">
        <f t="shared" ref="AS130:AS147" si="105">AR130-AR129</f>
        <v>0</v>
      </c>
      <c r="AW130" s="79">
        <v>310</v>
      </c>
      <c r="AY130">
        <f t="shared" ref="AY130:AY147" si="106">AX130-AX129</f>
        <v>0</v>
      </c>
      <c r="BA130">
        <f t="shared" ref="BA130:BA147" si="107">AZ130-AZ129</f>
        <v>0</v>
      </c>
      <c r="BC130">
        <f t="shared" ref="BC130:BC147" si="108">BB130-BB129</f>
        <v>0</v>
      </c>
      <c r="BE130">
        <f t="shared" ref="BE130:BE147" si="109">BD130-BD129</f>
        <v>0</v>
      </c>
      <c r="BG130" s="2">
        <f t="shared" ref="BG130:BG147" si="110">BF130-BF129</f>
        <v>0</v>
      </c>
      <c r="BK130" s="79">
        <v>310</v>
      </c>
      <c r="BM130">
        <f t="shared" ref="BM130:BM147" si="111">BL130-BL129</f>
        <v>0</v>
      </c>
      <c r="BO130">
        <f t="shared" ref="BO130:BO147" si="112">BN130-BN129</f>
        <v>0</v>
      </c>
      <c r="BQ130">
        <f t="shared" ref="BQ130:BQ147" si="113">BP130-BP129</f>
        <v>0</v>
      </c>
      <c r="BS130">
        <f t="shared" ref="BS130:BS147" si="114">BR130-BR129</f>
        <v>0</v>
      </c>
      <c r="BU130" s="2">
        <f t="shared" ref="BU130:BU147" si="115">BT130-BT129</f>
        <v>0</v>
      </c>
    </row>
    <row r="131" spans="1:73" x14ac:dyDescent="0.25">
      <c r="A131" s="23" t="s">
        <v>1086</v>
      </c>
      <c r="B131" s="24" t="s">
        <v>1087</v>
      </c>
      <c r="C131" s="1">
        <f>15</f>
        <v>15</v>
      </c>
      <c r="D131" s="30">
        <v>0</v>
      </c>
      <c r="E131" s="25">
        <v>0</v>
      </c>
      <c r="F131" s="26" t="s">
        <v>697</v>
      </c>
      <c r="G131" s="26" t="s">
        <v>697</v>
      </c>
      <c r="H131" s="2">
        <v>0</v>
      </c>
      <c r="I131" s="1">
        <v>0.5</v>
      </c>
      <c r="J131" s="26"/>
      <c r="K131" s="2"/>
      <c r="U131" s="79">
        <v>320</v>
      </c>
      <c r="V131" s="94"/>
      <c r="W131" s="94">
        <f t="shared" si="96"/>
        <v>0</v>
      </c>
      <c r="X131" s="94"/>
      <c r="Y131" s="94">
        <f t="shared" si="97"/>
        <v>0</v>
      </c>
      <c r="Z131" s="94"/>
      <c r="AA131" s="94">
        <f t="shared" si="98"/>
        <v>0</v>
      </c>
      <c r="AB131" s="94"/>
      <c r="AC131" s="94">
        <f t="shared" si="99"/>
        <v>0</v>
      </c>
      <c r="AD131" s="94"/>
      <c r="AE131" s="95">
        <f t="shared" si="100"/>
        <v>0</v>
      </c>
      <c r="AI131" s="79">
        <v>320</v>
      </c>
      <c r="AK131" s="94">
        <f t="shared" si="101"/>
        <v>0</v>
      </c>
      <c r="AM131" s="94">
        <f t="shared" si="102"/>
        <v>0</v>
      </c>
      <c r="AO131">
        <f t="shared" si="103"/>
        <v>0</v>
      </c>
      <c r="AQ131">
        <f t="shared" si="104"/>
        <v>0</v>
      </c>
      <c r="AS131" s="2">
        <f t="shared" si="105"/>
        <v>0</v>
      </c>
      <c r="AW131" s="79">
        <v>320</v>
      </c>
      <c r="AY131" s="94">
        <f t="shared" si="106"/>
        <v>0</v>
      </c>
      <c r="BA131" s="94">
        <f t="shared" si="107"/>
        <v>0</v>
      </c>
      <c r="BC131">
        <f t="shared" si="108"/>
        <v>0</v>
      </c>
      <c r="BE131">
        <f t="shared" si="109"/>
        <v>0</v>
      </c>
      <c r="BG131" s="2">
        <f t="shared" si="110"/>
        <v>0</v>
      </c>
      <c r="BK131" s="79">
        <v>320</v>
      </c>
      <c r="BM131" s="94">
        <f t="shared" si="111"/>
        <v>0</v>
      </c>
      <c r="BO131" s="94">
        <f t="shared" si="112"/>
        <v>0</v>
      </c>
      <c r="BQ131">
        <f t="shared" si="113"/>
        <v>0</v>
      </c>
      <c r="BS131">
        <f t="shared" si="114"/>
        <v>0</v>
      </c>
      <c r="BU131" s="2">
        <f t="shared" si="115"/>
        <v>0</v>
      </c>
    </row>
    <row r="132" spans="1:73" x14ac:dyDescent="0.25">
      <c r="A132" s="23" t="s">
        <v>1088</v>
      </c>
      <c r="B132" s="24" t="s">
        <v>1089</v>
      </c>
      <c r="C132" s="1">
        <f>15</f>
        <v>15</v>
      </c>
      <c r="D132" s="30">
        <v>0</v>
      </c>
      <c r="E132">
        <v>22.5</v>
      </c>
      <c r="F132" s="26" t="s">
        <v>697</v>
      </c>
      <c r="G132" s="26" t="s">
        <v>697</v>
      </c>
      <c r="H132" s="2">
        <v>0</v>
      </c>
      <c r="I132" s="1">
        <v>0.5</v>
      </c>
      <c r="J132" s="26"/>
      <c r="K132" s="2"/>
      <c r="U132" s="79">
        <v>330</v>
      </c>
      <c r="V132" s="94"/>
      <c r="W132" s="94">
        <f t="shared" si="96"/>
        <v>0</v>
      </c>
      <c r="X132" s="94"/>
      <c r="Y132" s="94">
        <f t="shared" si="97"/>
        <v>0</v>
      </c>
      <c r="Z132" s="94"/>
      <c r="AA132" s="94">
        <f t="shared" si="98"/>
        <v>0</v>
      </c>
      <c r="AB132" s="94"/>
      <c r="AC132" s="94">
        <f t="shared" si="99"/>
        <v>0</v>
      </c>
      <c r="AD132" s="94"/>
      <c r="AE132" s="95">
        <f t="shared" si="100"/>
        <v>0</v>
      </c>
      <c r="AI132" s="79">
        <v>330</v>
      </c>
      <c r="AK132" s="94">
        <f t="shared" si="101"/>
        <v>0</v>
      </c>
      <c r="AM132" s="94">
        <f t="shared" si="102"/>
        <v>0</v>
      </c>
      <c r="AO132">
        <f t="shared" si="103"/>
        <v>0</v>
      </c>
      <c r="AQ132" s="94">
        <f t="shared" si="104"/>
        <v>0</v>
      </c>
      <c r="AS132" s="95">
        <f t="shared" si="105"/>
        <v>0</v>
      </c>
      <c r="AW132" s="79">
        <v>330</v>
      </c>
      <c r="AY132" s="94">
        <f t="shared" si="106"/>
        <v>0</v>
      </c>
      <c r="BA132" s="94">
        <f t="shared" si="107"/>
        <v>0</v>
      </c>
      <c r="BC132">
        <f t="shared" si="108"/>
        <v>0</v>
      </c>
      <c r="BE132" s="94">
        <f t="shared" si="109"/>
        <v>0</v>
      </c>
      <c r="BG132" s="95">
        <f t="shared" si="110"/>
        <v>0</v>
      </c>
      <c r="BK132" s="79">
        <v>330</v>
      </c>
      <c r="BM132" s="94">
        <f t="shared" si="111"/>
        <v>0</v>
      </c>
      <c r="BO132" s="94">
        <f t="shared" si="112"/>
        <v>0</v>
      </c>
      <c r="BQ132">
        <f t="shared" si="113"/>
        <v>0</v>
      </c>
      <c r="BS132" s="94">
        <f t="shared" si="114"/>
        <v>0</v>
      </c>
      <c r="BU132" s="95">
        <f t="shared" si="115"/>
        <v>0</v>
      </c>
    </row>
    <row r="133" spans="1:73" x14ac:dyDescent="0.25">
      <c r="A133" s="23" t="s">
        <v>1090</v>
      </c>
      <c r="B133" s="24" t="s">
        <v>1091</v>
      </c>
      <c r="C133" s="32">
        <f>15</f>
        <v>15</v>
      </c>
      <c r="D133" s="38">
        <f>20</f>
        <v>20</v>
      </c>
      <c r="E133" s="4">
        <v>22</v>
      </c>
      <c r="F133" s="39" t="s">
        <v>697</v>
      </c>
      <c r="G133" s="39" t="s">
        <v>697</v>
      </c>
      <c r="H133" s="3">
        <v>3</v>
      </c>
      <c r="I133" s="32">
        <v>0.5</v>
      </c>
      <c r="J133" s="39"/>
      <c r="K133" s="3"/>
      <c r="U133" s="79">
        <v>340</v>
      </c>
      <c r="V133" s="94"/>
      <c r="W133" s="94">
        <f t="shared" si="96"/>
        <v>0</v>
      </c>
      <c r="X133" s="94"/>
      <c r="Y133" s="94">
        <f t="shared" si="97"/>
        <v>0</v>
      </c>
      <c r="Z133" s="94"/>
      <c r="AA133" s="94">
        <f t="shared" si="98"/>
        <v>0</v>
      </c>
      <c r="AB133" s="94"/>
      <c r="AC133" s="94">
        <f t="shared" si="99"/>
        <v>0</v>
      </c>
      <c r="AD133" s="94"/>
      <c r="AE133" s="95">
        <f t="shared" si="100"/>
        <v>0</v>
      </c>
      <c r="AI133" s="79">
        <v>340</v>
      </c>
      <c r="AK133" s="94">
        <f t="shared" si="101"/>
        <v>0</v>
      </c>
      <c r="AM133" s="94">
        <f t="shared" si="102"/>
        <v>0</v>
      </c>
      <c r="AO133">
        <f t="shared" si="103"/>
        <v>0</v>
      </c>
      <c r="AQ133" s="94">
        <f t="shared" si="104"/>
        <v>0</v>
      </c>
      <c r="AS133" s="95">
        <f t="shared" si="105"/>
        <v>0</v>
      </c>
      <c r="AW133" s="79">
        <v>340</v>
      </c>
      <c r="AY133" s="94">
        <f t="shared" si="106"/>
        <v>0</v>
      </c>
      <c r="BA133" s="94">
        <f t="shared" si="107"/>
        <v>0</v>
      </c>
      <c r="BC133">
        <f t="shared" si="108"/>
        <v>0</v>
      </c>
      <c r="BE133" s="94">
        <f t="shared" si="109"/>
        <v>0</v>
      </c>
      <c r="BG133" s="95">
        <f t="shared" si="110"/>
        <v>0</v>
      </c>
      <c r="BK133" s="79">
        <v>340</v>
      </c>
      <c r="BM133" s="94">
        <f t="shared" si="111"/>
        <v>0</v>
      </c>
      <c r="BO133" s="94">
        <f t="shared" si="112"/>
        <v>0</v>
      </c>
      <c r="BQ133">
        <f t="shared" si="113"/>
        <v>0</v>
      </c>
      <c r="BS133" s="94">
        <f t="shared" si="114"/>
        <v>0</v>
      </c>
      <c r="BU133" s="95">
        <f t="shared" si="115"/>
        <v>0</v>
      </c>
    </row>
    <row r="134" spans="1:73" x14ac:dyDescent="0.25">
      <c r="A134" s="327" t="s">
        <v>346</v>
      </c>
      <c r="B134" s="332"/>
      <c r="C134" s="31" t="s">
        <v>347</v>
      </c>
      <c r="D134" s="19"/>
      <c r="E134" s="19"/>
      <c r="F134" s="19"/>
      <c r="G134" s="19"/>
      <c r="H134" s="19"/>
      <c r="I134" s="19"/>
      <c r="J134" s="19"/>
      <c r="K134" s="6"/>
      <c r="U134" s="79">
        <v>350</v>
      </c>
      <c r="V134" s="94"/>
      <c r="W134" s="94">
        <f t="shared" si="96"/>
        <v>0</v>
      </c>
      <c r="X134" s="94"/>
      <c r="Y134" s="94">
        <f t="shared" si="97"/>
        <v>0</v>
      </c>
      <c r="Z134" s="94"/>
      <c r="AA134" s="94">
        <f t="shared" si="98"/>
        <v>0</v>
      </c>
      <c r="AB134" s="94"/>
      <c r="AC134" s="94">
        <f t="shared" si="99"/>
        <v>0</v>
      </c>
      <c r="AD134" s="94"/>
      <c r="AE134" s="95">
        <f t="shared" si="100"/>
        <v>0</v>
      </c>
      <c r="AI134" s="79">
        <v>350</v>
      </c>
      <c r="AK134" s="94">
        <f t="shared" si="101"/>
        <v>0</v>
      </c>
      <c r="AM134" s="94">
        <f t="shared" si="102"/>
        <v>0</v>
      </c>
      <c r="AO134">
        <f t="shared" si="103"/>
        <v>0</v>
      </c>
      <c r="AQ134" s="94">
        <f t="shared" si="104"/>
        <v>0</v>
      </c>
      <c r="AS134" s="95">
        <f t="shared" si="105"/>
        <v>0</v>
      </c>
      <c r="AW134" s="79">
        <v>350</v>
      </c>
      <c r="AY134" s="94">
        <f t="shared" si="106"/>
        <v>0</v>
      </c>
      <c r="BA134" s="94">
        <f t="shared" si="107"/>
        <v>0</v>
      </c>
      <c r="BC134">
        <f t="shared" si="108"/>
        <v>0</v>
      </c>
      <c r="BE134" s="94">
        <f t="shared" si="109"/>
        <v>0</v>
      </c>
      <c r="BG134" s="95">
        <f t="shared" si="110"/>
        <v>0</v>
      </c>
      <c r="BK134" s="79">
        <v>350</v>
      </c>
      <c r="BM134" s="94">
        <f t="shared" si="111"/>
        <v>0</v>
      </c>
      <c r="BO134" s="94">
        <f t="shared" si="112"/>
        <v>0</v>
      </c>
      <c r="BQ134">
        <f t="shared" si="113"/>
        <v>0</v>
      </c>
      <c r="BS134" s="94">
        <f t="shared" si="114"/>
        <v>0</v>
      </c>
      <c r="BU134" s="95">
        <f t="shared" si="115"/>
        <v>0</v>
      </c>
    </row>
    <row r="135" spans="1:73" x14ac:dyDescent="0.25">
      <c r="A135" s="9" t="s">
        <v>350</v>
      </c>
      <c r="B135" s="24" t="s">
        <v>1092</v>
      </c>
      <c r="C135" s="1">
        <v>609.6</v>
      </c>
      <c r="D135" s="36"/>
      <c r="K135" s="2"/>
      <c r="U135" s="79">
        <v>360</v>
      </c>
      <c r="V135" s="94"/>
      <c r="W135" s="94">
        <f t="shared" si="96"/>
        <v>0</v>
      </c>
      <c r="X135" s="94"/>
      <c r="Y135" s="94">
        <f t="shared" si="97"/>
        <v>0</v>
      </c>
      <c r="Z135" s="94"/>
      <c r="AA135" s="94">
        <f t="shared" si="98"/>
        <v>0</v>
      </c>
      <c r="AB135" s="94"/>
      <c r="AC135" s="94">
        <f t="shared" si="99"/>
        <v>0</v>
      </c>
      <c r="AD135" s="94"/>
      <c r="AE135" s="95">
        <f t="shared" si="100"/>
        <v>0</v>
      </c>
      <c r="AI135" s="79">
        <v>360</v>
      </c>
      <c r="AK135" s="94">
        <f t="shared" si="101"/>
        <v>0</v>
      </c>
      <c r="AM135" s="94">
        <f t="shared" si="102"/>
        <v>0</v>
      </c>
      <c r="AO135">
        <f t="shared" si="103"/>
        <v>0</v>
      </c>
      <c r="AQ135" s="94">
        <f t="shared" si="104"/>
        <v>0</v>
      </c>
      <c r="AS135" s="95">
        <f t="shared" si="105"/>
        <v>0</v>
      </c>
      <c r="AW135" s="79">
        <v>360</v>
      </c>
      <c r="AY135" s="94">
        <f t="shared" si="106"/>
        <v>0</v>
      </c>
      <c r="BA135" s="94">
        <f t="shared" si="107"/>
        <v>0</v>
      </c>
      <c r="BC135">
        <f t="shared" si="108"/>
        <v>0</v>
      </c>
      <c r="BE135" s="94">
        <f t="shared" si="109"/>
        <v>0</v>
      </c>
      <c r="BG135" s="95">
        <f t="shared" si="110"/>
        <v>0</v>
      </c>
      <c r="BK135" s="79">
        <v>360</v>
      </c>
      <c r="BM135" s="94">
        <f t="shared" si="111"/>
        <v>0</v>
      </c>
      <c r="BO135" s="94">
        <f t="shared" si="112"/>
        <v>0</v>
      </c>
      <c r="BQ135">
        <f t="shared" si="113"/>
        <v>0</v>
      </c>
      <c r="BS135" s="94">
        <f t="shared" si="114"/>
        <v>0</v>
      </c>
      <c r="BU135" s="95">
        <f t="shared" si="115"/>
        <v>0</v>
      </c>
    </row>
    <row r="136" spans="1:73" x14ac:dyDescent="0.25">
      <c r="A136" s="9" t="s">
        <v>352</v>
      </c>
      <c r="B136" s="24" t="s">
        <v>1093</v>
      </c>
      <c r="C136" s="1">
        <v>635</v>
      </c>
      <c r="D136" s="36"/>
      <c r="K136" s="2"/>
      <c r="U136" s="79">
        <v>370</v>
      </c>
      <c r="V136" s="94"/>
      <c r="W136" s="94">
        <f t="shared" si="96"/>
        <v>0</v>
      </c>
      <c r="X136" s="94"/>
      <c r="Y136" s="94">
        <f t="shared" si="97"/>
        <v>0</v>
      </c>
      <c r="Z136" s="94"/>
      <c r="AA136" s="94">
        <f t="shared" si="98"/>
        <v>0</v>
      </c>
      <c r="AB136" s="94"/>
      <c r="AC136" s="94">
        <f t="shared" si="99"/>
        <v>0</v>
      </c>
      <c r="AD136" s="94"/>
      <c r="AE136" s="95">
        <f t="shared" si="100"/>
        <v>0</v>
      </c>
      <c r="AI136" s="79">
        <v>370</v>
      </c>
      <c r="AK136" s="94">
        <f t="shared" si="101"/>
        <v>0</v>
      </c>
      <c r="AM136" s="94">
        <f t="shared" si="102"/>
        <v>0</v>
      </c>
      <c r="AO136">
        <f t="shared" si="103"/>
        <v>0</v>
      </c>
      <c r="AQ136" s="94">
        <f t="shared" si="104"/>
        <v>0</v>
      </c>
      <c r="AS136" s="95">
        <f t="shared" si="105"/>
        <v>0</v>
      </c>
      <c r="AW136" s="79">
        <v>370</v>
      </c>
      <c r="AY136" s="94">
        <f t="shared" si="106"/>
        <v>0</v>
      </c>
      <c r="BA136" s="94">
        <f t="shared" si="107"/>
        <v>0</v>
      </c>
      <c r="BC136">
        <f t="shared" si="108"/>
        <v>0</v>
      </c>
      <c r="BE136" s="94">
        <f t="shared" si="109"/>
        <v>0</v>
      </c>
      <c r="BG136" s="95">
        <f t="shared" si="110"/>
        <v>0</v>
      </c>
      <c r="BK136" s="79">
        <v>370</v>
      </c>
      <c r="BM136" s="94">
        <f t="shared" si="111"/>
        <v>0</v>
      </c>
      <c r="BO136" s="94">
        <f t="shared" si="112"/>
        <v>0</v>
      </c>
      <c r="BQ136">
        <f t="shared" si="113"/>
        <v>0</v>
      </c>
      <c r="BS136" s="94">
        <f t="shared" si="114"/>
        <v>0</v>
      </c>
      <c r="BU136" s="95">
        <f t="shared" si="115"/>
        <v>0</v>
      </c>
    </row>
    <row r="137" spans="1:73" x14ac:dyDescent="0.25">
      <c r="A137" s="11" t="s">
        <v>354</v>
      </c>
      <c r="B137" s="28" t="s">
        <v>1094</v>
      </c>
      <c r="C137" s="32">
        <v>660.4</v>
      </c>
      <c r="D137" s="37"/>
      <c r="E137" s="4"/>
      <c r="F137" s="4"/>
      <c r="G137" s="4"/>
      <c r="H137" s="4"/>
      <c r="I137" s="4"/>
      <c r="J137" s="4"/>
      <c r="K137" s="3"/>
      <c r="U137" s="79">
        <v>380</v>
      </c>
      <c r="V137" s="94"/>
      <c r="W137" s="94">
        <f t="shared" si="96"/>
        <v>0</v>
      </c>
      <c r="X137" s="94"/>
      <c r="Y137" s="94">
        <f t="shared" si="97"/>
        <v>0</v>
      </c>
      <c r="Z137" s="94"/>
      <c r="AA137" s="94">
        <f t="shared" si="98"/>
        <v>0</v>
      </c>
      <c r="AB137" s="94"/>
      <c r="AC137" s="94">
        <f t="shared" si="99"/>
        <v>0</v>
      </c>
      <c r="AD137" s="94"/>
      <c r="AE137" s="95">
        <f t="shared" si="100"/>
        <v>0</v>
      </c>
      <c r="AI137" s="79">
        <v>380</v>
      </c>
      <c r="AK137" s="94">
        <f t="shared" si="101"/>
        <v>0</v>
      </c>
      <c r="AM137" s="94">
        <f t="shared" si="102"/>
        <v>0</v>
      </c>
      <c r="AO137">
        <f t="shared" si="103"/>
        <v>0</v>
      </c>
      <c r="AQ137" s="94">
        <f t="shared" si="104"/>
        <v>0</v>
      </c>
      <c r="AS137" s="95">
        <f t="shared" si="105"/>
        <v>0</v>
      </c>
      <c r="AW137" s="79">
        <v>380</v>
      </c>
      <c r="AY137" s="94">
        <f t="shared" si="106"/>
        <v>0</v>
      </c>
      <c r="BA137" s="94">
        <f t="shared" si="107"/>
        <v>0</v>
      </c>
      <c r="BC137">
        <f t="shared" si="108"/>
        <v>0</v>
      </c>
      <c r="BE137" s="94">
        <f t="shared" si="109"/>
        <v>0</v>
      </c>
      <c r="BG137" s="95">
        <f t="shared" si="110"/>
        <v>0</v>
      </c>
      <c r="BK137" s="79">
        <v>380</v>
      </c>
      <c r="BM137" s="94">
        <f t="shared" si="111"/>
        <v>0</v>
      </c>
      <c r="BO137" s="94">
        <f t="shared" si="112"/>
        <v>0</v>
      </c>
      <c r="BQ137">
        <f t="shared" si="113"/>
        <v>0</v>
      </c>
      <c r="BS137" s="94">
        <f t="shared" si="114"/>
        <v>0</v>
      </c>
      <c r="BU137" s="95">
        <f t="shared" si="115"/>
        <v>0</v>
      </c>
    </row>
    <row r="138" spans="1:73" x14ac:dyDescent="0.25">
      <c r="A138" s="327" t="s">
        <v>318</v>
      </c>
      <c r="B138" s="332"/>
      <c r="C138" s="31" t="s">
        <v>319</v>
      </c>
      <c r="D138" s="19"/>
      <c r="E138" s="19"/>
      <c r="F138" s="19"/>
      <c r="G138" s="19"/>
      <c r="H138" s="19"/>
      <c r="I138" s="19"/>
      <c r="J138" s="19"/>
      <c r="K138" s="6"/>
      <c r="U138" s="79">
        <v>390</v>
      </c>
      <c r="V138" s="94"/>
      <c r="W138" s="94">
        <f t="shared" si="96"/>
        <v>0</v>
      </c>
      <c r="X138" s="94"/>
      <c r="Y138" s="94">
        <f t="shared" si="97"/>
        <v>0</v>
      </c>
      <c r="Z138" s="94"/>
      <c r="AA138" s="94">
        <f t="shared" si="98"/>
        <v>0</v>
      </c>
      <c r="AB138" s="94"/>
      <c r="AC138" s="94">
        <f t="shared" si="99"/>
        <v>0</v>
      </c>
      <c r="AD138" s="94"/>
      <c r="AE138" s="95">
        <f t="shared" si="100"/>
        <v>0</v>
      </c>
      <c r="AI138" s="79">
        <v>390</v>
      </c>
      <c r="AK138" s="94">
        <f t="shared" si="101"/>
        <v>0</v>
      </c>
      <c r="AM138" s="94">
        <f t="shared" si="102"/>
        <v>0</v>
      </c>
      <c r="AO138" s="94">
        <f t="shared" si="103"/>
        <v>0</v>
      </c>
      <c r="AQ138" s="94">
        <f t="shared" si="104"/>
        <v>0</v>
      </c>
      <c r="AS138" s="95">
        <f t="shared" si="105"/>
        <v>0</v>
      </c>
      <c r="AW138" s="79">
        <v>390</v>
      </c>
      <c r="AY138" s="94">
        <f t="shared" si="106"/>
        <v>0</v>
      </c>
      <c r="BA138" s="94">
        <f t="shared" si="107"/>
        <v>0</v>
      </c>
      <c r="BC138" s="94">
        <f t="shared" si="108"/>
        <v>0</v>
      </c>
      <c r="BE138" s="94">
        <f t="shared" si="109"/>
        <v>0</v>
      </c>
      <c r="BG138" s="95">
        <f t="shared" si="110"/>
        <v>0</v>
      </c>
      <c r="BK138" s="79">
        <v>390</v>
      </c>
      <c r="BM138" s="94">
        <f t="shared" si="111"/>
        <v>0</v>
      </c>
      <c r="BO138" s="94">
        <f t="shared" si="112"/>
        <v>0</v>
      </c>
      <c r="BQ138" s="94">
        <f t="shared" si="113"/>
        <v>0</v>
      </c>
      <c r="BS138" s="94">
        <f t="shared" si="114"/>
        <v>0</v>
      </c>
      <c r="BU138" s="95">
        <f t="shared" si="115"/>
        <v>0</v>
      </c>
    </row>
    <row r="139" spans="1:73" x14ac:dyDescent="0.25">
      <c r="A139" s="9" t="s">
        <v>320</v>
      </c>
      <c r="B139" s="24" t="s">
        <v>1095</v>
      </c>
      <c r="C139" s="1">
        <f>(53/2)*2</f>
        <v>53</v>
      </c>
      <c r="D139" s="34"/>
      <c r="K139" s="2"/>
      <c r="U139" s="79">
        <v>400</v>
      </c>
      <c r="V139" s="94"/>
      <c r="W139" s="94">
        <f t="shared" si="96"/>
        <v>0</v>
      </c>
      <c r="X139" s="94"/>
      <c r="Y139" s="94">
        <f t="shared" si="97"/>
        <v>0</v>
      </c>
      <c r="Z139" s="94"/>
      <c r="AA139" s="94">
        <f t="shared" si="98"/>
        <v>0</v>
      </c>
      <c r="AB139" s="94"/>
      <c r="AC139" s="94">
        <f t="shared" si="99"/>
        <v>0</v>
      </c>
      <c r="AD139" s="94"/>
      <c r="AE139" s="95">
        <f t="shared" si="100"/>
        <v>0</v>
      </c>
      <c r="AI139" s="79">
        <v>400</v>
      </c>
      <c r="AK139" s="94">
        <f t="shared" si="101"/>
        <v>0</v>
      </c>
      <c r="AM139" s="94">
        <f t="shared" si="102"/>
        <v>0</v>
      </c>
      <c r="AO139" s="94">
        <f t="shared" si="103"/>
        <v>0</v>
      </c>
      <c r="AQ139" s="94">
        <f t="shared" si="104"/>
        <v>0</v>
      </c>
      <c r="AS139" s="95">
        <f t="shared" si="105"/>
        <v>0</v>
      </c>
      <c r="AW139" s="79">
        <v>400</v>
      </c>
      <c r="AY139" s="94">
        <f t="shared" si="106"/>
        <v>0</v>
      </c>
      <c r="BA139" s="94">
        <f t="shared" si="107"/>
        <v>0</v>
      </c>
      <c r="BC139" s="94">
        <f t="shared" si="108"/>
        <v>0</v>
      </c>
      <c r="BE139" s="94">
        <f t="shared" si="109"/>
        <v>0</v>
      </c>
      <c r="BG139" s="95">
        <f t="shared" si="110"/>
        <v>0</v>
      </c>
      <c r="BK139" s="79">
        <v>400</v>
      </c>
      <c r="BM139" s="94">
        <f t="shared" si="111"/>
        <v>0</v>
      </c>
      <c r="BO139" s="94">
        <f t="shared" si="112"/>
        <v>0</v>
      </c>
      <c r="BQ139" s="94">
        <f t="shared" si="113"/>
        <v>0</v>
      </c>
      <c r="BS139" s="94">
        <f t="shared" si="114"/>
        <v>0</v>
      </c>
      <c r="BU139" s="95">
        <f t="shared" si="115"/>
        <v>0</v>
      </c>
    </row>
    <row r="140" spans="1:73" x14ac:dyDescent="0.25">
      <c r="A140" s="9" t="s">
        <v>323</v>
      </c>
      <c r="B140" s="24" t="s">
        <v>1096</v>
      </c>
      <c r="C140" s="1">
        <f>(53/2)*2</f>
        <v>53</v>
      </c>
      <c r="D140" s="34"/>
      <c r="K140" s="2"/>
      <c r="U140" s="79">
        <v>410</v>
      </c>
      <c r="V140" s="94"/>
      <c r="W140" s="94">
        <f t="shared" si="96"/>
        <v>0</v>
      </c>
      <c r="X140" s="94"/>
      <c r="Y140" s="94">
        <f t="shared" si="97"/>
        <v>0</v>
      </c>
      <c r="Z140" s="94"/>
      <c r="AA140" s="94">
        <f t="shared" si="98"/>
        <v>0</v>
      </c>
      <c r="AB140" s="94"/>
      <c r="AC140" s="94">
        <f t="shared" si="99"/>
        <v>0</v>
      </c>
      <c r="AD140" s="94"/>
      <c r="AE140" s="95">
        <f t="shared" si="100"/>
        <v>0</v>
      </c>
      <c r="AI140" s="79">
        <v>410</v>
      </c>
      <c r="AK140" s="94">
        <f t="shared" si="101"/>
        <v>0</v>
      </c>
      <c r="AM140" s="94">
        <f t="shared" si="102"/>
        <v>0</v>
      </c>
      <c r="AO140" s="94">
        <f t="shared" si="103"/>
        <v>0</v>
      </c>
      <c r="AQ140">
        <f t="shared" si="104"/>
        <v>0</v>
      </c>
      <c r="AS140" s="95">
        <f t="shared" si="105"/>
        <v>0</v>
      </c>
      <c r="AW140" s="79">
        <v>410</v>
      </c>
      <c r="AY140" s="94">
        <f t="shared" si="106"/>
        <v>0</v>
      </c>
      <c r="BA140" s="94">
        <f t="shared" si="107"/>
        <v>0</v>
      </c>
      <c r="BC140" s="94">
        <f t="shared" si="108"/>
        <v>0</v>
      </c>
      <c r="BE140">
        <f t="shared" si="109"/>
        <v>0</v>
      </c>
      <c r="BG140" s="95">
        <f t="shared" si="110"/>
        <v>0</v>
      </c>
      <c r="BK140" s="79">
        <v>410</v>
      </c>
      <c r="BM140" s="94">
        <f t="shared" si="111"/>
        <v>0</v>
      </c>
      <c r="BO140" s="94">
        <f t="shared" si="112"/>
        <v>0</v>
      </c>
      <c r="BQ140" s="94">
        <f t="shared" si="113"/>
        <v>0</v>
      </c>
      <c r="BS140">
        <f t="shared" si="114"/>
        <v>0</v>
      </c>
      <c r="BU140" s="95">
        <f t="shared" si="115"/>
        <v>0</v>
      </c>
    </row>
    <row r="141" spans="1:73" x14ac:dyDescent="0.25">
      <c r="A141" s="9" t="s">
        <v>325</v>
      </c>
      <c r="B141" s="24" t="s">
        <v>1097</v>
      </c>
      <c r="C141" s="1">
        <f>(53/2)*2</f>
        <v>53</v>
      </c>
      <c r="D141" s="34"/>
      <c r="K141" s="2"/>
      <c r="U141" s="79">
        <v>420</v>
      </c>
      <c r="V141" s="94"/>
      <c r="W141" s="94">
        <f t="shared" si="96"/>
        <v>0</v>
      </c>
      <c r="X141" s="94"/>
      <c r="Y141" s="94">
        <f t="shared" si="97"/>
        <v>0</v>
      </c>
      <c r="Z141" s="94"/>
      <c r="AA141" s="94">
        <f t="shared" si="98"/>
        <v>0</v>
      </c>
      <c r="AB141" s="94"/>
      <c r="AC141" s="94">
        <f t="shared" si="99"/>
        <v>0</v>
      </c>
      <c r="AD141" s="94"/>
      <c r="AE141" s="95">
        <f t="shared" si="100"/>
        <v>0</v>
      </c>
      <c r="AI141" s="79">
        <v>420</v>
      </c>
      <c r="AK141">
        <f t="shared" si="101"/>
        <v>0</v>
      </c>
      <c r="AM141" s="94">
        <f t="shared" si="102"/>
        <v>0</v>
      </c>
      <c r="AO141" s="94">
        <f t="shared" si="103"/>
        <v>0</v>
      </c>
      <c r="AQ141" s="94">
        <f t="shared" si="104"/>
        <v>0</v>
      </c>
      <c r="AS141" s="95">
        <f t="shared" si="105"/>
        <v>0</v>
      </c>
      <c r="AW141" s="79">
        <v>420</v>
      </c>
      <c r="AY141">
        <f t="shared" si="106"/>
        <v>0</v>
      </c>
      <c r="BA141" s="94">
        <f t="shared" si="107"/>
        <v>0</v>
      </c>
      <c r="BC141" s="94">
        <f t="shared" si="108"/>
        <v>0</v>
      </c>
      <c r="BE141" s="94">
        <f t="shared" si="109"/>
        <v>0</v>
      </c>
      <c r="BG141" s="95">
        <f t="shared" si="110"/>
        <v>0</v>
      </c>
      <c r="BK141" s="79">
        <v>420</v>
      </c>
      <c r="BM141">
        <f t="shared" si="111"/>
        <v>0</v>
      </c>
      <c r="BO141" s="94">
        <f t="shared" si="112"/>
        <v>0</v>
      </c>
      <c r="BQ141" s="94">
        <f t="shared" si="113"/>
        <v>0</v>
      </c>
      <c r="BS141" s="94">
        <f t="shared" si="114"/>
        <v>0</v>
      </c>
      <c r="BU141" s="95">
        <f t="shared" si="115"/>
        <v>0</v>
      </c>
    </row>
    <row r="142" spans="1:73" x14ac:dyDescent="0.25">
      <c r="A142" s="11" t="s">
        <v>329</v>
      </c>
      <c r="B142" s="28" t="s">
        <v>1098</v>
      </c>
      <c r="C142" s="32">
        <v>62</v>
      </c>
      <c r="D142" s="35"/>
      <c r="E142" s="4"/>
      <c r="F142" s="4"/>
      <c r="G142" s="4"/>
      <c r="H142" s="4"/>
      <c r="I142" s="4"/>
      <c r="J142" s="4"/>
      <c r="K142" s="3"/>
      <c r="U142" s="79">
        <v>430</v>
      </c>
      <c r="V142" s="94"/>
      <c r="W142" s="94">
        <f t="shared" si="96"/>
        <v>0</v>
      </c>
      <c r="X142" s="94"/>
      <c r="Y142" s="94">
        <f t="shared" si="97"/>
        <v>0</v>
      </c>
      <c r="Z142" s="94"/>
      <c r="AA142" s="94">
        <f t="shared" si="98"/>
        <v>0</v>
      </c>
      <c r="AB142" s="94"/>
      <c r="AC142" s="94">
        <f t="shared" si="99"/>
        <v>0</v>
      </c>
      <c r="AD142" s="94"/>
      <c r="AE142" s="95">
        <f t="shared" si="100"/>
        <v>0</v>
      </c>
      <c r="AI142" s="79">
        <v>430</v>
      </c>
      <c r="AK142">
        <f t="shared" si="101"/>
        <v>0</v>
      </c>
      <c r="AM142" s="94">
        <f t="shared" si="102"/>
        <v>0</v>
      </c>
      <c r="AO142" s="94">
        <f t="shared" si="103"/>
        <v>0</v>
      </c>
      <c r="AQ142" s="94">
        <f t="shared" si="104"/>
        <v>0</v>
      </c>
      <c r="AS142" s="95">
        <f t="shared" si="105"/>
        <v>0</v>
      </c>
      <c r="AW142" s="79">
        <v>430</v>
      </c>
      <c r="AY142">
        <f t="shared" si="106"/>
        <v>0</v>
      </c>
      <c r="BA142" s="94">
        <f t="shared" si="107"/>
        <v>0</v>
      </c>
      <c r="BC142" s="94">
        <f t="shared" si="108"/>
        <v>0</v>
      </c>
      <c r="BE142" s="94">
        <f t="shared" si="109"/>
        <v>0</v>
      </c>
      <c r="BG142" s="95">
        <f t="shared" si="110"/>
        <v>0</v>
      </c>
      <c r="BK142" s="79">
        <v>430</v>
      </c>
      <c r="BM142">
        <f t="shared" si="111"/>
        <v>0</v>
      </c>
      <c r="BO142" s="94">
        <f t="shared" si="112"/>
        <v>0</v>
      </c>
      <c r="BQ142" s="94">
        <f t="shared" si="113"/>
        <v>0</v>
      </c>
      <c r="BS142" s="94">
        <f t="shared" si="114"/>
        <v>0</v>
      </c>
      <c r="BU142" s="95">
        <f t="shared" si="115"/>
        <v>0</v>
      </c>
    </row>
    <row r="143" spans="1:73" x14ac:dyDescent="0.25">
      <c r="A143" s="327" t="s">
        <v>356</v>
      </c>
      <c r="B143" s="423"/>
      <c r="C143" s="323" t="s">
        <v>357</v>
      </c>
      <c r="D143" s="323"/>
      <c r="E143" s="19"/>
      <c r="F143" s="19"/>
      <c r="G143" s="19"/>
      <c r="H143" s="19"/>
      <c r="I143" s="19"/>
      <c r="J143" s="19"/>
      <c r="K143" s="6"/>
      <c r="U143" s="79">
        <v>440</v>
      </c>
      <c r="V143" s="94"/>
      <c r="W143" s="94">
        <f t="shared" si="96"/>
        <v>0</v>
      </c>
      <c r="X143" s="94"/>
      <c r="Y143" s="94">
        <f t="shared" si="97"/>
        <v>0</v>
      </c>
      <c r="Z143" s="94"/>
      <c r="AA143" s="94">
        <f t="shared" si="98"/>
        <v>0</v>
      </c>
      <c r="AB143" s="94"/>
      <c r="AC143" s="94">
        <f t="shared" si="99"/>
        <v>0</v>
      </c>
      <c r="AD143" s="94"/>
      <c r="AE143" s="95">
        <f t="shared" si="100"/>
        <v>0</v>
      </c>
      <c r="AI143" s="79">
        <v>440</v>
      </c>
      <c r="AK143">
        <f t="shared" si="101"/>
        <v>0</v>
      </c>
      <c r="AM143" s="94">
        <f t="shared" si="102"/>
        <v>0</v>
      </c>
      <c r="AO143" s="94">
        <f t="shared" si="103"/>
        <v>0</v>
      </c>
      <c r="AQ143" s="94">
        <f t="shared" si="104"/>
        <v>0</v>
      </c>
      <c r="AS143" s="95">
        <f t="shared" si="105"/>
        <v>0</v>
      </c>
      <c r="AW143" s="79">
        <v>440</v>
      </c>
      <c r="AY143">
        <f t="shared" si="106"/>
        <v>0</v>
      </c>
      <c r="BA143" s="94">
        <f t="shared" si="107"/>
        <v>0</v>
      </c>
      <c r="BC143" s="94">
        <f t="shared" si="108"/>
        <v>0</v>
      </c>
      <c r="BE143" s="94">
        <f t="shared" si="109"/>
        <v>0</v>
      </c>
      <c r="BG143" s="95">
        <f t="shared" si="110"/>
        <v>0</v>
      </c>
      <c r="BK143" s="79">
        <v>440</v>
      </c>
      <c r="BM143">
        <f t="shared" si="111"/>
        <v>0</v>
      </c>
      <c r="BO143" s="94">
        <f t="shared" si="112"/>
        <v>0</v>
      </c>
      <c r="BQ143" s="94">
        <f t="shared" si="113"/>
        <v>0</v>
      </c>
      <c r="BS143" s="94">
        <f t="shared" si="114"/>
        <v>0</v>
      </c>
      <c r="BU143" s="95">
        <f t="shared" si="115"/>
        <v>0</v>
      </c>
    </row>
    <row r="144" spans="1:73" x14ac:dyDescent="0.25">
      <c r="A144" s="23" t="s">
        <v>320</v>
      </c>
      <c r="B144" s="57" t="s">
        <v>1095</v>
      </c>
      <c r="C144">
        <v>86</v>
      </c>
      <c r="D144" s="36"/>
      <c r="K144" s="2"/>
      <c r="U144" s="79">
        <v>450</v>
      </c>
      <c r="V144" s="94"/>
      <c r="W144" s="94">
        <f t="shared" si="96"/>
        <v>0</v>
      </c>
      <c r="X144" s="94"/>
      <c r="Y144" s="94">
        <f t="shared" si="97"/>
        <v>0</v>
      </c>
      <c r="Z144" s="94"/>
      <c r="AA144" s="94">
        <f t="shared" si="98"/>
        <v>0</v>
      </c>
      <c r="AB144" s="94"/>
      <c r="AC144" s="94">
        <f t="shared" si="99"/>
        <v>0</v>
      </c>
      <c r="AD144" s="94"/>
      <c r="AE144" s="95">
        <f t="shared" si="100"/>
        <v>0</v>
      </c>
      <c r="AI144" s="79">
        <v>450</v>
      </c>
      <c r="AK144">
        <f t="shared" si="101"/>
        <v>0</v>
      </c>
      <c r="AM144" s="94">
        <f t="shared" si="102"/>
        <v>0</v>
      </c>
      <c r="AO144" s="94">
        <f t="shared" si="103"/>
        <v>0</v>
      </c>
      <c r="AQ144" s="94">
        <f t="shared" si="104"/>
        <v>0</v>
      </c>
      <c r="AS144" s="95">
        <f t="shared" si="105"/>
        <v>0</v>
      </c>
      <c r="AW144" s="79">
        <v>450</v>
      </c>
      <c r="AY144">
        <f t="shared" si="106"/>
        <v>0</v>
      </c>
      <c r="BA144" s="94">
        <f t="shared" si="107"/>
        <v>0</v>
      </c>
      <c r="BC144" s="94">
        <f t="shared" si="108"/>
        <v>0</v>
      </c>
      <c r="BE144" s="94">
        <f t="shared" si="109"/>
        <v>0</v>
      </c>
      <c r="BG144" s="95">
        <f t="shared" si="110"/>
        <v>0</v>
      </c>
      <c r="BK144" s="79">
        <v>450</v>
      </c>
      <c r="BM144">
        <f t="shared" si="111"/>
        <v>0</v>
      </c>
      <c r="BO144" s="94">
        <f t="shared" si="112"/>
        <v>0</v>
      </c>
      <c r="BQ144" s="94">
        <f t="shared" si="113"/>
        <v>0</v>
      </c>
      <c r="BS144" s="94">
        <f t="shared" si="114"/>
        <v>0</v>
      </c>
      <c r="BU144" s="95">
        <f t="shared" si="115"/>
        <v>0</v>
      </c>
    </row>
    <row r="145" spans="1:75" x14ac:dyDescent="0.25">
      <c r="A145" s="9" t="s">
        <v>359</v>
      </c>
      <c r="B145" s="57" t="s">
        <v>1099</v>
      </c>
      <c r="C145">
        <v>94</v>
      </c>
      <c r="D145" s="36"/>
      <c r="K145" s="2"/>
      <c r="U145" s="79">
        <v>460</v>
      </c>
      <c r="V145" s="94"/>
      <c r="W145" s="94">
        <f t="shared" si="96"/>
        <v>0</v>
      </c>
      <c r="X145" s="94"/>
      <c r="Y145" s="94">
        <f t="shared" si="97"/>
        <v>0</v>
      </c>
      <c r="Z145" s="94"/>
      <c r="AA145" s="94">
        <f t="shared" si="98"/>
        <v>0</v>
      </c>
      <c r="AB145" s="94"/>
      <c r="AC145" s="94">
        <f t="shared" si="99"/>
        <v>0</v>
      </c>
      <c r="AD145" s="94"/>
      <c r="AE145" s="95">
        <f t="shared" si="100"/>
        <v>0</v>
      </c>
      <c r="AI145" s="79">
        <v>460</v>
      </c>
      <c r="AK145">
        <f t="shared" si="101"/>
        <v>0</v>
      </c>
      <c r="AM145">
        <f t="shared" si="102"/>
        <v>0</v>
      </c>
      <c r="AO145" s="94">
        <f t="shared" si="103"/>
        <v>0</v>
      </c>
      <c r="AQ145">
        <f t="shared" si="104"/>
        <v>0</v>
      </c>
      <c r="AS145" s="95">
        <f t="shared" si="105"/>
        <v>0</v>
      </c>
      <c r="AW145" s="79">
        <v>460</v>
      </c>
      <c r="AY145">
        <f t="shared" si="106"/>
        <v>0</v>
      </c>
      <c r="BA145">
        <f t="shared" si="107"/>
        <v>0</v>
      </c>
      <c r="BC145" s="94">
        <f t="shared" si="108"/>
        <v>0</v>
      </c>
      <c r="BE145">
        <f t="shared" si="109"/>
        <v>0</v>
      </c>
      <c r="BG145" s="95">
        <f t="shared" si="110"/>
        <v>0</v>
      </c>
      <c r="BK145" s="79">
        <v>460</v>
      </c>
      <c r="BM145">
        <f t="shared" si="111"/>
        <v>0</v>
      </c>
      <c r="BO145">
        <f t="shared" si="112"/>
        <v>0</v>
      </c>
      <c r="BQ145" s="94">
        <f t="shared" si="113"/>
        <v>0</v>
      </c>
      <c r="BS145">
        <f t="shared" si="114"/>
        <v>0</v>
      </c>
      <c r="BU145" s="95">
        <f t="shared" si="115"/>
        <v>0</v>
      </c>
    </row>
    <row r="146" spans="1:75" x14ac:dyDescent="0.25">
      <c r="A146" s="9" t="s">
        <v>361</v>
      </c>
      <c r="B146" s="57" t="s">
        <v>1100</v>
      </c>
      <c r="C146">
        <f>45*2</f>
        <v>90</v>
      </c>
      <c r="D146" s="36"/>
      <c r="K146" s="2"/>
      <c r="U146" s="79">
        <v>470</v>
      </c>
      <c r="V146" s="21">
        <v>236.24</v>
      </c>
      <c r="W146" s="94">
        <f t="shared" si="96"/>
        <v>236.24</v>
      </c>
      <c r="X146" s="94">
        <v>232.83</v>
      </c>
      <c r="Y146" s="94">
        <f t="shared" si="97"/>
        <v>232.83</v>
      </c>
      <c r="Z146" s="94">
        <v>217.8</v>
      </c>
      <c r="AA146" s="94">
        <f t="shared" si="98"/>
        <v>217.8</v>
      </c>
      <c r="AB146" s="94">
        <v>202.75</v>
      </c>
      <c r="AC146" s="94">
        <f t="shared" si="99"/>
        <v>202.75</v>
      </c>
      <c r="AD146" s="21">
        <v>176.03</v>
      </c>
      <c r="AE146" s="95">
        <f t="shared" si="100"/>
        <v>176.03</v>
      </c>
      <c r="AI146" s="79">
        <v>470</v>
      </c>
      <c r="AK146">
        <f t="shared" si="101"/>
        <v>0</v>
      </c>
      <c r="AM146">
        <f t="shared" si="102"/>
        <v>0</v>
      </c>
      <c r="AO146">
        <f t="shared" si="103"/>
        <v>0</v>
      </c>
      <c r="AQ146">
        <f t="shared" si="104"/>
        <v>0</v>
      </c>
      <c r="AS146" s="2">
        <f t="shared" si="105"/>
        <v>0</v>
      </c>
      <c r="AW146" s="79">
        <v>470</v>
      </c>
      <c r="AY146">
        <f t="shared" si="106"/>
        <v>0</v>
      </c>
      <c r="BA146">
        <f t="shared" si="107"/>
        <v>0</v>
      </c>
      <c r="BC146">
        <f t="shared" si="108"/>
        <v>0</v>
      </c>
      <c r="BE146">
        <f t="shared" si="109"/>
        <v>0</v>
      </c>
      <c r="BG146" s="2">
        <f t="shared" si="110"/>
        <v>0</v>
      </c>
      <c r="BK146" s="79">
        <v>470</v>
      </c>
      <c r="BM146">
        <f t="shared" si="111"/>
        <v>0</v>
      </c>
      <c r="BO146">
        <f t="shared" si="112"/>
        <v>0</v>
      </c>
      <c r="BQ146">
        <f t="shared" si="113"/>
        <v>0</v>
      </c>
      <c r="BS146">
        <f t="shared" si="114"/>
        <v>0</v>
      </c>
      <c r="BU146" s="2">
        <f t="shared" si="115"/>
        <v>0</v>
      </c>
    </row>
    <row r="147" spans="1:75" x14ac:dyDescent="0.25">
      <c r="A147" s="9" t="s">
        <v>363</v>
      </c>
      <c r="B147" s="57" t="s">
        <v>1101</v>
      </c>
      <c r="C147">
        <f>45*2</f>
        <v>90</v>
      </c>
      <c r="D147" s="36"/>
      <c r="K147" s="2"/>
      <c r="T147">
        <f>V147-V121</f>
        <v>40.069999999999993</v>
      </c>
      <c r="U147" s="80">
        <v>480</v>
      </c>
      <c r="V147" s="92">
        <v>236.59</v>
      </c>
      <c r="W147" s="134">
        <f t="shared" si="96"/>
        <v>0.34999999999999432</v>
      </c>
      <c r="X147" s="134">
        <v>233.18</v>
      </c>
      <c r="Y147" s="134">
        <f t="shared" si="97"/>
        <v>0.34999999999999432</v>
      </c>
      <c r="Z147" s="134">
        <v>218.15</v>
      </c>
      <c r="AA147" s="134">
        <f t="shared" si="98"/>
        <v>0.34999999999999432</v>
      </c>
      <c r="AB147" s="134">
        <v>203.1</v>
      </c>
      <c r="AC147" s="134">
        <f t="shared" si="99"/>
        <v>0.34999999999999432</v>
      </c>
      <c r="AD147" s="92">
        <v>176.38</v>
      </c>
      <c r="AE147" s="95">
        <f t="shared" si="100"/>
        <v>0.34999999999999432</v>
      </c>
      <c r="AF147">
        <f>AD147-AD121</f>
        <v>40.03</v>
      </c>
      <c r="AH147">
        <f>AJ147-AJ121</f>
        <v>40</v>
      </c>
      <c r="AI147" s="80">
        <v>480</v>
      </c>
      <c r="AJ147" s="4">
        <v>135.4</v>
      </c>
      <c r="AK147" s="4">
        <f t="shared" si="101"/>
        <v>135.4</v>
      </c>
      <c r="AL147" s="4"/>
      <c r="AM147" s="4">
        <f t="shared" si="102"/>
        <v>0</v>
      </c>
      <c r="AN147" s="4"/>
      <c r="AO147" s="4">
        <f t="shared" si="103"/>
        <v>0</v>
      </c>
      <c r="AP147" s="4"/>
      <c r="AQ147" s="4">
        <f t="shared" si="104"/>
        <v>0</v>
      </c>
      <c r="AR147" s="4">
        <v>74.91</v>
      </c>
      <c r="AS147" s="3">
        <f t="shared" si="105"/>
        <v>74.91</v>
      </c>
      <c r="AT147">
        <f>AR147-AR121</f>
        <v>39.949999999999996</v>
      </c>
      <c r="AW147" s="80">
        <v>480</v>
      </c>
      <c r="AX147" s="4"/>
      <c r="AY147" s="4">
        <f t="shared" si="106"/>
        <v>0</v>
      </c>
      <c r="AZ147" s="4"/>
      <c r="BA147" s="4">
        <f t="shared" si="107"/>
        <v>0</v>
      </c>
      <c r="BB147" s="4"/>
      <c r="BC147" s="4">
        <f t="shared" si="108"/>
        <v>0</v>
      </c>
      <c r="BD147" s="4"/>
      <c r="BE147" s="4">
        <f t="shared" si="109"/>
        <v>0</v>
      </c>
      <c r="BF147" s="4">
        <v>179.57</v>
      </c>
      <c r="BG147" s="2">
        <f t="shared" si="110"/>
        <v>179.57</v>
      </c>
      <c r="BH147">
        <f>BF147-BF121</f>
        <v>40.19</v>
      </c>
      <c r="BK147" s="80">
        <v>480</v>
      </c>
      <c r="BL147" s="4"/>
      <c r="BM147" s="4">
        <f t="shared" si="111"/>
        <v>0</v>
      </c>
      <c r="BN147" s="4"/>
      <c r="BO147" s="4">
        <f t="shared" si="112"/>
        <v>0</v>
      </c>
      <c r="BP147" s="4"/>
      <c r="BQ147" s="4">
        <f t="shared" si="113"/>
        <v>0</v>
      </c>
      <c r="BR147" s="4"/>
      <c r="BS147" s="4">
        <f t="shared" si="114"/>
        <v>0</v>
      </c>
      <c r="BT147" s="4">
        <v>77.489999999999995</v>
      </c>
      <c r="BU147" s="2">
        <f t="shared" si="115"/>
        <v>77.489999999999995</v>
      </c>
      <c r="BV147">
        <f>BT147-BT121</f>
        <v>40.08</v>
      </c>
    </row>
    <row r="148" spans="1:75" x14ac:dyDescent="0.25">
      <c r="A148" s="9" t="s">
        <v>365</v>
      </c>
      <c r="B148" s="57" t="s">
        <v>1102</v>
      </c>
      <c r="C148">
        <v>94</v>
      </c>
      <c r="D148" s="36"/>
      <c r="K148" s="2"/>
      <c r="U148" s="27" t="s">
        <v>998</v>
      </c>
      <c r="W148" s="118">
        <f>(V147-V128)/19</f>
        <v>0.35368421052631571</v>
      </c>
      <c r="X148" s="17"/>
      <c r="Y148" s="118">
        <f>(X147-X128)/19</f>
        <v>0.3531578947368425</v>
      </c>
      <c r="Z148" s="17"/>
      <c r="AA148" s="118">
        <f>(Z147-Z128)/19</f>
        <v>0.35157894736842144</v>
      </c>
      <c r="AB148" s="17"/>
      <c r="AC148" s="118">
        <f>(AB147-AB128)/19</f>
        <v>0.35000000000000031</v>
      </c>
      <c r="AD148" s="17"/>
      <c r="AE148" s="121">
        <f>(AD147-AD128)/19</f>
        <v>0.3489473684210524</v>
      </c>
      <c r="AF148" s="123">
        <f>(AE148+AC148+AA148+Y148+W148)/5</f>
        <v>0.35147368421052649</v>
      </c>
      <c r="AG148" t="s">
        <v>182</v>
      </c>
      <c r="AI148" s="27" t="s">
        <v>998</v>
      </c>
      <c r="AK148" s="118">
        <f>(AJ147-AJ128)/19</f>
        <v>0.35105263157894823</v>
      </c>
      <c r="AL148" s="17"/>
      <c r="AM148" s="118">
        <f>(AL147-AL128)/19</f>
        <v>0</v>
      </c>
      <c r="AN148" s="17"/>
      <c r="AO148" s="118">
        <f>(AN147-AN128)/19</f>
        <v>0</v>
      </c>
      <c r="AP148" s="17"/>
      <c r="AQ148" s="118">
        <f>(AP147-AP128)/19</f>
        <v>0</v>
      </c>
      <c r="AR148" s="17"/>
      <c r="AS148" s="118">
        <f>(AR147-AR128)/19</f>
        <v>0.36263157894736847</v>
      </c>
      <c r="AT148" s="119">
        <f>(AS148+AQ148+AO148+AM148+AK148)/5</f>
        <v>0.14273684210526333</v>
      </c>
      <c r="AU148" t="s">
        <v>182</v>
      </c>
      <c r="AW148" s="27" t="s">
        <v>998</v>
      </c>
      <c r="AY148" s="118">
        <f>(AX147-AX128)/19</f>
        <v>0</v>
      </c>
      <c r="AZ148" s="17"/>
      <c r="BA148" s="118">
        <f>(AZ147-AZ128)/19</f>
        <v>0</v>
      </c>
      <c r="BB148" s="17"/>
      <c r="BC148" s="118">
        <f>(BB147-BB128)/19</f>
        <v>0</v>
      </c>
      <c r="BD148" s="17"/>
      <c r="BE148" s="118">
        <f>(BD147-BD128)/19</f>
        <v>0</v>
      </c>
      <c r="BF148" s="17"/>
      <c r="BG148" s="121">
        <f>(BF147-BF128)/19</f>
        <v>0.52315789473684193</v>
      </c>
      <c r="BH148" s="123">
        <f>(BG148+BE148+BC148+BA148+AY148)/5</f>
        <v>0.10463157894736838</v>
      </c>
      <c r="BI148" t="s">
        <v>182</v>
      </c>
      <c r="BK148" s="27" t="s">
        <v>998</v>
      </c>
      <c r="BM148" s="118">
        <f>(BL147-BL128)/19</f>
        <v>0</v>
      </c>
      <c r="BN148" s="17"/>
      <c r="BO148" s="118">
        <f>(BN147-BN128)/19</f>
        <v>0</v>
      </c>
      <c r="BP148" s="17"/>
      <c r="BQ148" s="118">
        <f>(BP147-BP128)/19</f>
        <v>0</v>
      </c>
      <c r="BR148" s="17"/>
      <c r="BS148" s="118">
        <f>(BR147-BR128)/19</f>
        <v>0</v>
      </c>
      <c r="BT148" s="17"/>
      <c r="BU148" s="121">
        <f>(BT147-BT128)/19</f>
        <v>0.54631578947368398</v>
      </c>
      <c r="BV148" s="123">
        <f>(BU148+BS148+BQ148+BO148+BM148)/5</f>
        <v>0.1092631578947368</v>
      </c>
      <c r="BW148" t="s">
        <v>182</v>
      </c>
    </row>
    <row r="149" spans="1:75" x14ac:dyDescent="0.25">
      <c r="A149" s="9" t="s">
        <v>367</v>
      </c>
      <c r="B149" s="57" t="s">
        <v>1103</v>
      </c>
      <c r="C149">
        <v>84</v>
      </c>
      <c r="D149" s="36"/>
      <c r="K149" s="2"/>
      <c r="W149" s="117">
        <f>V147-X147</f>
        <v>3.4099999999999966</v>
      </c>
      <c r="Y149" s="117">
        <f>X147-Z147</f>
        <v>15.030000000000001</v>
      </c>
      <c r="AA149" s="117">
        <f>Z147-AB147</f>
        <v>15.050000000000011</v>
      </c>
      <c r="AC149" s="117">
        <f>AB147-AD147</f>
        <v>26.72</v>
      </c>
      <c r="AE149" s="122"/>
      <c r="AF149" s="124">
        <f>(W127+Y127+AA127+AC127+W149+Y149+AA149+AC149)/8</f>
        <v>15.041250000000002</v>
      </c>
      <c r="AG149" t="s">
        <v>327</v>
      </c>
      <c r="AK149" s="117">
        <f>AJ147-AL147</f>
        <v>135.4</v>
      </c>
      <c r="AM149" s="117">
        <f>AL147-AN147</f>
        <v>0</v>
      </c>
      <c r="AO149" s="117">
        <f>AN147-AP147</f>
        <v>0</v>
      </c>
      <c r="AQ149" s="117">
        <f>AP147-AR147</f>
        <v>-74.91</v>
      </c>
      <c r="AT149" s="120">
        <f>(AK127+AM127+AO127+AQ127+AK149+AM149+AO149+AQ149)/8</f>
        <v>15.150000000000002</v>
      </c>
      <c r="AU149" t="s">
        <v>327</v>
      </c>
      <c r="AY149" s="117">
        <f>AX147-AZ147</f>
        <v>0</v>
      </c>
      <c r="BA149" s="117">
        <f>AZ147-BB147</f>
        <v>0</v>
      </c>
      <c r="BC149" s="117">
        <f>BB147-BD147</f>
        <v>0</v>
      </c>
      <c r="BE149" s="117">
        <f>BD147-BF147</f>
        <v>-179.57</v>
      </c>
      <c r="BG149" s="122"/>
      <c r="BH149" s="124">
        <f>(AY127+BA127+BC127+BE127+AY149+BA149+BC149+BE149)/8</f>
        <v>-43.65</v>
      </c>
      <c r="BI149" t="s">
        <v>327</v>
      </c>
      <c r="BM149" s="117">
        <f>BL147-BN147</f>
        <v>0</v>
      </c>
      <c r="BO149" s="117">
        <f>BN147-BP147</f>
        <v>0</v>
      </c>
      <c r="BQ149" s="117">
        <f>BP147-BR147</f>
        <v>0</v>
      </c>
      <c r="BS149" s="117">
        <f>BR147-BT147</f>
        <v>-77.489999999999995</v>
      </c>
      <c r="BU149" s="122"/>
      <c r="BV149" s="124">
        <f>(BM127+BO127+BQ127+BS127+BM149+BO149+BQ149+BS149)/8</f>
        <v>-18.074999999999999</v>
      </c>
      <c r="BW149" t="s">
        <v>327</v>
      </c>
    </row>
    <row r="150" spans="1:75" x14ac:dyDescent="0.25">
      <c r="A150" s="9" t="s">
        <v>369</v>
      </c>
      <c r="B150" s="57" t="s">
        <v>1104</v>
      </c>
      <c r="C150">
        <v>92</v>
      </c>
      <c r="D150" s="36"/>
      <c r="K150" s="2"/>
      <c r="AT150">
        <f>AT149/15</f>
        <v>1.0100000000000002</v>
      </c>
      <c r="BH150">
        <f>BH149/15</f>
        <v>-2.9099999999999997</v>
      </c>
      <c r="BV150">
        <f>BV149/15</f>
        <v>-1.2049999999999998</v>
      </c>
    </row>
    <row r="151" spans="1:75" x14ac:dyDescent="0.25">
      <c r="A151" s="9" t="s">
        <v>371</v>
      </c>
      <c r="B151" s="57" t="s">
        <v>1105</v>
      </c>
      <c r="C151">
        <f>48*2</f>
        <v>96</v>
      </c>
      <c r="D151" s="36"/>
      <c r="K151" s="2"/>
      <c r="AJ151" s="125"/>
      <c r="AK151" s="125"/>
      <c r="AL151" s="125"/>
      <c r="AM151" s="125"/>
      <c r="AN151" s="125"/>
      <c r="AO151" s="125"/>
      <c r="AP151" s="125"/>
      <c r="AQ151" s="125"/>
      <c r="AR151" s="125"/>
      <c r="AS151" s="125"/>
      <c r="AT151" s="125"/>
      <c r="AU151" s="125"/>
    </row>
    <row r="152" spans="1:75" x14ac:dyDescent="0.25">
      <c r="A152" s="9" t="s">
        <v>373</v>
      </c>
      <c r="B152" s="57" t="s">
        <v>1106</v>
      </c>
      <c r="C152">
        <f>45*2</f>
        <v>90</v>
      </c>
      <c r="D152" s="36"/>
      <c r="K152" s="2"/>
      <c r="AJ152" s="125"/>
      <c r="AK152" s="125"/>
      <c r="AL152" s="125"/>
      <c r="AM152" s="125"/>
      <c r="AN152" s="125"/>
      <c r="AO152" s="125"/>
      <c r="AP152" s="125"/>
      <c r="AQ152" s="125"/>
      <c r="AR152" s="125"/>
      <c r="AS152" s="125"/>
      <c r="AT152" s="125"/>
      <c r="AU152" s="125"/>
    </row>
    <row r="153" spans="1:75" ht="15.75" thickBot="1" x14ac:dyDescent="0.3">
      <c r="A153" s="13" t="s">
        <v>375</v>
      </c>
      <c r="B153" s="113" t="s">
        <v>1107</v>
      </c>
      <c r="C153" s="4">
        <f>45*2</f>
        <v>90</v>
      </c>
      <c r="D153" s="37"/>
      <c r="E153" s="4"/>
      <c r="F153" s="4"/>
      <c r="G153" s="4"/>
      <c r="H153" s="4"/>
      <c r="I153" s="4"/>
      <c r="J153" s="4"/>
      <c r="K153" s="3"/>
    </row>
    <row r="156" spans="1:75" x14ac:dyDescent="0.25">
      <c r="B156" s="424"/>
      <c r="C156" s="424"/>
    </row>
    <row r="158" spans="1:75" x14ac:dyDescent="0.25">
      <c r="B158" s="17"/>
      <c r="C158" s="17"/>
      <c r="D158" s="34"/>
      <c r="AJ158" s="109"/>
      <c r="AK158" s="109"/>
      <c r="AL158" s="109"/>
      <c r="AM158" s="109"/>
      <c r="AN158" s="109"/>
      <c r="AO158" s="109"/>
      <c r="AP158" s="109"/>
      <c r="AQ158" s="109"/>
      <c r="AR158" s="109"/>
      <c r="AS158" s="109"/>
      <c r="AT158" s="109"/>
      <c r="AU158" s="109"/>
    </row>
    <row r="159" spans="1:75" x14ac:dyDescent="0.25">
      <c r="B159" s="17"/>
      <c r="C159" s="17"/>
      <c r="D159" s="34"/>
    </row>
    <row r="160" spans="1:75" x14ac:dyDescent="0.25">
      <c r="B160" s="17"/>
      <c r="C160" s="17"/>
      <c r="D160" s="34"/>
    </row>
    <row r="161" spans="1:51" x14ac:dyDescent="0.25">
      <c r="A161" s="8"/>
      <c r="AM161">
        <v>385</v>
      </c>
      <c r="AN161" s="129">
        <v>410</v>
      </c>
      <c r="AO161">
        <v>435</v>
      </c>
      <c r="AP161">
        <v>460</v>
      </c>
      <c r="AQ161">
        <v>460</v>
      </c>
      <c r="AR161">
        <v>485</v>
      </c>
      <c r="AS161">
        <v>485</v>
      </c>
      <c r="AT161">
        <v>510</v>
      </c>
      <c r="AU161">
        <v>510</v>
      </c>
      <c r="AV161">
        <v>535</v>
      </c>
      <c r="AW161">
        <v>560</v>
      </c>
      <c r="AX161" s="464" t="s">
        <v>1108</v>
      </c>
      <c r="AY161" s="464"/>
    </row>
    <row r="162" spans="1:51" x14ac:dyDescent="0.25">
      <c r="AM162" s="26">
        <v>350</v>
      </c>
      <c r="AN162" s="130">
        <v>375</v>
      </c>
      <c r="AO162" s="26">
        <v>400</v>
      </c>
      <c r="AP162" s="26">
        <v>425</v>
      </c>
      <c r="AQ162" s="26" t="s">
        <v>1109</v>
      </c>
      <c r="AR162" s="26">
        <v>450</v>
      </c>
      <c r="AS162" s="26" t="s">
        <v>1110</v>
      </c>
      <c r="AT162" s="26">
        <v>475</v>
      </c>
      <c r="AU162" s="26" t="s">
        <v>1111</v>
      </c>
      <c r="AV162" s="26" t="s">
        <v>1112</v>
      </c>
      <c r="AW162" s="26" t="s">
        <v>1113</v>
      </c>
      <c r="AX162" s="464" t="s">
        <v>382</v>
      </c>
      <c r="AY162" s="464"/>
    </row>
    <row r="163" spans="1:51" x14ac:dyDescent="0.25">
      <c r="A163" s="424"/>
      <c r="B163" s="424"/>
      <c r="C163" s="424"/>
      <c r="AK163" s="457" t="s">
        <v>327</v>
      </c>
      <c r="AL163">
        <v>1</v>
      </c>
      <c r="AM163">
        <f>AM$161-298-75</f>
        <v>12</v>
      </c>
      <c r="AN163" s="131">
        <f>AN$161-293-105</f>
        <v>12</v>
      </c>
      <c r="AO163" s="19">
        <f>AO$161-293-105</f>
        <v>37</v>
      </c>
      <c r="AP163" s="19">
        <f>AP$161-293-105</f>
        <v>62</v>
      </c>
      <c r="AQ163" s="19">
        <f>AQ$161-343-105</f>
        <v>12</v>
      </c>
      <c r="AR163" s="19">
        <f>AR$161-293-105</f>
        <v>87</v>
      </c>
      <c r="AS163" s="19">
        <f>AS$161-343-105</f>
        <v>37</v>
      </c>
      <c r="AT163" s="19">
        <f>AT$161-293-105</f>
        <v>112</v>
      </c>
      <c r="AU163" s="19">
        <f>AU$161-343-105</f>
        <v>62</v>
      </c>
      <c r="AV163" s="19">
        <f>AV$161-343-105</f>
        <v>87</v>
      </c>
      <c r="AW163" s="6">
        <f>AW$161-343-105</f>
        <v>112</v>
      </c>
    </row>
    <row r="164" spans="1:51" x14ac:dyDescent="0.25">
      <c r="AK164" s="457"/>
      <c r="AL164">
        <v>2</v>
      </c>
      <c r="AM164">
        <f>AM163+15</f>
        <v>27</v>
      </c>
      <c r="AN164" s="132">
        <f>AN163+15</f>
        <v>27</v>
      </c>
      <c r="AO164">
        <f t="shared" ref="AO164:AQ167" si="116">AO163+15</f>
        <v>52</v>
      </c>
      <c r="AP164">
        <f t="shared" si="116"/>
        <v>77</v>
      </c>
      <c r="AQ164">
        <f t="shared" si="116"/>
        <v>27</v>
      </c>
      <c r="AR164">
        <f t="shared" ref="AR164:AW167" si="117">AR163+15</f>
        <v>102</v>
      </c>
      <c r="AS164">
        <f t="shared" si="117"/>
        <v>52</v>
      </c>
      <c r="AT164">
        <f t="shared" si="117"/>
        <v>127</v>
      </c>
      <c r="AU164">
        <f t="shared" si="117"/>
        <v>77</v>
      </c>
      <c r="AV164">
        <f t="shared" si="117"/>
        <v>102</v>
      </c>
      <c r="AW164" s="2">
        <f t="shared" si="117"/>
        <v>127</v>
      </c>
    </row>
    <row r="165" spans="1:51" x14ac:dyDescent="0.25">
      <c r="AK165" s="457"/>
      <c r="AL165">
        <v>3</v>
      </c>
      <c r="AM165">
        <f>AM164+15</f>
        <v>42</v>
      </c>
      <c r="AN165" s="132">
        <f>AN164+15</f>
        <v>42</v>
      </c>
      <c r="AO165">
        <f t="shared" si="116"/>
        <v>67</v>
      </c>
      <c r="AP165">
        <f t="shared" si="116"/>
        <v>92</v>
      </c>
      <c r="AQ165">
        <f>AQ164+15</f>
        <v>42</v>
      </c>
      <c r="AR165">
        <f t="shared" si="117"/>
        <v>117</v>
      </c>
      <c r="AS165">
        <f t="shared" si="117"/>
        <v>67</v>
      </c>
      <c r="AT165">
        <f t="shared" si="117"/>
        <v>142</v>
      </c>
      <c r="AU165">
        <f t="shared" si="117"/>
        <v>92</v>
      </c>
      <c r="AV165">
        <f t="shared" si="117"/>
        <v>117</v>
      </c>
      <c r="AW165" s="2">
        <f t="shared" si="117"/>
        <v>142</v>
      </c>
    </row>
    <row r="166" spans="1:51" x14ac:dyDescent="0.25">
      <c r="AK166" s="457"/>
      <c r="AL166">
        <v>4</v>
      </c>
      <c r="AM166" t="s">
        <v>723</v>
      </c>
      <c r="AN166" s="132">
        <f>AN165+15</f>
        <v>57</v>
      </c>
      <c r="AO166">
        <f t="shared" si="116"/>
        <v>82</v>
      </c>
      <c r="AP166">
        <f t="shared" si="116"/>
        <v>107</v>
      </c>
      <c r="AQ166">
        <f>AQ165+15</f>
        <v>57</v>
      </c>
      <c r="AR166">
        <f t="shared" si="117"/>
        <v>132</v>
      </c>
      <c r="AS166">
        <f t="shared" si="117"/>
        <v>82</v>
      </c>
      <c r="AT166">
        <f t="shared" si="117"/>
        <v>157</v>
      </c>
      <c r="AU166">
        <f t="shared" si="117"/>
        <v>107</v>
      </c>
      <c r="AV166">
        <f t="shared" si="117"/>
        <v>132</v>
      </c>
      <c r="AW166" s="2">
        <f t="shared" si="117"/>
        <v>157</v>
      </c>
    </row>
    <row r="167" spans="1:51" x14ac:dyDescent="0.25">
      <c r="AK167" s="457"/>
      <c r="AL167">
        <v>5</v>
      </c>
      <c r="AM167" t="s">
        <v>723</v>
      </c>
      <c r="AN167" s="132">
        <f>AN166+15</f>
        <v>72</v>
      </c>
      <c r="AO167">
        <f t="shared" si="116"/>
        <v>97</v>
      </c>
      <c r="AP167">
        <f t="shared" si="116"/>
        <v>122</v>
      </c>
      <c r="AQ167">
        <f>AQ166+15</f>
        <v>72</v>
      </c>
      <c r="AR167">
        <f t="shared" si="117"/>
        <v>147</v>
      </c>
      <c r="AS167">
        <f t="shared" si="117"/>
        <v>97</v>
      </c>
      <c r="AT167">
        <f t="shared" si="117"/>
        <v>172</v>
      </c>
      <c r="AU167">
        <f t="shared" si="117"/>
        <v>122</v>
      </c>
      <c r="AV167">
        <f t="shared" si="117"/>
        <v>147</v>
      </c>
      <c r="AW167" s="2">
        <f t="shared" si="117"/>
        <v>172</v>
      </c>
    </row>
    <row r="168" spans="1:51" x14ac:dyDescent="0.25">
      <c r="AL168" s="109" t="s">
        <v>1114</v>
      </c>
      <c r="AN168" s="126"/>
      <c r="AO168" s="127">
        <f>AO163-AN163</f>
        <v>25</v>
      </c>
      <c r="AP168" s="127">
        <f>AP163-AN163</f>
        <v>50</v>
      </c>
      <c r="AQ168" s="127">
        <f>AQ163-AN163</f>
        <v>0</v>
      </c>
      <c r="AR168" s="127">
        <f>AR163-AN163</f>
        <v>75</v>
      </c>
      <c r="AS168" s="127">
        <f>AS163-AN163</f>
        <v>25</v>
      </c>
      <c r="AT168" s="127">
        <f>AT163-AN163</f>
        <v>100</v>
      </c>
      <c r="AU168" s="127">
        <f>AU163-AN163</f>
        <v>50</v>
      </c>
      <c r="AV168" s="127">
        <f>AV163-AN163</f>
        <v>75</v>
      </c>
      <c r="AW168" s="128">
        <f>AW163-AN163</f>
        <v>100</v>
      </c>
      <c r="AX168" s="109"/>
      <c r="AY168" s="109"/>
    </row>
    <row r="171" spans="1:51" x14ac:dyDescent="0.25">
      <c r="AL171" t="s">
        <v>1115</v>
      </c>
      <c r="AM171" t="s">
        <v>1116</v>
      </c>
    </row>
    <row r="172" spans="1:51" x14ac:dyDescent="0.25">
      <c r="AL172" t="s">
        <v>1117</v>
      </c>
      <c r="AM172" t="s">
        <v>1118</v>
      </c>
    </row>
  </sheetData>
  <mergeCells count="72">
    <mergeCell ref="BY99:CI99"/>
    <mergeCell ref="BY100:CI100"/>
    <mergeCell ref="DA99:DK99"/>
    <mergeCell ref="DA100:DK100"/>
    <mergeCell ref="BK99:BU99"/>
    <mergeCell ref="BK100:BU100"/>
    <mergeCell ref="BK126:BU126"/>
    <mergeCell ref="BK125:BU125"/>
    <mergeCell ref="BK47:BU47"/>
    <mergeCell ref="BK48:BU48"/>
    <mergeCell ref="BK73:BU73"/>
    <mergeCell ref="BK74:BU74"/>
    <mergeCell ref="A62:B62"/>
    <mergeCell ref="A74:B74"/>
    <mergeCell ref="AW47:BG47"/>
    <mergeCell ref="AW48:BG48"/>
    <mergeCell ref="AW73:BG73"/>
    <mergeCell ref="AW74:BG74"/>
    <mergeCell ref="U74:AE74"/>
    <mergeCell ref="U47:AE47"/>
    <mergeCell ref="U48:AE48"/>
    <mergeCell ref="U73:AE73"/>
    <mergeCell ref="AI47:AS47"/>
    <mergeCell ref="AI48:AS48"/>
    <mergeCell ref="AI73:AS73"/>
    <mergeCell ref="AI74:AS74"/>
    <mergeCell ref="BY47:CI47"/>
    <mergeCell ref="BY48:CI48"/>
    <mergeCell ref="BY73:CI73"/>
    <mergeCell ref="BY74:CI74"/>
    <mergeCell ref="DA47:DK47"/>
    <mergeCell ref="DA48:DK48"/>
    <mergeCell ref="CM47:CW47"/>
    <mergeCell ref="CM48:CW48"/>
    <mergeCell ref="CM73:CW73"/>
    <mergeCell ref="CM74:CW74"/>
    <mergeCell ref="U13:AA15"/>
    <mergeCell ref="A3:B3"/>
    <mergeCell ref="A11:B11"/>
    <mergeCell ref="C3:K3"/>
    <mergeCell ref="B156:C156"/>
    <mergeCell ref="A4:B4"/>
    <mergeCell ref="A22:B22"/>
    <mergeCell ref="A31:B31"/>
    <mergeCell ref="A37:B37"/>
    <mergeCell ref="A53:B53"/>
    <mergeCell ref="A121:B121"/>
    <mergeCell ref="A134:B134"/>
    <mergeCell ref="A143:B143"/>
    <mergeCell ref="C143:D143"/>
    <mergeCell ref="A138:B138"/>
    <mergeCell ref="A107:B107"/>
    <mergeCell ref="AX161:AY161"/>
    <mergeCell ref="AX162:AY162"/>
    <mergeCell ref="U126:AE126"/>
    <mergeCell ref="AI126:AS126"/>
    <mergeCell ref="AW99:BG99"/>
    <mergeCell ref="U99:AE99"/>
    <mergeCell ref="AI99:AS99"/>
    <mergeCell ref="U100:AE100"/>
    <mergeCell ref="AW126:BG126"/>
    <mergeCell ref="AW100:BG100"/>
    <mergeCell ref="AW125:BG125"/>
    <mergeCell ref="A95:B95"/>
    <mergeCell ref="A100:B100"/>
    <mergeCell ref="A112:B112"/>
    <mergeCell ref="A115:B115"/>
    <mergeCell ref="AK163:AK167"/>
    <mergeCell ref="A163:C163"/>
    <mergeCell ref="AI100:AS100"/>
    <mergeCell ref="U125:AE125"/>
    <mergeCell ref="AI125:AS125"/>
  </mergeCells>
  <phoneticPr fontId="1" type="noConversion"/>
  <pageMargins left="0.7" right="0.7" top="0.75" bottom="0.75" header="0.3" footer="0.3"/>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7681"/>
  <sheetViews>
    <sheetView workbookViewId="0">
      <selection activeCell="F16" sqref="F16"/>
    </sheetView>
  </sheetViews>
  <sheetFormatPr defaultColWidth="11.42578125" defaultRowHeight="15" x14ac:dyDescent="0.25"/>
  <cols>
    <col min="1" max="1" width="7.7109375" customWidth="1"/>
    <col min="2" max="2" width="6.7109375" customWidth="1"/>
    <col min="3" max="3" width="13.7109375" customWidth="1"/>
    <col min="4" max="4" width="15.140625" customWidth="1"/>
    <col min="5" max="5" width="13.85546875" customWidth="1"/>
    <col min="6" max="6" width="34.42578125" bestFit="1" customWidth="1"/>
  </cols>
  <sheetData>
    <row r="1" spans="1:7" x14ac:dyDescent="0.25">
      <c r="A1" s="109" t="s">
        <v>182</v>
      </c>
      <c r="B1" s="109" t="s">
        <v>108</v>
      </c>
      <c r="C1" s="109" t="s">
        <v>1119</v>
      </c>
      <c r="D1" s="109" t="s">
        <v>3</v>
      </c>
      <c r="E1" s="109" t="s">
        <v>1044</v>
      </c>
      <c r="F1" s="109" t="s">
        <v>721</v>
      </c>
      <c r="G1" s="109" t="s">
        <v>722</v>
      </c>
    </row>
    <row r="2" spans="1:7" x14ac:dyDescent="0.25">
      <c r="A2">
        <v>290</v>
      </c>
      <c r="B2">
        <v>450</v>
      </c>
      <c r="C2" t="s">
        <v>1092</v>
      </c>
      <c r="D2" t="s">
        <v>908</v>
      </c>
      <c r="E2" t="s">
        <v>1046</v>
      </c>
      <c r="F2" t="str">
        <f>CONCATENATE(A2,B2,C2,D2,E2)</f>
        <v>290450DKA6410DKA1040-1050DKA3200</v>
      </c>
      <c r="G2" t="s">
        <v>504</v>
      </c>
    </row>
    <row r="3" spans="1:7" x14ac:dyDescent="0.25">
      <c r="A3">
        <v>290</v>
      </c>
      <c r="B3">
        <v>450</v>
      </c>
      <c r="C3" t="s">
        <v>1092</v>
      </c>
      <c r="D3" t="s">
        <v>908</v>
      </c>
      <c r="E3" t="s">
        <v>1048</v>
      </c>
      <c r="F3" t="str">
        <f t="shared" ref="F3:F66" si="0">CONCATENATE(A3,B3,C3,D3,E3)</f>
        <v>290450DKA6410DKA1040-1050DKA3210</v>
      </c>
      <c r="G3" t="s">
        <v>504</v>
      </c>
    </row>
    <row r="4" spans="1:7" x14ac:dyDescent="0.25">
      <c r="A4">
        <v>290</v>
      </c>
      <c r="B4">
        <v>450</v>
      </c>
      <c r="C4" t="s">
        <v>1092</v>
      </c>
      <c r="D4" t="s">
        <v>908</v>
      </c>
      <c r="E4" t="s">
        <v>1050</v>
      </c>
      <c r="F4" t="str">
        <f t="shared" si="0"/>
        <v>290450DKA6410DKA1040-1050DKA3220</v>
      </c>
      <c r="G4" t="s">
        <v>501</v>
      </c>
    </row>
    <row r="5" spans="1:7" x14ac:dyDescent="0.25">
      <c r="A5">
        <v>290</v>
      </c>
      <c r="B5">
        <v>450</v>
      </c>
      <c r="C5" t="s">
        <v>1092</v>
      </c>
      <c r="D5" t="s">
        <v>908</v>
      </c>
      <c r="E5" t="s">
        <v>1052</v>
      </c>
      <c r="F5" t="str">
        <f t="shared" si="0"/>
        <v>290450DKA6410DKA1040-1050DKA3230</v>
      </c>
      <c r="G5" t="s">
        <v>501</v>
      </c>
    </row>
    <row r="6" spans="1:7" x14ac:dyDescent="0.25">
      <c r="A6">
        <v>290</v>
      </c>
      <c r="B6">
        <v>450</v>
      </c>
      <c r="C6" t="s">
        <v>1092</v>
      </c>
      <c r="D6" t="s">
        <v>910</v>
      </c>
      <c r="E6" t="s">
        <v>1046</v>
      </c>
      <c r="F6" t="str">
        <f t="shared" si="0"/>
        <v>290450DKA6410DKA1060DKA3200</v>
      </c>
      <c r="G6" t="s">
        <v>723</v>
      </c>
    </row>
    <row r="7" spans="1:7" x14ac:dyDescent="0.25">
      <c r="A7">
        <v>290</v>
      </c>
      <c r="B7">
        <v>450</v>
      </c>
      <c r="C7" t="s">
        <v>1092</v>
      </c>
      <c r="D7" t="s">
        <v>910</v>
      </c>
      <c r="E7" t="s">
        <v>1048</v>
      </c>
      <c r="F7" t="str">
        <f t="shared" si="0"/>
        <v>290450DKA6410DKA1060DKA3210</v>
      </c>
      <c r="G7" t="s">
        <v>723</v>
      </c>
    </row>
    <row r="8" spans="1:7" x14ac:dyDescent="0.25">
      <c r="A8">
        <v>290</v>
      </c>
      <c r="B8">
        <v>450</v>
      </c>
      <c r="C8" t="s">
        <v>1092</v>
      </c>
      <c r="D8" t="s">
        <v>910</v>
      </c>
      <c r="E8" t="s">
        <v>1050</v>
      </c>
      <c r="F8" t="str">
        <f t="shared" si="0"/>
        <v>290450DKA6410DKA1060DKA3220</v>
      </c>
      <c r="G8" t="s">
        <v>723</v>
      </c>
    </row>
    <row r="9" spans="1:7" x14ac:dyDescent="0.25">
      <c r="A9">
        <v>290</v>
      </c>
      <c r="B9">
        <v>450</v>
      </c>
      <c r="C9" t="s">
        <v>1092</v>
      </c>
      <c r="D9" t="s">
        <v>910</v>
      </c>
      <c r="E9" t="s">
        <v>1052</v>
      </c>
      <c r="F9" t="str">
        <f t="shared" si="0"/>
        <v>290450DKA6410DKA1060DKA3230</v>
      </c>
      <c r="G9" t="s">
        <v>723</v>
      </c>
    </row>
    <row r="10" spans="1:7" x14ac:dyDescent="0.25">
      <c r="A10">
        <v>290</v>
      </c>
      <c r="B10">
        <v>450</v>
      </c>
      <c r="C10" t="s">
        <v>1092</v>
      </c>
      <c r="D10" t="s">
        <v>911</v>
      </c>
      <c r="E10" t="s">
        <v>1046</v>
      </c>
      <c r="F10" t="str">
        <f t="shared" si="0"/>
        <v>290450DKA6410DKA1070-1080DKA3200</v>
      </c>
      <c r="G10" t="s">
        <v>504</v>
      </c>
    </row>
    <row r="11" spans="1:7" x14ac:dyDescent="0.25">
      <c r="A11">
        <v>290</v>
      </c>
      <c r="B11">
        <v>450</v>
      </c>
      <c r="C11" t="s">
        <v>1092</v>
      </c>
      <c r="D11" t="s">
        <v>911</v>
      </c>
      <c r="E11" t="s">
        <v>1048</v>
      </c>
      <c r="F11" t="str">
        <f t="shared" si="0"/>
        <v>290450DKA6410DKA1070-1080DKA3210</v>
      </c>
      <c r="G11" t="s">
        <v>504</v>
      </c>
    </row>
    <row r="12" spans="1:7" x14ac:dyDescent="0.25">
      <c r="A12">
        <v>290</v>
      </c>
      <c r="B12">
        <v>450</v>
      </c>
      <c r="C12" t="s">
        <v>1092</v>
      </c>
      <c r="D12" t="s">
        <v>911</v>
      </c>
      <c r="E12" t="s">
        <v>1050</v>
      </c>
      <c r="F12" t="str">
        <f t="shared" si="0"/>
        <v>290450DKA6410DKA1070-1080DKA3220</v>
      </c>
      <c r="G12" t="s">
        <v>501</v>
      </c>
    </row>
    <row r="13" spans="1:7" x14ac:dyDescent="0.25">
      <c r="A13">
        <v>290</v>
      </c>
      <c r="B13">
        <v>450</v>
      </c>
      <c r="C13" t="s">
        <v>1092</v>
      </c>
      <c r="D13" t="s">
        <v>911</v>
      </c>
      <c r="E13" t="s">
        <v>1052</v>
      </c>
      <c r="F13" t="str">
        <f t="shared" si="0"/>
        <v>290450DKA6410DKA1070-1080DKA3230</v>
      </c>
      <c r="G13" t="s">
        <v>501</v>
      </c>
    </row>
    <row r="14" spans="1:7" x14ac:dyDescent="0.25">
      <c r="A14">
        <v>290</v>
      </c>
      <c r="B14">
        <v>450</v>
      </c>
      <c r="C14" t="s">
        <v>1092</v>
      </c>
      <c r="D14" t="s">
        <v>913</v>
      </c>
      <c r="E14" t="s">
        <v>1046</v>
      </c>
      <c r="F14" t="str">
        <f t="shared" si="0"/>
        <v>290450DKA6410DKA1090DKA3200</v>
      </c>
      <c r="G14" t="s">
        <v>723</v>
      </c>
    </row>
    <row r="15" spans="1:7" x14ac:dyDescent="0.25">
      <c r="A15">
        <v>290</v>
      </c>
      <c r="B15">
        <v>450</v>
      </c>
      <c r="C15" t="s">
        <v>1092</v>
      </c>
      <c r="D15" t="s">
        <v>913</v>
      </c>
      <c r="E15" t="s">
        <v>1048</v>
      </c>
      <c r="F15" t="str">
        <f t="shared" si="0"/>
        <v>290450DKA6410DKA1090DKA3210</v>
      </c>
      <c r="G15" t="s">
        <v>723</v>
      </c>
    </row>
    <row r="16" spans="1:7" x14ac:dyDescent="0.25">
      <c r="A16">
        <v>290</v>
      </c>
      <c r="B16">
        <v>450</v>
      </c>
      <c r="C16" t="s">
        <v>1092</v>
      </c>
      <c r="D16" t="s">
        <v>913</v>
      </c>
      <c r="E16" t="s">
        <v>1050</v>
      </c>
      <c r="F16" t="str">
        <f t="shared" si="0"/>
        <v>290450DKA6410DKA1090DKA3220</v>
      </c>
      <c r="G16" t="s">
        <v>723</v>
      </c>
    </row>
    <row r="17" spans="1:7" x14ac:dyDescent="0.25">
      <c r="A17">
        <v>290</v>
      </c>
      <c r="B17">
        <v>450</v>
      </c>
      <c r="C17" t="s">
        <v>1092</v>
      </c>
      <c r="D17" t="s">
        <v>913</v>
      </c>
      <c r="E17" t="s">
        <v>1052</v>
      </c>
      <c r="F17" t="str">
        <f t="shared" si="0"/>
        <v>290450DKA6410DKA1090DKA3230</v>
      </c>
      <c r="G17" t="s">
        <v>723</v>
      </c>
    </row>
    <row r="18" spans="1:7" x14ac:dyDescent="0.25">
      <c r="A18">
        <v>290</v>
      </c>
      <c r="B18">
        <v>450</v>
      </c>
      <c r="C18" t="s">
        <v>1093</v>
      </c>
      <c r="D18" t="s">
        <v>908</v>
      </c>
      <c r="E18" t="s">
        <v>1046</v>
      </c>
      <c r="F18" t="str">
        <f t="shared" si="0"/>
        <v>290450DKA6420DKA1040-1050DKA3200</v>
      </c>
      <c r="G18" t="s">
        <v>723</v>
      </c>
    </row>
    <row r="19" spans="1:7" x14ac:dyDescent="0.25">
      <c r="A19">
        <v>290</v>
      </c>
      <c r="B19">
        <v>450</v>
      </c>
      <c r="C19" t="s">
        <v>1093</v>
      </c>
      <c r="D19" t="s">
        <v>908</v>
      </c>
      <c r="E19" t="s">
        <v>1048</v>
      </c>
      <c r="F19" t="str">
        <f t="shared" si="0"/>
        <v>290450DKA6420DKA1040-1050DKA3210</v>
      </c>
      <c r="G19" t="s">
        <v>723</v>
      </c>
    </row>
    <row r="20" spans="1:7" x14ac:dyDescent="0.25">
      <c r="A20">
        <v>290</v>
      </c>
      <c r="B20">
        <v>450</v>
      </c>
      <c r="C20" t="s">
        <v>1093</v>
      </c>
      <c r="D20" t="s">
        <v>908</v>
      </c>
      <c r="E20" t="s">
        <v>1050</v>
      </c>
      <c r="F20" t="str">
        <f t="shared" si="0"/>
        <v>290450DKA6420DKA1040-1050DKA3220</v>
      </c>
      <c r="G20" t="s">
        <v>723</v>
      </c>
    </row>
    <row r="21" spans="1:7" x14ac:dyDescent="0.25">
      <c r="A21">
        <v>290</v>
      </c>
      <c r="B21">
        <v>450</v>
      </c>
      <c r="C21" t="s">
        <v>1093</v>
      </c>
      <c r="D21" t="s">
        <v>908</v>
      </c>
      <c r="E21" t="s">
        <v>1052</v>
      </c>
      <c r="F21" t="str">
        <f t="shared" si="0"/>
        <v>290450DKA6420DKA1040-1050DKA3230</v>
      </c>
      <c r="G21" t="s">
        <v>723</v>
      </c>
    </row>
    <row r="22" spans="1:7" x14ac:dyDescent="0.25">
      <c r="A22">
        <v>290</v>
      </c>
      <c r="B22">
        <v>450</v>
      </c>
      <c r="C22" t="s">
        <v>1093</v>
      </c>
      <c r="D22" t="s">
        <v>910</v>
      </c>
      <c r="E22" t="s">
        <v>1046</v>
      </c>
      <c r="F22" t="str">
        <f t="shared" si="0"/>
        <v>290450DKA6420DKA1060DKA3200</v>
      </c>
      <c r="G22" t="s">
        <v>723</v>
      </c>
    </row>
    <row r="23" spans="1:7" x14ac:dyDescent="0.25">
      <c r="A23">
        <v>290</v>
      </c>
      <c r="B23">
        <v>450</v>
      </c>
      <c r="C23" t="s">
        <v>1093</v>
      </c>
      <c r="D23" t="s">
        <v>910</v>
      </c>
      <c r="E23" t="s">
        <v>1048</v>
      </c>
      <c r="F23" t="str">
        <f t="shared" si="0"/>
        <v>290450DKA6420DKA1060DKA3210</v>
      </c>
      <c r="G23" t="s">
        <v>723</v>
      </c>
    </row>
    <row r="24" spans="1:7" x14ac:dyDescent="0.25">
      <c r="A24">
        <v>290</v>
      </c>
      <c r="B24">
        <v>450</v>
      </c>
      <c r="C24" t="s">
        <v>1093</v>
      </c>
      <c r="D24" t="s">
        <v>910</v>
      </c>
      <c r="E24" t="s">
        <v>1050</v>
      </c>
      <c r="F24" t="str">
        <f t="shared" si="0"/>
        <v>290450DKA6420DKA1060DKA3220</v>
      </c>
      <c r="G24" t="s">
        <v>723</v>
      </c>
    </row>
    <row r="25" spans="1:7" x14ac:dyDescent="0.25">
      <c r="A25">
        <v>290</v>
      </c>
      <c r="B25">
        <v>450</v>
      </c>
      <c r="C25" t="s">
        <v>1093</v>
      </c>
      <c r="D25" t="s">
        <v>910</v>
      </c>
      <c r="E25" t="s">
        <v>1052</v>
      </c>
      <c r="F25" t="str">
        <f t="shared" si="0"/>
        <v>290450DKA6420DKA1060DKA3230</v>
      </c>
      <c r="G25" t="s">
        <v>723</v>
      </c>
    </row>
    <row r="26" spans="1:7" x14ac:dyDescent="0.25">
      <c r="A26">
        <v>290</v>
      </c>
      <c r="B26">
        <v>450</v>
      </c>
      <c r="C26" t="s">
        <v>1093</v>
      </c>
      <c r="D26" t="s">
        <v>911</v>
      </c>
      <c r="E26" t="s">
        <v>1046</v>
      </c>
      <c r="F26" t="str">
        <f t="shared" si="0"/>
        <v>290450DKA6420DKA1070-1080DKA3200</v>
      </c>
      <c r="G26" t="s">
        <v>723</v>
      </c>
    </row>
    <row r="27" spans="1:7" x14ac:dyDescent="0.25">
      <c r="A27">
        <v>290</v>
      </c>
      <c r="B27">
        <v>450</v>
      </c>
      <c r="C27" t="s">
        <v>1093</v>
      </c>
      <c r="D27" t="s">
        <v>911</v>
      </c>
      <c r="E27" t="s">
        <v>1048</v>
      </c>
      <c r="F27" t="str">
        <f t="shared" si="0"/>
        <v>290450DKA6420DKA1070-1080DKA3210</v>
      </c>
      <c r="G27" t="s">
        <v>723</v>
      </c>
    </row>
    <row r="28" spans="1:7" x14ac:dyDescent="0.25">
      <c r="A28">
        <v>290</v>
      </c>
      <c r="B28">
        <v>450</v>
      </c>
      <c r="C28" t="s">
        <v>1093</v>
      </c>
      <c r="D28" t="s">
        <v>911</v>
      </c>
      <c r="E28" t="s">
        <v>1050</v>
      </c>
      <c r="F28" t="str">
        <f t="shared" si="0"/>
        <v>290450DKA6420DKA1070-1080DKA3220</v>
      </c>
      <c r="G28" t="s">
        <v>723</v>
      </c>
    </row>
    <row r="29" spans="1:7" x14ac:dyDescent="0.25">
      <c r="A29">
        <v>290</v>
      </c>
      <c r="B29">
        <v>450</v>
      </c>
      <c r="C29" t="s">
        <v>1093</v>
      </c>
      <c r="D29" t="s">
        <v>911</v>
      </c>
      <c r="E29" t="s">
        <v>1052</v>
      </c>
      <c r="F29" t="str">
        <f t="shared" si="0"/>
        <v>290450DKA6420DKA1070-1080DKA3230</v>
      </c>
      <c r="G29" t="s">
        <v>723</v>
      </c>
    </row>
    <row r="30" spans="1:7" x14ac:dyDescent="0.25">
      <c r="A30">
        <v>290</v>
      </c>
      <c r="B30">
        <v>450</v>
      </c>
      <c r="C30" t="s">
        <v>1093</v>
      </c>
      <c r="D30" t="s">
        <v>913</v>
      </c>
      <c r="E30" t="s">
        <v>1046</v>
      </c>
      <c r="F30" t="str">
        <f t="shared" si="0"/>
        <v>290450DKA6420DKA1090DKA3200</v>
      </c>
      <c r="G30" t="s">
        <v>723</v>
      </c>
    </row>
    <row r="31" spans="1:7" x14ac:dyDescent="0.25">
      <c r="A31">
        <v>290</v>
      </c>
      <c r="B31">
        <v>450</v>
      </c>
      <c r="C31" t="s">
        <v>1093</v>
      </c>
      <c r="D31" t="s">
        <v>913</v>
      </c>
      <c r="E31" t="s">
        <v>1048</v>
      </c>
      <c r="F31" t="str">
        <f t="shared" si="0"/>
        <v>290450DKA6420DKA1090DKA3210</v>
      </c>
      <c r="G31" t="s">
        <v>723</v>
      </c>
    </row>
    <row r="32" spans="1:7" x14ac:dyDescent="0.25">
      <c r="A32">
        <v>290</v>
      </c>
      <c r="B32">
        <v>450</v>
      </c>
      <c r="C32" t="s">
        <v>1093</v>
      </c>
      <c r="D32" t="s">
        <v>913</v>
      </c>
      <c r="E32" t="s">
        <v>1050</v>
      </c>
      <c r="F32" t="str">
        <f t="shared" si="0"/>
        <v>290450DKA6420DKA1090DKA3220</v>
      </c>
      <c r="G32" t="s">
        <v>723</v>
      </c>
    </row>
    <row r="33" spans="1:7" x14ac:dyDescent="0.25">
      <c r="A33">
        <v>290</v>
      </c>
      <c r="B33">
        <v>450</v>
      </c>
      <c r="C33" t="s">
        <v>1093</v>
      </c>
      <c r="D33" t="s">
        <v>913</v>
      </c>
      <c r="E33" t="s">
        <v>1052</v>
      </c>
      <c r="F33" t="str">
        <f t="shared" si="0"/>
        <v>290450DKA6420DKA1090DKA3230</v>
      </c>
      <c r="G33" t="s">
        <v>723</v>
      </c>
    </row>
    <row r="34" spans="1:7" x14ac:dyDescent="0.25">
      <c r="A34">
        <v>290</v>
      </c>
      <c r="B34">
        <v>450</v>
      </c>
      <c r="C34" t="s">
        <v>1094</v>
      </c>
      <c r="D34" t="s">
        <v>908</v>
      </c>
      <c r="E34" t="s">
        <v>1046</v>
      </c>
      <c r="F34" t="str">
        <f t="shared" si="0"/>
        <v>290450DKA6430DKA1040-1050DKA3200</v>
      </c>
      <c r="G34" t="s">
        <v>723</v>
      </c>
    </row>
    <row r="35" spans="1:7" x14ac:dyDescent="0.25">
      <c r="A35">
        <v>290</v>
      </c>
      <c r="B35">
        <v>450</v>
      </c>
      <c r="C35" t="s">
        <v>1094</v>
      </c>
      <c r="D35" t="s">
        <v>908</v>
      </c>
      <c r="E35" t="s">
        <v>1048</v>
      </c>
      <c r="F35" t="str">
        <f t="shared" si="0"/>
        <v>290450DKA6430DKA1040-1050DKA3210</v>
      </c>
      <c r="G35" t="s">
        <v>723</v>
      </c>
    </row>
    <row r="36" spans="1:7" x14ac:dyDescent="0.25">
      <c r="A36">
        <v>290</v>
      </c>
      <c r="B36">
        <v>450</v>
      </c>
      <c r="C36" t="s">
        <v>1094</v>
      </c>
      <c r="D36" t="s">
        <v>908</v>
      </c>
      <c r="E36" t="s">
        <v>1050</v>
      </c>
      <c r="F36" t="str">
        <f t="shared" si="0"/>
        <v>290450DKA6430DKA1040-1050DKA3220</v>
      </c>
      <c r="G36" t="s">
        <v>723</v>
      </c>
    </row>
    <row r="37" spans="1:7" x14ac:dyDescent="0.25">
      <c r="A37">
        <v>290</v>
      </c>
      <c r="B37">
        <v>450</v>
      </c>
      <c r="C37" t="s">
        <v>1094</v>
      </c>
      <c r="D37" t="s">
        <v>908</v>
      </c>
      <c r="E37" t="s">
        <v>1052</v>
      </c>
      <c r="F37" t="str">
        <f t="shared" si="0"/>
        <v>290450DKA6430DKA1040-1050DKA3230</v>
      </c>
      <c r="G37" t="s">
        <v>723</v>
      </c>
    </row>
    <row r="38" spans="1:7" x14ac:dyDescent="0.25">
      <c r="A38">
        <v>290</v>
      </c>
      <c r="B38">
        <v>450</v>
      </c>
      <c r="C38" t="s">
        <v>1094</v>
      </c>
      <c r="D38" t="s">
        <v>910</v>
      </c>
      <c r="E38" t="s">
        <v>1046</v>
      </c>
      <c r="F38" t="str">
        <f t="shared" si="0"/>
        <v>290450DKA6430DKA1060DKA3200</v>
      </c>
      <c r="G38" t="s">
        <v>723</v>
      </c>
    </row>
    <row r="39" spans="1:7" x14ac:dyDescent="0.25">
      <c r="A39">
        <v>290</v>
      </c>
      <c r="B39">
        <v>450</v>
      </c>
      <c r="C39" t="s">
        <v>1094</v>
      </c>
      <c r="D39" t="s">
        <v>910</v>
      </c>
      <c r="E39" t="s">
        <v>1048</v>
      </c>
      <c r="F39" t="str">
        <f t="shared" si="0"/>
        <v>290450DKA6430DKA1060DKA3210</v>
      </c>
      <c r="G39" t="s">
        <v>723</v>
      </c>
    </row>
    <row r="40" spans="1:7" x14ac:dyDescent="0.25">
      <c r="A40">
        <v>290</v>
      </c>
      <c r="B40">
        <v>450</v>
      </c>
      <c r="C40" t="s">
        <v>1094</v>
      </c>
      <c r="D40" t="s">
        <v>910</v>
      </c>
      <c r="E40" t="s">
        <v>1050</v>
      </c>
      <c r="F40" t="str">
        <f t="shared" si="0"/>
        <v>290450DKA6430DKA1060DKA3220</v>
      </c>
      <c r="G40" t="s">
        <v>723</v>
      </c>
    </row>
    <row r="41" spans="1:7" x14ac:dyDescent="0.25">
      <c r="A41">
        <v>290</v>
      </c>
      <c r="B41">
        <v>450</v>
      </c>
      <c r="C41" t="s">
        <v>1094</v>
      </c>
      <c r="D41" t="s">
        <v>910</v>
      </c>
      <c r="E41" t="s">
        <v>1052</v>
      </c>
      <c r="F41" t="str">
        <f t="shared" si="0"/>
        <v>290450DKA6430DKA1060DKA3230</v>
      </c>
      <c r="G41" t="s">
        <v>723</v>
      </c>
    </row>
    <row r="42" spans="1:7" x14ac:dyDescent="0.25">
      <c r="A42">
        <v>290</v>
      </c>
      <c r="B42">
        <v>450</v>
      </c>
      <c r="C42" t="s">
        <v>1094</v>
      </c>
      <c r="D42" t="s">
        <v>911</v>
      </c>
      <c r="E42" t="s">
        <v>1046</v>
      </c>
      <c r="F42" t="str">
        <f t="shared" si="0"/>
        <v>290450DKA6430DKA1070-1080DKA3200</v>
      </c>
      <c r="G42" t="s">
        <v>723</v>
      </c>
    </row>
    <row r="43" spans="1:7" x14ac:dyDescent="0.25">
      <c r="A43">
        <v>290</v>
      </c>
      <c r="B43">
        <v>450</v>
      </c>
      <c r="C43" t="s">
        <v>1094</v>
      </c>
      <c r="D43" t="s">
        <v>911</v>
      </c>
      <c r="E43" t="s">
        <v>1048</v>
      </c>
      <c r="F43" t="str">
        <f t="shared" si="0"/>
        <v>290450DKA6430DKA1070-1080DKA3210</v>
      </c>
      <c r="G43" t="s">
        <v>723</v>
      </c>
    </row>
    <row r="44" spans="1:7" x14ac:dyDescent="0.25">
      <c r="A44">
        <v>290</v>
      </c>
      <c r="B44">
        <v>450</v>
      </c>
      <c r="C44" t="s">
        <v>1094</v>
      </c>
      <c r="D44" t="s">
        <v>911</v>
      </c>
      <c r="E44" t="s">
        <v>1050</v>
      </c>
      <c r="F44" t="str">
        <f t="shared" si="0"/>
        <v>290450DKA6430DKA1070-1080DKA3220</v>
      </c>
      <c r="G44" t="s">
        <v>723</v>
      </c>
    </row>
    <row r="45" spans="1:7" x14ac:dyDescent="0.25">
      <c r="A45">
        <v>290</v>
      </c>
      <c r="B45">
        <v>450</v>
      </c>
      <c r="C45" t="s">
        <v>1094</v>
      </c>
      <c r="D45" t="s">
        <v>911</v>
      </c>
      <c r="E45" t="s">
        <v>1052</v>
      </c>
      <c r="F45" t="str">
        <f t="shared" si="0"/>
        <v>290450DKA6430DKA1070-1080DKA3230</v>
      </c>
      <c r="G45" t="s">
        <v>723</v>
      </c>
    </row>
    <row r="46" spans="1:7" x14ac:dyDescent="0.25">
      <c r="A46">
        <v>290</v>
      </c>
      <c r="B46">
        <v>450</v>
      </c>
      <c r="C46" t="s">
        <v>1094</v>
      </c>
      <c r="D46" t="s">
        <v>913</v>
      </c>
      <c r="E46" t="s">
        <v>1046</v>
      </c>
      <c r="F46" t="str">
        <f t="shared" si="0"/>
        <v>290450DKA6430DKA1090DKA3200</v>
      </c>
      <c r="G46" t="s">
        <v>723</v>
      </c>
    </row>
    <row r="47" spans="1:7" x14ac:dyDescent="0.25">
      <c r="A47">
        <v>290</v>
      </c>
      <c r="B47">
        <v>450</v>
      </c>
      <c r="C47" t="s">
        <v>1094</v>
      </c>
      <c r="D47" t="s">
        <v>913</v>
      </c>
      <c r="E47" t="s">
        <v>1048</v>
      </c>
      <c r="F47" t="str">
        <f t="shared" si="0"/>
        <v>290450DKA6430DKA1090DKA3210</v>
      </c>
      <c r="G47" t="s">
        <v>723</v>
      </c>
    </row>
    <row r="48" spans="1:7" x14ac:dyDescent="0.25">
      <c r="A48">
        <v>290</v>
      </c>
      <c r="B48">
        <v>450</v>
      </c>
      <c r="C48" t="s">
        <v>1094</v>
      </c>
      <c r="D48" t="s">
        <v>913</v>
      </c>
      <c r="E48" t="s">
        <v>1050</v>
      </c>
      <c r="F48" t="str">
        <f t="shared" si="0"/>
        <v>290450DKA6430DKA1090DKA3220</v>
      </c>
      <c r="G48" t="s">
        <v>723</v>
      </c>
    </row>
    <row r="49" spans="1:7" x14ac:dyDescent="0.25">
      <c r="A49">
        <v>290</v>
      </c>
      <c r="B49">
        <v>450</v>
      </c>
      <c r="C49" t="s">
        <v>1094</v>
      </c>
      <c r="D49" t="s">
        <v>913</v>
      </c>
      <c r="E49" t="s">
        <v>1052</v>
      </c>
      <c r="F49" t="str">
        <f t="shared" si="0"/>
        <v>290450DKA6430DKA1090DKA3230</v>
      </c>
      <c r="G49" t="s">
        <v>723</v>
      </c>
    </row>
    <row r="50" spans="1:7" x14ac:dyDescent="0.25">
      <c r="A50">
        <v>290</v>
      </c>
      <c r="B50">
        <v>460</v>
      </c>
      <c r="C50" t="s">
        <v>1092</v>
      </c>
      <c r="D50" t="s">
        <v>908</v>
      </c>
      <c r="E50" t="s">
        <v>1046</v>
      </c>
      <c r="F50" t="str">
        <f t="shared" si="0"/>
        <v>290460DKA6410DKA1040-1050DKA3200</v>
      </c>
      <c r="G50" t="s">
        <v>504</v>
      </c>
    </row>
    <row r="51" spans="1:7" x14ac:dyDescent="0.25">
      <c r="A51">
        <v>290</v>
      </c>
      <c r="B51">
        <v>460</v>
      </c>
      <c r="C51" t="s">
        <v>1092</v>
      </c>
      <c r="D51" t="s">
        <v>908</v>
      </c>
      <c r="E51" t="s">
        <v>1048</v>
      </c>
      <c r="F51" t="str">
        <f t="shared" si="0"/>
        <v>290460DKA6410DKA1040-1050DKA3210</v>
      </c>
      <c r="G51" t="s">
        <v>504</v>
      </c>
    </row>
    <row r="52" spans="1:7" x14ac:dyDescent="0.25">
      <c r="A52">
        <v>290</v>
      </c>
      <c r="B52">
        <v>460</v>
      </c>
      <c r="C52" t="s">
        <v>1092</v>
      </c>
      <c r="D52" t="s">
        <v>908</v>
      </c>
      <c r="E52" t="s">
        <v>1050</v>
      </c>
      <c r="F52" t="str">
        <f t="shared" si="0"/>
        <v>290460DKA6410DKA1040-1050DKA3220</v>
      </c>
      <c r="G52" t="s">
        <v>504</v>
      </c>
    </row>
    <row r="53" spans="1:7" x14ac:dyDescent="0.25">
      <c r="A53">
        <v>290</v>
      </c>
      <c r="B53">
        <v>460</v>
      </c>
      <c r="C53" t="s">
        <v>1092</v>
      </c>
      <c r="D53" t="s">
        <v>908</v>
      </c>
      <c r="E53" t="s">
        <v>1052</v>
      </c>
      <c r="F53" t="str">
        <f t="shared" si="0"/>
        <v>290460DKA6410DKA1040-1050DKA3230</v>
      </c>
      <c r="G53" t="s">
        <v>504</v>
      </c>
    </row>
    <row r="54" spans="1:7" x14ac:dyDescent="0.25">
      <c r="A54">
        <v>290</v>
      </c>
      <c r="B54">
        <v>460</v>
      </c>
      <c r="C54" t="s">
        <v>1092</v>
      </c>
      <c r="D54" t="s">
        <v>910</v>
      </c>
      <c r="E54" t="s">
        <v>1046</v>
      </c>
      <c r="F54" t="str">
        <f t="shared" si="0"/>
        <v>290460DKA6410DKA1060DKA3200</v>
      </c>
      <c r="G54" t="s">
        <v>723</v>
      </c>
    </row>
    <row r="55" spans="1:7" x14ac:dyDescent="0.25">
      <c r="A55">
        <v>290</v>
      </c>
      <c r="B55">
        <v>460</v>
      </c>
      <c r="C55" t="s">
        <v>1092</v>
      </c>
      <c r="D55" t="s">
        <v>910</v>
      </c>
      <c r="E55" t="s">
        <v>1048</v>
      </c>
      <c r="F55" t="str">
        <f t="shared" si="0"/>
        <v>290460DKA6410DKA1060DKA3210</v>
      </c>
      <c r="G55" t="s">
        <v>723</v>
      </c>
    </row>
    <row r="56" spans="1:7" x14ac:dyDescent="0.25">
      <c r="A56">
        <v>290</v>
      </c>
      <c r="B56">
        <v>460</v>
      </c>
      <c r="C56" t="s">
        <v>1092</v>
      </c>
      <c r="D56" t="s">
        <v>910</v>
      </c>
      <c r="E56" t="s">
        <v>1050</v>
      </c>
      <c r="F56" t="str">
        <f t="shared" si="0"/>
        <v>290460DKA6410DKA1060DKA3220</v>
      </c>
      <c r="G56" t="s">
        <v>723</v>
      </c>
    </row>
    <row r="57" spans="1:7" x14ac:dyDescent="0.25">
      <c r="A57">
        <v>290</v>
      </c>
      <c r="B57">
        <v>460</v>
      </c>
      <c r="C57" t="s">
        <v>1092</v>
      </c>
      <c r="D57" t="s">
        <v>910</v>
      </c>
      <c r="E57" t="s">
        <v>1052</v>
      </c>
      <c r="F57" t="str">
        <f t="shared" si="0"/>
        <v>290460DKA6410DKA1060DKA3230</v>
      </c>
      <c r="G57" t="s">
        <v>723</v>
      </c>
    </row>
    <row r="58" spans="1:7" x14ac:dyDescent="0.25">
      <c r="A58">
        <v>290</v>
      </c>
      <c r="B58">
        <v>460</v>
      </c>
      <c r="C58" t="s">
        <v>1092</v>
      </c>
      <c r="D58" t="s">
        <v>911</v>
      </c>
      <c r="E58" t="s">
        <v>1046</v>
      </c>
      <c r="F58" t="str">
        <f t="shared" si="0"/>
        <v>290460DKA6410DKA1070-1080DKA3200</v>
      </c>
      <c r="G58" t="s">
        <v>504</v>
      </c>
    </row>
    <row r="59" spans="1:7" x14ac:dyDescent="0.25">
      <c r="A59">
        <v>290</v>
      </c>
      <c r="B59">
        <v>460</v>
      </c>
      <c r="C59" t="s">
        <v>1092</v>
      </c>
      <c r="D59" t="s">
        <v>911</v>
      </c>
      <c r="E59" t="s">
        <v>1048</v>
      </c>
      <c r="F59" t="str">
        <f t="shared" si="0"/>
        <v>290460DKA6410DKA1070-1080DKA3210</v>
      </c>
      <c r="G59" t="s">
        <v>504</v>
      </c>
    </row>
    <row r="60" spans="1:7" x14ac:dyDescent="0.25">
      <c r="A60">
        <v>290</v>
      </c>
      <c r="B60">
        <v>460</v>
      </c>
      <c r="C60" t="s">
        <v>1092</v>
      </c>
      <c r="D60" t="s">
        <v>911</v>
      </c>
      <c r="E60" t="s">
        <v>1050</v>
      </c>
      <c r="F60" t="str">
        <f t="shared" si="0"/>
        <v>290460DKA6410DKA1070-1080DKA3220</v>
      </c>
      <c r="G60" t="s">
        <v>504</v>
      </c>
    </row>
    <row r="61" spans="1:7" x14ac:dyDescent="0.25">
      <c r="A61">
        <v>290</v>
      </c>
      <c r="B61">
        <v>460</v>
      </c>
      <c r="C61" t="s">
        <v>1092</v>
      </c>
      <c r="D61" t="s">
        <v>911</v>
      </c>
      <c r="E61" t="s">
        <v>1052</v>
      </c>
      <c r="F61" t="str">
        <f t="shared" si="0"/>
        <v>290460DKA6410DKA1070-1080DKA3230</v>
      </c>
      <c r="G61" t="s">
        <v>504</v>
      </c>
    </row>
    <row r="62" spans="1:7" x14ac:dyDescent="0.25">
      <c r="A62">
        <v>290</v>
      </c>
      <c r="B62">
        <v>460</v>
      </c>
      <c r="C62" t="s">
        <v>1092</v>
      </c>
      <c r="D62" t="s">
        <v>913</v>
      </c>
      <c r="E62" t="s">
        <v>1046</v>
      </c>
      <c r="F62" t="str">
        <f t="shared" si="0"/>
        <v>290460DKA6410DKA1090DKA3200</v>
      </c>
      <c r="G62" t="s">
        <v>723</v>
      </c>
    </row>
    <row r="63" spans="1:7" x14ac:dyDescent="0.25">
      <c r="A63">
        <v>290</v>
      </c>
      <c r="B63">
        <v>460</v>
      </c>
      <c r="C63" t="s">
        <v>1092</v>
      </c>
      <c r="D63" t="s">
        <v>913</v>
      </c>
      <c r="E63" t="s">
        <v>1048</v>
      </c>
      <c r="F63" t="str">
        <f t="shared" si="0"/>
        <v>290460DKA6410DKA1090DKA3210</v>
      </c>
      <c r="G63" t="s">
        <v>723</v>
      </c>
    </row>
    <row r="64" spans="1:7" x14ac:dyDescent="0.25">
      <c r="A64">
        <v>290</v>
      </c>
      <c r="B64">
        <v>460</v>
      </c>
      <c r="C64" t="s">
        <v>1092</v>
      </c>
      <c r="D64" t="s">
        <v>913</v>
      </c>
      <c r="E64" t="s">
        <v>1050</v>
      </c>
      <c r="F64" t="str">
        <f t="shared" si="0"/>
        <v>290460DKA6410DKA1090DKA3220</v>
      </c>
      <c r="G64" t="s">
        <v>723</v>
      </c>
    </row>
    <row r="65" spans="1:7" x14ac:dyDescent="0.25">
      <c r="A65">
        <v>290</v>
      </c>
      <c r="B65">
        <v>460</v>
      </c>
      <c r="C65" t="s">
        <v>1092</v>
      </c>
      <c r="D65" t="s">
        <v>913</v>
      </c>
      <c r="E65" t="s">
        <v>1052</v>
      </c>
      <c r="F65" t="str">
        <f t="shared" si="0"/>
        <v>290460DKA6410DKA1090DKA3230</v>
      </c>
      <c r="G65" t="s">
        <v>723</v>
      </c>
    </row>
    <row r="66" spans="1:7" x14ac:dyDescent="0.25">
      <c r="A66">
        <v>290</v>
      </c>
      <c r="B66">
        <v>460</v>
      </c>
      <c r="C66" t="s">
        <v>1093</v>
      </c>
      <c r="D66" t="s">
        <v>908</v>
      </c>
      <c r="E66" t="s">
        <v>1046</v>
      </c>
      <c r="F66" t="str">
        <f t="shared" si="0"/>
        <v>290460DKA6420DKA1040-1050DKA3200</v>
      </c>
      <c r="G66" t="s">
        <v>504</v>
      </c>
    </row>
    <row r="67" spans="1:7" x14ac:dyDescent="0.25">
      <c r="A67">
        <v>290</v>
      </c>
      <c r="B67">
        <v>460</v>
      </c>
      <c r="C67" t="s">
        <v>1093</v>
      </c>
      <c r="D67" t="s">
        <v>908</v>
      </c>
      <c r="E67" t="s">
        <v>1048</v>
      </c>
      <c r="F67" t="str">
        <f t="shared" ref="F67:F130" si="1">CONCATENATE(A67,B67,C67,D67,E67)</f>
        <v>290460DKA6420DKA1040-1050DKA3210</v>
      </c>
      <c r="G67" t="s">
        <v>504</v>
      </c>
    </row>
    <row r="68" spans="1:7" x14ac:dyDescent="0.25">
      <c r="A68">
        <v>290</v>
      </c>
      <c r="B68">
        <v>460</v>
      </c>
      <c r="C68" t="s">
        <v>1093</v>
      </c>
      <c r="D68" t="s">
        <v>908</v>
      </c>
      <c r="E68" t="s">
        <v>1050</v>
      </c>
      <c r="F68" t="str">
        <f t="shared" si="1"/>
        <v>290460DKA6420DKA1040-1050DKA3220</v>
      </c>
      <c r="G68" t="s">
        <v>501</v>
      </c>
    </row>
    <row r="69" spans="1:7" x14ac:dyDescent="0.25">
      <c r="A69">
        <v>290</v>
      </c>
      <c r="B69">
        <v>460</v>
      </c>
      <c r="C69" t="s">
        <v>1093</v>
      </c>
      <c r="D69" t="s">
        <v>908</v>
      </c>
      <c r="E69" t="s">
        <v>1052</v>
      </c>
      <c r="F69" t="str">
        <f t="shared" si="1"/>
        <v>290460DKA6420DKA1040-1050DKA3230</v>
      </c>
      <c r="G69" t="s">
        <v>501</v>
      </c>
    </row>
    <row r="70" spans="1:7" x14ac:dyDescent="0.25">
      <c r="A70">
        <v>290</v>
      </c>
      <c r="B70">
        <v>460</v>
      </c>
      <c r="C70" t="s">
        <v>1093</v>
      </c>
      <c r="D70" t="s">
        <v>910</v>
      </c>
      <c r="E70" t="s">
        <v>1046</v>
      </c>
      <c r="F70" t="str">
        <f t="shared" si="1"/>
        <v>290460DKA6420DKA1060DKA3200</v>
      </c>
      <c r="G70" t="s">
        <v>723</v>
      </c>
    </row>
    <row r="71" spans="1:7" x14ac:dyDescent="0.25">
      <c r="A71">
        <v>290</v>
      </c>
      <c r="B71">
        <v>460</v>
      </c>
      <c r="C71" t="s">
        <v>1093</v>
      </c>
      <c r="D71" t="s">
        <v>910</v>
      </c>
      <c r="E71" t="s">
        <v>1048</v>
      </c>
      <c r="F71" t="str">
        <f t="shared" si="1"/>
        <v>290460DKA6420DKA1060DKA3210</v>
      </c>
      <c r="G71" t="s">
        <v>723</v>
      </c>
    </row>
    <row r="72" spans="1:7" x14ac:dyDescent="0.25">
      <c r="A72">
        <v>290</v>
      </c>
      <c r="B72">
        <v>460</v>
      </c>
      <c r="C72" t="s">
        <v>1093</v>
      </c>
      <c r="D72" t="s">
        <v>910</v>
      </c>
      <c r="E72" t="s">
        <v>1050</v>
      </c>
      <c r="F72" t="str">
        <f t="shared" si="1"/>
        <v>290460DKA6420DKA1060DKA3220</v>
      </c>
      <c r="G72" t="s">
        <v>723</v>
      </c>
    </row>
    <row r="73" spans="1:7" x14ac:dyDescent="0.25">
      <c r="A73">
        <v>290</v>
      </c>
      <c r="B73">
        <v>460</v>
      </c>
      <c r="C73" t="s">
        <v>1093</v>
      </c>
      <c r="D73" t="s">
        <v>910</v>
      </c>
      <c r="E73" t="s">
        <v>1052</v>
      </c>
      <c r="F73" t="str">
        <f t="shared" si="1"/>
        <v>290460DKA6420DKA1060DKA3230</v>
      </c>
      <c r="G73" t="s">
        <v>723</v>
      </c>
    </row>
    <row r="74" spans="1:7" x14ac:dyDescent="0.25">
      <c r="A74">
        <v>290</v>
      </c>
      <c r="B74">
        <v>460</v>
      </c>
      <c r="C74" t="s">
        <v>1093</v>
      </c>
      <c r="D74" t="s">
        <v>911</v>
      </c>
      <c r="E74" t="s">
        <v>1046</v>
      </c>
      <c r="F74" t="str">
        <f t="shared" si="1"/>
        <v>290460DKA6420DKA1070-1080DKA3200</v>
      </c>
      <c r="G74" t="s">
        <v>504</v>
      </c>
    </row>
    <row r="75" spans="1:7" x14ac:dyDescent="0.25">
      <c r="A75">
        <v>290</v>
      </c>
      <c r="B75">
        <v>460</v>
      </c>
      <c r="C75" t="s">
        <v>1093</v>
      </c>
      <c r="D75" t="s">
        <v>911</v>
      </c>
      <c r="E75" t="s">
        <v>1048</v>
      </c>
      <c r="F75" t="str">
        <f t="shared" si="1"/>
        <v>290460DKA6420DKA1070-1080DKA3210</v>
      </c>
      <c r="G75" t="s">
        <v>504</v>
      </c>
    </row>
    <row r="76" spans="1:7" x14ac:dyDescent="0.25">
      <c r="A76">
        <v>290</v>
      </c>
      <c r="B76">
        <v>460</v>
      </c>
      <c r="C76" t="s">
        <v>1093</v>
      </c>
      <c r="D76" t="s">
        <v>911</v>
      </c>
      <c r="E76" t="s">
        <v>1050</v>
      </c>
      <c r="F76" t="str">
        <f t="shared" si="1"/>
        <v>290460DKA6420DKA1070-1080DKA3220</v>
      </c>
      <c r="G76" t="s">
        <v>501</v>
      </c>
    </row>
    <row r="77" spans="1:7" x14ac:dyDescent="0.25">
      <c r="A77">
        <v>290</v>
      </c>
      <c r="B77">
        <v>460</v>
      </c>
      <c r="C77" t="s">
        <v>1093</v>
      </c>
      <c r="D77" t="s">
        <v>911</v>
      </c>
      <c r="E77" t="s">
        <v>1052</v>
      </c>
      <c r="F77" t="str">
        <f t="shared" si="1"/>
        <v>290460DKA6420DKA1070-1080DKA3230</v>
      </c>
      <c r="G77" t="s">
        <v>501</v>
      </c>
    </row>
    <row r="78" spans="1:7" x14ac:dyDescent="0.25">
      <c r="A78">
        <v>290</v>
      </c>
      <c r="B78">
        <v>460</v>
      </c>
      <c r="C78" t="s">
        <v>1093</v>
      </c>
      <c r="D78" t="s">
        <v>913</v>
      </c>
      <c r="E78" t="s">
        <v>1046</v>
      </c>
      <c r="F78" t="str">
        <f t="shared" si="1"/>
        <v>290460DKA6420DKA1090DKA3200</v>
      </c>
      <c r="G78" t="s">
        <v>723</v>
      </c>
    </row>
    <row r="79" spans="1:7" x14ac:dyDescent="0.25">
      <c r="A79">
        <v>290</v>
      </c>
      <c r="B79">
        <v>460</v>
      </c>
      <c r="C79" t="s">
        <v>1093</v>
      </c>
      <c r="D79" t="s">
        <v>913</v>
      </c>
      <c r="E79" t="s">
        <v>1048</v>
      </c>
      <c r="F79" t="str">
        <f t="shared" si="1"/>
        <v>290460DKA6420DKA1090DKA3210</v>
      </c>
      <c r="G79" t="s">
        <v>723</v>
      </c>
    </row>
    <row r="80" spans="1:7" x14ac:dyDescent="0.25">
      <c r="A80">
        <v>290</v>
      </c>
      <c r="B80">
        <v>460</v>
      </c>
      <c r="C80" t="s">
        <v>1093</v>
      </c>
      <c r="D80" t="s">
        <v>913</v>
      </c>
      <c r="E80" t="s">
        <v>1050</v>
      </c>
      <c r="F80" t="str">
        <f t="shared" si="1"/>
        <v>290460DKA6420DKA1090DKA3220</v>
      </c>
      <c r="G80" t="s">
        <v>723</v>
      </c>
    </row>
    <row r="81" spans="1:7" x14ac:dyDescent="0.25">
      <c r="A81">
        <v>290</v>
      </c>
      <c r="B81">
        <v>460</v>
      </c>
      <c r="C81" t="s">
        <v>1093</v>
      </c>
      <c r="D81" t="s">
        <v>913</v>
      </c>
      <c r="E81" t="s">
        <v>1052</v>
      </c>
      <c r="F81" t="str">
        <f t="shared" si="1"/>
        <v>290460DKA6420DKA1090DKA3230</v>
      </c>
      <c r="G81" t="s">
        <v>723</v>
      </c>
    </row>
    <row r="82" spans="1:7" x14ac:dyDescent="0.25">
      <c r="A82">
        <v>290</v>
      </c>
      <c r="B82">
        <v>460</v>
      </c>
      <c r="C82" t="s">
        <v>1094</v>
      </c>
      <c r="D82" t="s">
        <v>908</v>
      </c>
      <c r="E82" t="s">
        <v>1046</v>
      </c>
      <c r="F82" t="str">
        <f t="shared" si="1"/>
        <v>290460DKA6430DKA1040-1050DKA3200</v>
      </c>
      <c r="G82" t="s">
        <v>723</v>
      </c>
    </row>
    <row r="83" spans="1:7" x14ac:dyDescent="0.25">
      <c r="A83">
        <v>290</v>
      </c>
      <c r="B83">
        <v>460</v>
      </c>
      <c r="C83" t="s">
        <v>1094</v>
      </c>
      <c r="D83" t="s">
        <v>908</v>
      </c>
      <c r="E83" t="s">
        <v>1048</v>
      </c>
      <c r="F83" t="str">
        <f t="shared" si="1"/>
        <v>290460DKA6430DKA1040-1050DKA3210</v>
      </c>
      <c r="G83" t="s">
        <v>723</v>
      </c>
    </row>
    <row r="84" spans="1:7" x14ac:dyDescent="0.25">
      <c r="A84">
        <v>290</v>
      </c>
      <c r="B84">
        <v>460</v>
      </c>
      <c r="C84" t="s">
        <v>1094</v>
      </c>
      <c r="D84" t="s">
        <v>908</v>
      </c>
      <c r="E84" t="s">
        <v>1050</v>
      </c>
      <c r="F84" t="str">
        <f t="shared" si="1"/>
        <v>290460DKA6430DKA1040-1050DKA3220</v>
      </c>
      <c r="G84" t="s">
        <v>723</v>
      </c>
    </row>
    <row r="85" spans="1:7" x14ac:dyDescent="0.25">
      <c r="A85">
        <v>290</v>
      </c>
      <c r="B85">
        <v>460</v>
      </c>
      <c r="C85" t="s">
        <v>1094</v>
      </c>
      <c r="D85" t="s">
        <v>908</v>
      </c>
      <c r="E85" t="s">
        <v>1052</v>
      </c>
      <c r="F85" t="str">
        <f t="shared" si="1"/>
        <v>290460DKA6430DKA1040-1050DKA3230</v>
      </c>
      <c r="G85" t="s">
        <v>723</v>
      </c>
    </row>
    <row r="86" spans="1:7" x14ac:dyDescent="0.25">
      <c r="A86">
        <v>290</v>
      </c>
      <c r="B86">
        <v>460</v>
      </c>
      <c r="C86" t="s">
        <v>1094</v>
      </c>
      <c r="D86" t="s">
        <v>910</v>
      </c>
      <c r="E86" t="s">
        <v>1046</v>
      </c>
      <c r="F86" t="str">
        <f t="shared" si="1"/>
        <v>290460DKA6430DKA1060DKA3200</v>
      </c>
      <c r="G86" t="s">
        <v>723</v>
      </c>
    </row>
    <row r="87" spans="1:7" x14ac:dyDescent="0.25">
      <c r="A87">
        <v>290</v>
      </c>
      <c r="B87">
        <v>460</v>
      </c>
      <c r="C87" t="s">
        <v>1094</v>
      </c>
      <c r="D87" t="s">
        <v>910</v>
      </c>
      <c r="E87" t="s">
        <v>1048</v>
      </c>
      <c r="F87" t="str">
        <f t="shared" si="1"/>
        <v>290460DKA6430DKA1060DKA3210</v>
      </c>
      <c r="G87" t="s">
        <v>723</v>
      </c>
    </row>
    <row r="88" spans="1:7" x14ac:dyDescent="0.25">
      <c r="A88">
        <v>290</v>
      </c>
      <c r="B88">
        <v>460</v>
      </c>
      <c r="C88" t="s">
        <v>1094</v>
      </c>
      <c r="D88" t="s">
        <v>910</v>
      </c>
      <c r="E88" t="s">
        <v>1050</v>
      </c>
      <c r="F88" t="str">
        <f t="shared" si="1"/>
        <v>290460DKA6430DKA1060DKA3220</v>
      </c>
      <c r="G88" t="s">
        <v>723</v>
      </c>
    </row>
    <row r="89" spans="1:7" x14ac:dyDescent="0.25">
      <c r="A89">
        <v>290</v>
      </c>
      <c r="B89">
        <v>460</v>
      </c>
      <c r="C89" t="s">
        <v>1094</v>
      </c>
      <c r="D89" t="s">
        <v>910</v>
      </c>
      <c r="E89" t="s">
        <v>1052</v>
      </c>
      <c r="F89" t="str">
        <f t="shared" si="1"/>
        <v>290460DKA6430DKA1060DKA3230</v>
      </c>
      <c r="G89" t="s">
        <v>723</v>
      </c>
    </row>
    <row r="90" spans="1:7" x14ac:dyDescent="0.25">
      <c r="A90">
        <v>290</v>
      </c>
      <c r="B90">
        <v>460</v>
      </c>
      <c r="C90" t="s">
        <v>1094</v>
      </c>
      <c r="D90" t="s">
        <v>911</v>
      </c>
      <c r="E90" t="s">
        <v>1046</v>
      </c>
      <c r="F90" t="str">
        <f t="shared" si="1"/>
        <v>290460DKA6430DKA1070-1080DKA3200</v>
      </c>
      <c r="G90" t="s">
        <v>723</v>
      </c>
    </row>
    <row r="91" spans="1:7" x14ac:dyDescent="0.25">
      <c r="A91">
        <v>290</v>
      </c>
      <c r="B91">
        <v>460</v>
      </c>
      <c r="C91" t="s">
        <v>1094</v>
      </c>
      <c r="D91" t="s">
        <v>911</v>
      </c>
      <c r="E91" t="s">
        <v>1048</v>
      </c>
      <c r="F91" t="str">
        <f t="shared" si="1"/>
        <v>290460DKA6430DKA1070-1080DKA3210</v>
      </c>
      <c r="G91" t="s">
        <v>723</v>
      </c>
    </row>
    <row r="92" spans="1:7" x14ac:dyDescent="0.25">
      <c r="A92">
        <v>290</v>
      </c>
      <c r="B92">
        <v>460</v>
      </c>
      <c r="C92" t="s">
        <v>1094</v>
      </c>
      <c r="D92" t="s">
        <v>911</v>
      </c>
      <c r="E92" t="s">
        <v>1050</v>
      </c>
      <c r="F92" t="str">
        <f t="shared" si="1"/>
        <v>290460DKA6430DKA1070-1080DKA3220</v>
      </c>
      <c r="G92" t="s">
        <v>723</v>
      </c>
    </row>
    <row r="93" spans="1:7" x14ac:dyDescent="0.25">
      <c r="A93">
        <v>290</v>
      </c>
      <c r="B93">
        <v>460</v>
      </c>
      <c r="C93" t="s">
        <v>1094</v>
      </c>
      <c r="D93" t="s">
        <v>911</v>
      </c>
      <c r="E93" t="s">
        <v>1052</v>
      </c>
      <c r="F93" t="str">
        <f t="shared" si="1"/>
        <v>290460DKA6430DKA1070-1080DKA3230</v>
      </c>
      <c r="G93" t="s">
        <v>723</v>
      </c>
    </row>
    <row r="94" spans="1:7" x14ac:dyDescent="0.25">
      <c r="A94">
        <v>290</v>
      </c>
      <c r="B94">
        <v>460</v>
      </c>
      <c r="C94" t="s">
        <v>1094</v>
      </c>
      <c r="D94" t="s">
        <v>913</v>
      </c>
      <c r="E94" t="s">
        <v>1046</v>
      </c>
      <c r="F94" t="str">
        <f t="shared" si="1"/>
        <v>290460DKA6430DKA1090DKA3200</v>
      </c>
      <c r="G94" t="s">
        <v>723</v>
      </c>
    </row>
    <row r="95" spans="1:7" x14ac:dyDescent="0.25">
      <c r="A95">
        <v>290</v>
      </c>
      <c r="B95">
        <v>460</v>
      </c>
      <c r="C95" t="s">
        <v>1094</v>
      </c>
      <c r="D95" t="s">
        <v>913</v>
      </c>
      <c r="E95" t="s">
        <v>1048</v>
      </c>
      <c r="F95" t="str">
        <f t="shared" si="1"/>
        <v>290460DKA6430DKA1090DKA3210</v>
      </c>
      <c r="G95" t="s">
        <v>723</v>
      </c>
    </row>
    <row r="96" spans="1:7" x14ac:dyDescent="0.25">
      <c r="A96">
        <v>290</v>
      </c>
      <c r="B96">
        <v>460</v>
      </c>
      <c r="C96" t="s">
        <v>1094</v>
      </c>
      <c r="D96" t="s">
        <v>913</v>
      </c>
      <c r="E96" t="s">
        <v>1050</v>
      </c>
      <c r="F96" t="str">
        <f t="shared" si="1"/>
        <v>290460DKA6430DKA1090DKA3220</v>
      </c>
      <c r="G96" t="s">
        <v>723</v>
      </c>
    </row>
    <row r="97" spans="1:7" x14ac:dyDescent="0.25">
      <c r="A97">
        <v>290</v>
      </c>
      <c r="B97">
        <v>460</v>
      </c>
      <c r="C97" t="s">
        <v>1094</v>
      </c>
      <c r="D97" t="s">
        <v>913</v>
      </c>
      <c r="E97" t="s">
        <v>1052</v>
      </c>
      <c r="F97" t="str">
        <f t="shared" si="1"/>
        <v>290460DKA6430DKA1090DKA3230</v>
      </c>
      <c r="G97" t="s">
        <v>723</v>
      </c>
    </row>
    <row r="98" spans="1:7" x14ac:dyDescent="0.25">
      <c r="A98">
        <v>290</v>
      </c>
      <c r="B98">
        <v>470</v>
      </c>
      <c r="C98" t="s">
        <v>1092</v>
      </c>
      <c r="D98" t="s">
        <v>908</v>
      </c>
      <c r="E98" t="s">
        <v>1046</v>
      </c>
      <c r="F98" t="str">
        <f t="shared" si="1"/>
        <v>290470DKA6410DKA1040-1050DKA3200</v>
      </c>
      <c r="G98" t="s">
        <v>504</v>
      </c>
    </row>
    <row r="99" spans="1:7" x14ac:dyDescent="0.25">
      <c r="A99">
        <v>290</v>
      </c>
      <c r="B99">
        <v>470</v>
      </c>
      <c r="C99" t="s">
        <v>1092</v>
      </c>
      <c r="D99" t="s">
        <v>908</v>
      </c>
      <c r="E99" t="s">
        <v>1048</v>
      </c>
      <c r="F99" t="str">
        <f t="shared" si="1"/>
        <v>290470DKA6410DKA1040-1050DKA3210</v>
      </c>
      <c r="G99" t="s">
        <v>504</v>
      </c>
    </row>
    <row r="100" spans="1:7" x14ac:dyDescent="0.25">
      <c r="A100">
        <v>290</v>
      </c>
      <c r="B100">
        <v>470</v>
      </c>
      <c r="C100" t="s">
        <v>1092</v>
      </c>
      <c r="D100" t="s">
        <v>908</v>
      </c>
      <c r="E100" t="s">
        <v>1050</v>
      </c>
      <c r="F100" t="str">
        <f t="shared" si="1"/>
        <v>290470DKA6410DKA1040-1050DKA3220</v>
      </c>
      <c r="G100" t="s">
        <v>504</v>
      </c>
    </row>
    <row r="101" spans="1:7" x14ac:dyDescent="0.25">
      <c r="A101">
        <v>290</v>
      </c>
      <c r="B101">
        <v>470</v>
      </c>
      <c r="C101" t="s">
        <v>1092</v>
      </c>
      <c r="D101" t="s">
        <v>908</v>
      </c>
      <c r="E101" t="s">
        <v>1052</v>
      </c>
      <c r="F101" t="str">
        <f t="shared" si="1"/>
        <v>290470DKA6410DKA1040-1050DKA3230</v>
      </c>
      <c r="G101" t="s">
        <v>504</v>
      </c>
    </row>
    <row r="102" spans="1:7" x14ac:dyDescent="0.25">
      <c r="A102">
        <v>290</v>
      </c>
      <c r="B102">
        <v>470</v>
      </c>
      <c r="C102" t="s">
        <v>1092</v>
      </c>
      <c r="D102" t="s">
        <v>910</v>
      </c>
      <c r="E102" t="s">
        <v>1046</v>
      </c>
      <c r="F102" t="str">
        <f t="shared" si="1"/>
        <v>290470DKA6410DKA1060DKA3200</v>
      </c>
      <c r="G102" t="s">
        <v>723</v>
      </c>
    </row>
    <row r="103" spans="1:7" x14ac:dyDescent="0.25">
      <c r="A103">
        <v>290</v>
      </c>
      <c r="B103">
        <v>470</v>
      </c>
      <c r="C103" t="s">
        <v>1092</v>
      </c>
      <c r="D103" t="s">
        <v>910</v>
      </c>
      <c r="E103" t="s">
        <v>1048</v>
      </c>
      <c r="F103" t="str">
        <f t="shared" si="1"/>
        <v>290470DKA6410DKA1060DKA3210</v>
      </c>
      <c r="G103" t="s">
        <v>723</v>
      </c>
    </row>
    <row r="104" spans="1:7" x14ac:dyDescent="0.25">
      <c r="A104">
        <v>290</v>
      </c>
      <c r="B104">
        <v>470</v>
      </c>
      <c r="C104" t="s">
        <v>1092</v>
      </c>
      <c r="D104" t="s">
        <v>910</v>
      </c>
      <c r="E104" t="s">
        <v>1050</v>
      </c>
      <c r="F104" t="str">
        <f t="shared" si="1"/>
        <v>290470DKA6410DKA1060DKA3220</v>
      </c>
      <c r="G104" t="s">
        <v>723</v>
      </c>
    </row>
    <row r="105" spans="1:7" x14ac:dyDescent="0.25">
      <c r="A105">
        <v>290</v>
      </c>
      <c r="B105">
        <v>470</v>
      </c>
      <c r="C105" t="s">
        <v>1092</v>
      </c>
      <c r="D105" t="s">
        <v>910</v>
      </c>
      <c r="E105" t="s">
        <v>1052</v>
      </c>
      <c r="F105" t="str">
        <f t="shared" si="1"/>
        <v>290470DKA6410DKA1060DKA3230</v>
      </c>
      <c r="G105" t="s">
        <v>723</v>
      </c>
    </row>
    <row r="106" spans="1:7" x14ac:dyDescent="0.25">
      <c r="A106">
        <v>290</v>
      </c>
      <c r="B106">
        <v>470</v>
      </c>
      <c r="C106" t="s">
        <v>1092</v>
      </c>
      <c r="D106" t="s">
        <v>911</v>
      </c>
      <c r="E106" t="s">
        <v>1046</v>
      </c>
      <c r="F106" t="str">
        <f t="shared" si="1"/>
        <v>290470DKA6410DKA1070-1080DKA3200</v>
      </c>
      <c r="G106" t="s">
        <v>504</v>
      </c>
    </row>
    <row r="107" spans="1:7" x14ac:dyDescent="0.25">
      <c r="A107">
        <v>290</v>
      </c>
      <c r="B107">
        <v>470</v>
      </c>
      <c r="C107" t="s">
        <v>1092</v>
      </c>
      <c r="D107" t="s">
        <v>911</v>
      </c>
      <c r="E107" t="s">
        <v>1048</v>
      </c>
      <c r="F107" t="str">
        <f t="shared" si="1"/>
        <v>290470DKA6410DKA1070-1080DKA3210</v>
      </c>
      <c r="G107" t="s">
        <v>504</v>
      </c>
    </row>
    <row r="108" spans="1:7" x14ac:dyDescent="0.25">
      <c r="A108">
        <v>290</v>
      </c>
      <c r="B108">
        <v>470</v>
      </c>
      <c r="C108" t="s">
        <v>1092</v>
      </c>
      <c r="D108" t="s">
        <v>911</v>
      </c>
      <c r="E108" t="s">
        <v>1050</v>
      </c>
      <c r="F108" t="str">
        <f t="shared" si="1"/>
        <v>290470DKA6410DKA1070-1080DKA3220</v>
      </c>
      <c r="G108" t="s">
        <v>504</v>
      </c>
    </row>
    <row r="109" spans="1:7" x14ac:dyDescent="0.25">
      <c r="A109">
        <v>290</v>
      </c>
      <c r="B109">
        <v>470</v>
      </c>
      <c r="C109" t="s">
        <v>1092</v>
      </c>
      <c r="D109" t="s">
        <v>911</v>
      </c>
      <c r="E109" t="s">
        <v>1052</v>
      </c>
      <c r="F109" t="str">
        <f t="shared" si="1"/>
        <v>290470DKA6410DKA1070-1080DKA3230</v>
      </c>
      <c r="G109" t="s">
        <v>504</v>
      </c>
    </row>
    <row r="110" spans="1:7" x14ac:dyDescent="0.25">
      <c r="A110">
        <v>290</v>
      </c>
      <c r="B110">
        <v>470</v>
      </c>
      <c r="C110" t="s">
        <v>1092</v>
      </c>
      <c r="D110" t="s">
        <v>913</v>
      </c>
      <c r="E110" t="s">
        <v>1046</v>
      </c>
      <c r="F110" t="str">
        <f t="shared" si="1"/>
        <v>290470DKA6410DKA1090DKA3200</v>
      </c>
      <c r="G110" t="s">
        <v>723</v>
      </c>
    </row>
    <row r="111" spans="1:7" x14ac:dyDescent="0.25">
      <c r="A111">
        <v>290</v>
      </c>
      <c r="B111">
        <v>470</v>
      </c>
      <c r="C111" t="s">
        <v>1092</v>
      </c>
      <c r="D111" t="s">
        <v>913</v>
      </c>
      <c r="E111" t="s">
        <v>1048</v>
      </c>
      <c r="F111" t="str">
        <f t="shared" si="1"/>
        <v>290470DKA6410DKA1090DKA3210</v>
      </c>
      <c r="G111" t="s">
        <v>723</v>
      </c>
    </row>
    <row r="112" spans="1:7" x14ac:dyDescent="0.25">
      <c r="A112">
        <v>290</v>
      </c>
      <c r="B112">
        <v>470</v>
      </c>
      <c r="C112" t="s">
        <v>1092</v>
      </c>
      <c r="D112" t="s">
        <v>913</v>
      </c>
      <c r="E112" t="s">
        <v>1050</v>
      </c>
      <c r="F112" t="str">
        <f t="shared" si="1"/>
        <v>290470DKA6410DKA1090DKA3220</v>
      </c>
      <c r="G112" t="s">
        <v>723</v>
      </c>
    </row>
    <row r="113" spans="1:7" x14ac:dyDescent="0.25">
      <c r="A113">
        <v>290</v>
      </c>
      <c r="B113">
        <v>470</v>
      </c>
      <c r="C113" t="s">
        <v>1092</v>
      </c>
      <c r="D113" t="s">
        <v>913</v>
      </c>
      <c r="E113" t="s">
        <v>1052</v>
      </c>
      <c r="F113" t="str">
        <f t="shared" si="1"/>
        <v>290470DKA6410DKA1090DKA3230</v>
      </c>
      <c r="G113" t="s">
        <v>723</v>
      </c>
    </row>
    <row r="114" spans="1:7" x14ac:dyDescent="0.25">
      <c r="A114">
        <v>290</v>
      </c>
      <c r="B114">
        <v>470</v>
      </c>
      <c r="C114" t="s">
        <v>1093</v>
      </c>
      <c r="D114" t="s">
        <v>908</v>
      </c>
      <c r="E114" t="s">
        <v>1046</v>
      </c>
      <c r="F114" t="str">
        <f t="shared" si="1"/>
        <v>290470DKA6420DKA1040-1050DKA3200</v>
      </c>
      <c r="G114" t="s">
        <v>504</v>
      </c>
    </row>
    <row r="115" spans="1:7" x14ac:dyDescent="0.25">
      <c r="A115">
        <v>290</v>
      </c>
      <c r="B115">
        <v>470</v>
      </c>
      <c r="C115" t="s">
        <v>1093</v>
      </c>
      <c r="D115" t="s">
        <v>908</v>
      </c>
      <c r="E115" t="s">
        <v>1048</v>
      </c>
      <c r="F115" t="str">
        <f t="shared" si="1"/>
        <v>290470DKA6420DKA1040-1050DKA3210</v>
      </c>
      <c r="G115" t="s">
        <v>504</v>
      </c>
    </row>
    <row r="116" spans="1:7" x14ac:dyDescent="0.25">
      <c r="A116">
        <v>290</v>
      </c>
      <c r="B116">
        <v>470</v>
      </c>
      <c r="C116" t="s">
        <v>1093</v>
      </c>
      <c r="D116" t="s">
        <v>908</v>
      </c>
      <c r="E116" t="s">
        <v>1050</v>
      </c>
      <c r="F116" t="str">
        <f t="shared" si="1"/>
        <v>290470DKA6420DKA1040-1050DKA3220</v>
      </c>
      <c r="G116" t="s">
        <v>504</v>
      </c>
    </row>
    <row r="117" spans="1:7" x14ac:dyDescent="0.25">
      <c r="A117">
        <v>290</v>
      </c>
      <c r="B117">
        <v>470</v>
      </c>
      <c r="C117" t="s">
        <v>1093</v>
      </c>
      <c r="D117" t="s">
        <v>908</v>
      </c>
      <c r="E117" t="s">
        <v>1052</v>
      </c>
      <c r="F117" t="str">
        <f t="shared" si="1"/>
        <v>290470DKA6420DKA1040-1050DKA3230</v>
      </c>
      <c r="G117" t="s">
        <v>504</v>
      </c>
    </row>
    <row r="118" spans="1:7" x14ac:dyDescent="0.25">
      <c r="A118">
        <v>290</v>
      </c>
      <c r="B118">
        <v>470</v>
      </c>
      <c r="C118" t="s">
        <v>1093</v>
      </c>
      <c r="D118" t="s">
        <v>910</v>
      </c>
      <c r="E118" t="s">
        <v>1046</v>
      </c>
      <c r="F118" t="str">
        <f t="shared" si="1"/>
        <v>290470DKA6420DKA1060DKA3200</v>
      </c>
      <c r="G118" t="s">
        <v>723</v>
      </c>
    </row>
    <row r="119" spans="1:7" x14ac:dyDescent="0.25">
      <c r="A119">
        <v>290</v>
      </c>
      <c r="B119">
        <v>470</v>
      </c>
      <c r="C119" t="s">
        <v>1093</v>
      </c>
      <c r="D119" t="s">
        <v>910</v>
      </c>
      <c r="E119" t="s">
        <v>1048</v>
      </c>
      <c r="F119" t="str">
        <f t="shared" si="1"/>
        <v>290470DKA6420DKA1060DKA3210</v>
      </c>
      <c r="G119" t="s">
        <v>723</v>
      </c>
    </row>
    <row r="120" spans="1:7" x14ac:dyDescent="0.25">
      <c r="A120">
        <v>290</v>
      </c>
      <c r="B120">
        <v>470</v>
      </c>
      <c r="C120" t="s">
        <v>1093</v>
      </c>
      <c r="D120" t="s">
        <v>910</v>
      </c>
      <c r="E120" t="s">
        <v>1050</v>
      </c>
      <c r="F120" t="str">
        <f t="shared" si="1"/>
        <v>290470DKA6420DKA1060DKA3220</v>
      </c>
      <c r="G120" t="s">
        <v>723</v>
      </c>
    </row>
    <row r="121" spans="1:7" x14ac:dyDescent="0.25">
      <c r="A121">
        <v>290</v>
      </c>
      <c r="B121">
        <v>470</v>
      </c>
      <c r="C121" t="s">
        <v>1093</v>
      </c>
      <c r="D121" t="s">
        <v>910</v>
      </c>
      <c r="E121" t="s">
        <v>1052</v>
      </c>
      <c r="F121" t="str">
        <f t="shared" si="1"/>
        <v>290470DKA6420DKA1060DKA3230</v>
      </c>
      <c r="G121" t="s">
        <v>723</v>
      </c>
    </row>
    <row r="122" spans="1:7" x14ac:dyDescent="0.25">
      <c r="A122">
        <v>290</v>
      </c>
      <c r="B122">
        <v>470</v>
      </c>
      <c r="C122" t="s">
        <v>1093</v>
      </c>
      <c r="D122" t="s">
        <v>911</v>
      </c>
      <c r="E122" t="s">
        <v>1046</v>
      </c>
      <c r="F122" t="str">
        <f t="shared" si="1"/>
        <v>290470DKA6420DKA1070-1080DKA3200</v>
      </c>
      <c r="G122" t="s">
        <v>504</v>
      </c>
    </row>
    <row r="123" spans="1:7" x14ac:dyDescent="0.25">
      <c r="A123">
        <v>290</v>
      </c>
      <c r="B123">
        <v>470</v>
      </c>
      <c r="C123" t="s">
        <v>1093</v>
      </c>
      <c r="D123" t="s">
        <v>911</v>
      </c>
      <c r="E123" t="s">
        <v>1048</v>
      </c>
      <c r="F123" t="str">
        <f t="shared" si="1"/>
        <v>290470DKA6420DKA1070-1080DKA3210</v>
      </c>
      <c r="G123" t="s">
        <v>504</v>
      </c>
    </row>
    <row r="124" spans="1:7" x14ac:dyDescent="0.25">
      <c r="A124">
        <v>290</v>
      </c>
      <c r="B124">
        <v>470</v>
      </c>
      <c r="C124" t="s">
        <v>1093</v>
      </c>
      <c r="D124" t="s">
        <v>911</v>
      </c>
      <c r="E124" t="s">
        <v>1050</v>
      </c>
      <c r="F124" t="str">
        <f t="shared" si="1"/>
        <v>290470DKA6420DKA1070-1080DKA3220</v>
      </c>
      <c r="G124" t="s">
        <v>504</v>
      </c>
    </row>
    <row r="125" spans="1:7" x14ac:dyDescent="0.25">
      <c r="A125">
        <v>290</v>
      </c>
      <c r="B125">
        <v>470</v>
      </c>
      <c r="C125" t="s">
        <v>1093</v>
      </c>
      <c r="D125" t="s">
        <v>911</v>
      </c>
      <c r="E125" t="s">
        <v>1052</v>
      </c>
      <c r="F125" t="str">
        <f t="shared" si="1"/>
        <v>290470DKA6420DKA1070-1080DKA3230</v>
      </c>
      <c r="G125" t="s">
        <v>504</v>
      </c>
    </row>
    <row r="126" spans="1:7" x14ac:dyDescent="0.25">
      <c r="A126">
        <v>290</v>
      </c>
      <c r="B126">
        <v>470</v>
      </c>
      <c r="C126" t="s">
        <v>1093</v>
      </c>
      <c r="D126" t="s">
        <v>913</v>
      </c>
      <c r="E126" t="s">
        <v>1046</v>
      </c>
      <c r="F126" t="str">
        <f t="shared" si="1"/>
        <v>290470DKA6420DKA1090DKA3200</v>
      </c>
      <c r="G126" t="s">
        <v>723</v>
      </c>
    </row>
    <row r="127" spans="1:7" x14ac:dyDescent="0.25">
      <c r="A127">
        <v>290</v>
      </c>
      <c r="B127">
        <v>470</v>
      </c>
      <c r="C127" t="s">
        <v>1093</v>
      </c>
      <c r="D127" t="s">
        <v>913</v>
      </c>
      <c r="E127" t="s">
        <v>1048</v>
      </c>
      <c r="F127" t="str">
        <f t="shared" si="1"/>
        <v>290470DKA6420DKA1090DKA3210</v>
      </c>
      <c r="G127" t="s">
        <v>723</v>
      </c>
    </row>
    <row r="128" spans="1:7" x14ac:dyDescent="0.25">
      <c r="A128">
        <v>290</v>
      </c>
      <c r="B128">
        <v>470</v>
      </c>
      <c r="C128" t="s">
        <v>1093</v>
      </c>
      <c r="D128" t="s">
        <v>913</v>
      </c>
      <c r="E128" t="s">
        <v>1050</v>
      </c>
      <c r="F128" t="str">
        <f t="shared" si="1"/>
        <v>290470DKA6420DKA1090DKA3220</v>
      </c>
      <c r="G128" t="s">
        <v>723</v>
      </c>
    </row>
    <row r="129" spans="1:7" x14ac:dyDescent="0.25">
      <c r="A129">
        <v>290</v>
      </c>
      <c r="B129">
        <v>470</v>
      </c>
      <c r="C129" t="s">
        <v>1093</v>
      </c>
      <c r="D129" t="s">
        <v>913</v>
      </c>
      <c r="E129" t="s">
        <v>1052</v>
      </c>
      <c r="F129" t="str">
        <f t="shared" si="1"/>
        <v>290470DKA6420DKA1090DKA3230</v>
      </c>
      <c r="G129" t="s">
        <v>723</v>
      </c>
    </row>
    <row r="130" spans="1:7" x14ac:dyDescent="0.25">
      <c r="A130">
        <v>290</v>
      </c>
      <c r="B130">
        <v>470</v>
      </c>
      <c r="C130" t="s">
        <v>1094</v>
      </c>
      <c r="D130" t="s">
        <v>908</v>
      </c>
      <c r="E130" t="s">
        <v>1046</v>
      </c>
      <c r="F130" t="str">
        <f t="shared" si="1"/>
        <v>290470DKA6430DKA1040-1050DKA3200</v>
      </c>
      <c r="G130" t="s">
        <v>504</v>
      </c>
    </row>
    <row r="131" spans="1:7" x14ac:dyDescent="0.25">
      <c r="A131">
        <v>290</v>
      </c>
      <c r="B131">
        <v>470</v>
      </c>
      <c r="C131" t="s">
        <v>1094</v>
      </c>
      <c r="D131" t="s">
        <v>908</v>
      </c>
      <c r="E131" t="s">
        <v>1048</v>
      </c>
      <c r="F131" t="str">
        <f t="shared" ref="F131:F194" si="2">CONCATENATE(A131,B131,C131,D131,E131)</f>
        <v>290470DKA6430DKA1040-1050DKA3210</v>
      </c>
      <c r="G131" t="s">
        <v>504</v>
      </c>
    </row>
    <row r="132" spans="1:7" x14ac:dyDescent="0.25">
      <c r="A132">
        <v>290</v>
      </c>
      <c r="B132">
        <v>470</v>
      </c>
      <c r="C132" t="s">
        <v>1094</v>
      </c>
      <c r="D132" t="s">
        <v>908</v>
      </c>
      <c r="E132" t="s">
        <v>1050</v>
      </c>
      <c r="F132" t="str">
        <f t="shared" si="2"/>
        <v>290470DKA6430DKA1040-1050DKA3220</v>
      </c>
      <c r="G132" t="s">
        <v>501</v>
      </c>
    </row>
    <row r="133" spans="1:7" x14ac:dyDescent="0.25">
      <c r="A133">
        <v>290</v>
      </c>
      <c r="B133">
        <v>470</v>
      </c>
      <c r="C133" t="s">
        <v>1094</v>
      </c>
      <c r="D133" t="s">
        <v>908</v>
      </c>
      <c r="E133" t="s">
        <v>1052</v>
      </c>
      <c r="F133" t="str">
        <f t="shared" si="2"/>
        <v>290470DKA6430DKA1040-1050DKA3230</v>
      </c>
      <c r="G133" t="s">
        <v>501</v>
      </c>
    </row>
    <row r="134" spans="1:7" x14ac:dyDescent="0.25">
      <c r="A134">
        <v>290</v>
      </c>
      <c r="B134">
        <v>470</v>
      </c>
      <c r="C134" t="s">
        <v>1094</v>
      </c>
      <c r="D134" t="s">
        <v>910</v>
      </c>
      <c r="E134" t="s">
        <v>1046</v>
      </c>
      <c r="F134" t="str">
        <f t="shared" si="2"/>
        <v>290470DKA6430DKA1060DKA3200</v>
      </c>
      <c r="G134" t="s">
        <v>723</v>
      </c>
    </row>
    <row r="135" spans="1:7" x14ac:dyDescent="0.25">
      <c r="A135">
        <v>290</v>
      </c>
      <c r="B135">
        <v>470</v>
      </c>
      <c r="C135" t="s">
        <v>1094</v>
      </c>
      <c r="D135" t="s">
        <v>910</v>
      </c>
      <c r="E135" t="s">
        <v>1048</v>
      </c>
      <c r="F135" t="str">
        <f t="shared" si="2"/>
        <v>290470DKA6430DKA1060DKA3210</v>
      </c>
      <c r="G135" t="s">
        <v>723</v>
      </c>
    </row>
    <row r="136" spans="1:7" x14ac:dyDescent="0.25">
      <c r="A136">
        <v>290</v>
      </c>
      <c r="B136">
        <v>470</v>
      </c>
      <c r="C136" t="s">
        <v>1094</v>
      </c>
      <c r="D136" t="s">
        <v>910</v>
      </c>
      <c r="E136" t="s">
        <v>1050</v>
      </c>
      <c r="F136" t="str">
        <f t="shared" si="2"/>
        <v>290470DKA6430DKA1060DKA3220</v>
      </c>
      <c r="G136" t="s">
        <v>723</v>
      </c>
    </row>
    <row r="137" spans="1:7" x14ac:dyDescent="0.25">
      <c r="A137">
        <v>290</v>
      </c>
      <c r="B137">
        <v>470</v>
      </c>
      <c r="C137" t="s">
        <v>1094</v>
      </c>
      <c r="D137" t="s">
        <v>910</v>
      </c>
      <c r="E137" t="s">
        <v>1052</v>
      </c>
      <c r="F137" t="str">
        <f t="shared" si="2"/>
        <v>290470DKA6430DKA1060DKA3230</v>
      </c>
      <c r="G137" t="s">
        <v>723</v>
      </c>
    </row>
    <row r="138" spans="1:7" x14ac:dyDescent="0.25">
      <c r="A138">
        <v>290</v>
      </c>
      <c r="B138">
        <v>470</v>
      </c>
      <c r="C138" t="s">
        <v>1094</v>
      </c>
      <c r="D138" t="s">
        <v>911</v>
      </c>
      <c r="E138" t="s">
        <v>1046</v>
      </c>
      <c r="F138" t="str">
        <f t="shared" si="2"/>
        <v>290470DKA6430DKA1070-1080DKA3200</v>
      </c>
      <c r="G138" t="s">
        <v>504</v>
      </c>
    </row>
    <row r="139" spans="1:7" x14ac:dyDescent="0.25">
      <c r="A139">
        <v>290</v>
      </c>
      <c r="B139">
        <v>470</v>
      </c>
      <c r="C139" t="s">
        <v>1094</v>
      </c>
      <c r="D139" t="s">
        <v>911</v>
      </c>
      <c r="E139" t="s">
        <v>1048</v>
      </c>
      <c r="F139" t="str">
        <f t="shared" si="2"/>
        <v>290470DKA6430DKA1070-1080DKA3210</v>
      </c>
      <c r="G139" t="s">
        <v>504</v>
      </c>
    </row>
    <row r="140" spans="1:7" x14ac:dyDescent="0.25">
      <c r="A140">
        <v>290</v>
      </c>
      <c r="B140">
        <v>470</v>
      </c>
      <c r="C140" t="s">
        <v>1094</v>
      </c>
      <c r="D140" t="s">
        <v>911</v>
      </c>
      <c r="E140" t="s">
        <v>1050</v>
      </c>
      <c r="F140" t="str">
        <f t="shared" si="2"/>
        <v>290470DKA6430DKA1070-1080DKA3220</v>
      </c>
      <c r="G140" t="s">
        <v>501</v>
      </c>
    </row>
    <row r="141" spans="1:7" x14ac:dyDescent="0.25">
      <c r="A141">
        <v>290</v>
      </c>
      <c r="B141">
        <v>470</v>
      </c>
      <c r="C141" t="s">
        <v>1094</v>
      </c>
      <c r="D141" t="s">
        <v>911</v>
      </c>
      <c r="E141" t="s">
        <v>1052</v>
      </c>
      <c r="F141" t="str">
        <f t="shared" si="2"/>
        <v>290470DKA6430DKA1070-1080DKA3230</v>
      </c>
      <c r="G141" t="s">
        <v>501</v>
      </c>
    </row>
    <row r="142" spans="1:7" x14ac:dyDescent="0.25">
      <c r="A142">
        <v>290</v>
      </c>
      <c r="B142">
        <v>470</v>
      </c>
      <c r="C142" t="s">
        <v>1094</v>
      </c>
      <c r="D142" t="s">
        <v>913</v>
      </c>
      <c r="E142" t="s">
        <v>1046</v>
      </c>
      <c r="F142" t="str">
        <f t="shared" si="2"/>
        <v>290470DKA6430DKA1090DKA3200</v>
      </c>
      <c r="G142" t="s">
        <v>723</v>
      </c>
    </row>
    <row r="143" spans="1:7" x14ac:dyDescent="0.25">
      <c r="A143">
        <v>290</v>
      </c>
      <c r="B143">
        <v>470</v>
      </c>
      <c r="C143" t="s">
        <v>1094</v>
      </c>
      <c r="D143" t="s">
        <v>913</v>
      </c>
      <c r="E143" t="s">
        <v>1048</v>
      </c>
      <c r="F143" t="str">
        <f t="shared" si="2"/>
        <v>290470DKA6430DKA1090DKA3210</v>
      </c>
      <c r="G143" t="s">
        <v>723</v>
      </c>
    </row>
    <row r="144" spans="1:7" x14ac:dyDescent="0.25">
      <c r="A144">
        <v>290</v>
      </c>
      <c r="B144">
        <v>470</v>
      </c>
      <c r="C144" t="s">
        <v>1094</v>
      </c>
      <c r="D144" t="s">
        <v>913</v>
      </c>
      <c r="E144" t="s">
        <v>1050</v>
      </c>
      <c r="F144" t="str">
        <f t="shared" si="2"/>
        <v>290470DKA6430DKA1090DKA3220</v>
      </c>
      <c r="G144" t="s">
        <v>723</v>
      </c>
    </row>
    <row r="145" spans="1:7" x14ac:dyDescent="0.25">
      <c r="A145">
        <v>290</v>
      </c>
      <c r="B145">
        <v>470</v>
      </c>
      <c r="C145" t="s">
        <v>1094</v>
      </c>
      <c r="D145" t="s">
        <v>913</v>
      </c>
      <c r="E145" t="s">
        <v>1052</v>
      </c>
      <c r="F145" t="str">
        <f t="shared" si="2"/>
        <v>290470DKA6430DKA1090DKA3230</v>
      </c>
      <c r="G145" t="s">
        <v>723</v>
      </c>
    </row>
    <row r="146" spans="1:7" x14ac:dyDescent="0.25">
      <c r="A146">
        <v>290</v>
      </c>
      <c r="B146">
        <v>480</v>
      </c>
      <c r="C146" t="s">
        <v>1092</v>
      </c>
      <c r="D146" t="s">
        <v>908</v>
      </c>
      <c r="E146" t="s">
        <v>1046</v>
      </c>
      <c r="F146" t="str">
        <f t="shared" si="2"/>
        <v>290480DKA6410DKA1040-1050DKA3200</v>
      </c>
      <c r="G146" t="s">
        <v>504</v>
      </c>
    </row>
    <row r="147" spans="1:7" x14ac:dyDescent="0.25">
      <c r="A147">
        <v>290</v>
      </c>
      <c r="B147">
        <v>480</v>
      </c>
      <c r="C147" t="s">
        <v>1092</v>
      </c>
      <c r="D147" t="s">
        <v>908</v>
      </c>
      <c r="E147" t="s">
        <v>1048</v>
      </c>
      <c r="F147" t="str">
        <f t="shared" si="2"/>
        <v>290480DKA6410DKA1040-1050DKA3210</v>
      </c>
      <c r="G147" t="s">
        <v>504</v>
      </c>
    </row>
    <row r="148" spans="1:7" x14ac:dyDescent="0.25">
      <c r="A148">
        <v>290</v>
      </c>
      <c r="B148">
        <v>480</v>
      </c>
      <c r="C148" t="s">
        <v>1092</v>
      </c>
      <c r="D148" t="s">
        <v>908</v>
      </c>
      <c r="E148" t="s">
        <v>1050</v>
      </c>
      <c r="F148" t="str">
        <f t="shared" si="2"/>
        <v>290480DKA6410DKA1040-1050DKA3220</v>
      </c>
      <c r="G148" t="s">
        <v>504</v>
      </c>
    </row>
    <row r="149" spans="1:7" x14ac:dyDescent="0.25">
      <c r="A149">
        <v>290</v>
      </c>
      <c r="B149">
        <v>480</v>
      </c>
      <c r="C149" t="s">
        <v>1092</v>
      </c>
      <c r="D149" t="s">
        <v>908</v>
      </c>
      <c r="E149" t="s">
        <v>1052</v>
      </c>
      <c r="F149" t="str">
        <f t="shared" si="2"/>
        <v>290480DKA6410DKA1040-1050DKA3230</v>
      </c>
      <c r="G149" t="s">
        <v>504</v>
      </c>
    </row>
    <row r="150" spans="1:7" x14ac:dyDescent="0.25">
      <c r="A150">
        <v>290</v>
      </c>
      <c r="B150">
        <v>480</v>
      </c>
      <c r="C150" t="s">
        <v>1092</v>
      </c>
      <c r="D150" t="s">
        <v>910</v>
      </c>
      <c r="E150" t="s">
        <v>1046</v>
      </c>
      <c r="F150" t="str">
        <f t="shared" si="2"/>
        <v>290480DKA6410DKA1060DKA3200</v>
      </c>
      <c r="G150" t="s">
        <v>723</v>
      </c>
    </row>
    <row r="151" spans="1:7" x14ac:dyDescent="0.25">
      <c r="A151">
        <v>290</v>
      </c>
      <c r="B151">
        <v>480</v>
      </c>
      <c r="C151" t="s">
        <v>1092</v>
      </c>
      <c r="D151" t="s">
        <v>910</v>
      </c>
      <c r="E151" t="s">
        <v>1048</v>
      </c>
      <c r="F151" t="str">
        <f t="shared" si="2"/>
        <v>290480DKA6410DKA1060DKA3210</v>
      </c>
      <c r="G151" t="s">
        <v>723</v>
      </c>
    </row>
    <row r="152" spans="1:7" x14ac:dyDescent="0.25">
      <c r="A152">
        <v>290</v>
      </c>
      <c r="B152">
        <v>480</v>
      </c>
      <c r="C152" t="s">
        <v>1092</v>
      </c>
      <c r="D152" t="s">
        <v>910</v>
      </c>
      <c r="E152" t="s">
        <v>1050</v>
      </c>
      <c r="F152" t="str">
        <f t="shared" si="2"/>
        <v>290480DKA6410DKA1060DKA3220</v>
      </c>
      <c r="G152" t="s">
        <v>723</v>
      </c>
    </row>
    <row r="153" spans="1:7" x14ac:dyDescent="0.25">
      <c r="A153">
        <v>290</v>
      </c>
      <c r="B153">
        <v>480</v>
      </c>
      <c r="C153" t="s">
        <v>1092</v>
      </c>
      <c r="D153" t="s">
        <v>910</v>
      </c>
      <c r="E153" t="s">
        <v>1052</v>
      </c>
      <c r="F153" t="str">
        <f t="shared" si="2"/>
        <v>290480DKA6410DKA1060DKA3230</v>
      </c>
      <c r="G153" t="s">
        <v>723</v>
      </c>
    </row>
    <row r="154" spans="1:7" x14ac:dyDescent="0.25">
      <c r="A154">
        <v>290</v>
      </c>
      <c r="B154">
        <v>480</v>
      </c>
      <c r="C154" t="s">
        <v>1092</v>
      </c>
      <c r="D154" t="s">
        <v>911</v>
      </c>
      <c r="E154" t="s">
        <v>1046</v>
      </c>
      <c r="F154" t="str">
        <f t="shared" si="2"/>
        <v>290480DKA6410DKA1070-1080DKA3200</v>
      </c>
      <c r="G154" t="s">
        <v>504</v>
      </c>
    </row>
    <row r="155" spans="1:7" x14ac:dyDescent="0.25">
      <c r="A155">
        <v>290</v>
      </c>
      <c r="B155">
        <v>480</v>
      </c>
      <c r="C155" t="s">
        <v>1092</v>
      </c>
      <c r="D155" t="s">
        <v>911</v>
      </c>
      <c r="E155" t="s">
        <v>1048</v>
      </c>
      <c r="F155" t="str">
        <f t="shared" si="2"/>
        <v>290480DKA6410DKA1070-1080DKA3210</v>
      </c>
      <c r="G155" t="s">
        <v>504</v>
      </c>
    </row>
    <row r="156" spans="1:7" x14ac:dyDescent="0.25">
      <c r="A156">
        <v>290</v>
      </c>
      <c r="B156">
        <v>480</v>
      </c>
      <c r="C156" t="s">
        <v>1092</v>
      </c>
      <c r="D156" t="s">
        <v>911</v>
      </c>
      <c r="E156" t="s">
        <v>1050</v>
      </c>
      <c r="F156" t="str">
        <f t="shared" si="2"/>
        <v>290480DKA6410DKA1070-1080DKA3220</v>
      </c>
      <c r="G156" t="s">
        <v>504</v>
      </c>
    </row>
    <row r="157" spans="1:7" x14ac:dyDescent="0.25">
      <c r="A157">
        <v>290</v>
      </c>
      <c r="B157">
        <v>480</v>
      </c>
      <c r="C157" t="s">
        <v>1092</v>
      </c>
      <c r="D157" t="s">
        <v>911</v>
      </c>
      <c r="E157" t="s">
        <v>1052</v>
      </c>
      <c r="F157" t="str">
        <f t="shared" si="2"/>
        <v>290480DKA6410DKA1070-1080DKA3230</v>
      </c>
      <c r="G157" t="s">
        <v>504</v>
      </c>
    </row>
    <row r="158" spans="1:7" x14ac:dyDescent="0.25">
      <c r="A158">
        <v>290</v>
      </c>
      <c r="B158">
        <v>480</v>
      </c>
      <c r="C158" t="s">
        <v>1092</v>
      </c>
      <c r="D158" t="s">
        <v>913</v>
      </c>
      <c r="E158" t="s">
        <v>1046</v>
      </c>
      <c r="F158" t="str">
        <f t="shared" si="2"/>
        <v>290480DKA6410DKA1090DKA3200</v>
      </c>
      <c r="G158" t="s">
        <v>723</v>
      </c>
    </row>
    <row r="159" spans="1:7" x14ac:dyDescent="0.25">
      <c r="A159">
        <v>290</v>
      </c>
      <c r="B159">
        <v>480</v>
      </c>
      <c r="C159" t="s">
        <v>1092</v>
      </c>
      <c r="D159" t="s">
        <v>913</v>
      </c>
      <c r="E159" t="s">
        <v>1048</v>
      </c>
      <c r="F159" t="str">
        <f t="shared" si="2"/>
        <v>290480DKA6410DKA1090DKA3210</v>
      </c>
      <c r="G159" t="s">
        <v>723</v>
      </c>
    </row>
    <row r="160" spans="1:7" x14ac:dyDescent="0.25">
      <c r="A160">
        <v>290</v>
      </c>
      <c r="B160">
        <v>480</v>
      </c>
      <c r="C160" t="s">
        <v>1092</v>
      </c>
      <c r="D160" t="s">
        <v>913</v>
      </c>
      <c r="E160" t="s">
        <v>1050</v>
      </c>
      <c r="F160" t="str">
        <f t="shared" si="2"/>
        <v>290480DKA6410DKA1090DKA3220</v>
      </c>
      <c r="G160" t="s">
        <v>723</v>
      </c>
    </row>
    <row r="161" spans="1:7" x14ac:dyDescent="0.25">
      <c r="A161">
        <v>290</v>
      </c>
      <c r="B161">
        <v>480</v>
      </c>
      <c r="C161" t="s">
        <v>1092</v>
      </c>
      <c r="D161" t="s">
        <v>913</v>
      </c>
      <c r="E161" t="s">
        <v>1052</v>
      </c>
      <c r="F161" t="str">
        <f t="shared" si="2"/>
        <v>290480DKA6410DKA1090DKA3230</v>
      </c>
      <c r="G161" t="s">
        <v>723</v>
      </c>
    </row>
    <row r="162" spans="1:7" x14ac:dyDescent="0.25">
      <c r="A162">
        <v>290</v>
      </c>
      <c r="B162">
        <v>480</v>
      </c>
      <c r="C162" t="s">
        <v>1093</v>
      </c>
      <c r="D162" t="s">
        <v>908</v>
      </c>
      <c r="E162" t="s">
        <v>1046</v>
      </c>
      <c r="F162" t="str">
        <f t="shared" si="2"/>
        <v>290480DKA6420DKA1040-1050DKA3200</v>
      </c>
      <c r="G162" t="s">
        <v>504</v>
      </c>
    </row>
    <row r="163" spans="1:7" x14ac:dyDescent="0.25">
      <c r="A163">
        <v>290</v>
      </c>
      <c r="B163">
        <v>480</v>
      </c>
      <c r="C163" t="s">
        <v>1093</v>
      </c>
      <c r="D163" t="s">
        <v>908</v>
      </c>
      <c r="E163" t="s">
        <v>1048</v>
      </c>
      <c r="F163" t="str">
        <f t="shared" si="2"/>
        <v>290480DKA6420DKA1040-1050DKA3210</v>
      </c>
      <c r="G163" t="s">
        <v>504</v>
      </c>
    </row>
    <row r="164" spans="1:7" x14ac:dyDescent="0.25">
      <c r="A164">
        <v>290</v>
      </c>
      <c r="B164">
        <v>480</v>
      </c>
      <c r="C164" t="s">
        <v>1093</v>
      </c>
      <c r="D164" t="s">
        <v>908</v>
      </c>
      <c r="E164" t="s">
        <v>1050</v>
      </c>
      <c r="F164" t="str">
        <f t="shared" si="2"/>
        <v>290480DKA6420DKA1040-1050DKA3220</v>
      </c>
      <c r="G164" t="s">
        <v>504</v>
      </c>
    </row>
    <row r="165" spans="1:7" x14ac:dyDescent="0.25">
      <c r="A165">
        <v>290</v>
      </c>
      <c r="B165">
        <v>480</v>
      </c>
      <c r="C165" t="s">
        <v>1093</v>
      </c>
      <c r="D165" t="s">
        <v>908</v>
      </c>
      <c r="E165" t="s">
        <v>1052</v>
      </c>
      <c r="F165" t="str">
        <f t="shared" si="2"/>
        <v>290480DKA6420DKA1040-1050DKA3230</v>
      </c>
      <c r="G165" t="s">
        <v>504</v>
      </c>
    </row>
    <row r="166" spans="1:7" x14ac:dyDescent="0.25">
      <c r="A166">
        <v>290</v>
      </c>
      <c r="B166">
        <v>480</v>
      </c>
      <c r="C166" t="s">
        <v>1093</v>
      </c>
      <c r="D166" t="s">
        <v>910</v>
      </c>
      <c r="E166" t="s">
        <v>1046</v>
      </c>
      <c r="F166" t="str">
        <f t="shared" si="2"/>
        <v>290480DKA6420DKA1060DKA3200</v>
      </c>
      <c r="G166" t="s">
        <v>723</v>
      </c>
    </row>
    <row r="167" spans="1:7" x14ac:dyDescent="0.25">
      <c r="A167">
        <v>290</v>
      </c>
      <c r="B167">
        <v>480</v>
      </c>
      <c r="C167" t="s">
        <v>1093</v>
      </c>
      <c r="D167" t="s">
        <v>910</v>
      </c>
      <c r="E167" t="s">
        <v>1048</v>
      </c>
      <c r="F167" t="str">
        <f t="shared" si="2"/>
        <v>290480DKA6420DKA1060DKA3210</v>
      </c>
      <c r="G167" t="s">
        <v>723</v>
      </c>
    </row>
    <row r="168" spans="1:7" x14ac:dyDescent="0.25">
      <c r="A168">
        <v>290</v>
      </c>
      <c r="B168">
        <v>480</v>
      </c>
      <c r="C168" t="s">
        <v>1093</v>
      </c>
      <c r="D168" t="s">
        <v>910</v>
      </c>
      <c r="E168" t="s">
        <v>1050</v>
      </c>
      <c r="F168" t="str">
        <f t="shared" si="2"/>
        <v>290480DKA6420DKA1060DKA3220</v>
      </c>
      <c r="G168" t="s">
        <v>723</v>
      </c>
    </row>
    <row r="169" spans="1:7" x14ac:dyDescent="0.25">
      <c r="A169">
        <v>290</v>
      </c>
      <c r="B169">
        <v>480</v>
      </c>
      <c r="C169" t="s">
        <v>1093</v>
      </c>
      <c r="D169" t="s">
        <v>910</v>
      </c>
      <c r="E169" t="s">
        <v>1052</v>
      </c>
      <c r="F169" t="str">
        <f t="shared" si="2"/>
        <v>290480DKA6420DKA1060DKA3230</v>
      </c>
      <c r="G169" t="s">
        <v>723</v>
      </c>
    </row>
    <row r="170" spans="1:7" x14ac:dyDescent="0.25">
      <c r="A170">
        <v>290</v>
      </c>
      <c r="B170">
        <v>480</v>
      </c>
      <c r="C170" t="s">
        <v>1093</v>
      </c>
      <c r="D170" t="s">
        <v>911</v>
      </c>
      <c r="E170" t="s">
        <v>1046</v>
      </c>
      <c r="F170" t="str">
        <f t="shared" si="2"/>
        <v>290480DKA6420DKA1070-1080DKA3200</v>
      </c>
      <c r="G170" t="s">
        <v>504</v>
      </c>
    </row>
    <row r="171" spans="1:7" x14ac:dyDescent="0.25">
      <c r="A171">
        <v>290</v>
      </c>
      <c r="B171">
        <v>480</v>
      </c>
      <c r="C171" t="s">
        <v>1093</v>
      </c>
      <c r="D171" t="s">
        <v>911</v>
      </c>
      <c r="E171" t="s">
        <v>1048</v>
      </c>
      <c r="F171" t="str">
        <f t="shared" si="2"/>
        <v>290480DKA6420DKA1070-1080DKA3210</v>
      </c>
      <c r="G171" t="s">
        <v>504</v>
      </c>
    </row>
    <row r="172" spans="1:7" x14ac:dyDescent="0.25">
      <c r="A172">
        <v>290</v>
      </c>
      <c r="B172">
        <v>480</v>
      </c>
      <c r="C172" t="s">
        <v>1093</v>
      </c>
      <c r="D172" t="s">
        <v>911</v>
      </c>
      <c r="E172" t="s">
        <v>1050</v>
      </c>
      <c r="F172" t="str">
        <f t="shared" si="2"/>
        <v>290480DKA6420DKA1070-1080DKA3220</v>
      </c>
      <c r="G172" t="s">
        <v>504</v>
      </c>
    </row>
    <row r="173" spans="1:7" x14ac:dyDescent="0.25">
      <c r="A173">
        <v>290</v>
      </c>
      <c r="B173">
        <v>480</v>
      </c>
      <c r="C173" t="s">
        <v>1093</v>
      </c>
      <c r="D173" t="s">
        <v>911</v>
      </c>
      <c r="E173" t="s">
        <v>1052</v>
      </c>
      <c r="F173" t="str">
        <f t="shared" si="2"/>
        <v>290480DKA6420DKA1070-1080DKA3230</v>
      </c>
      <c r="G173" t="s">
        <v>504</v>
      </c>
    </row>
    <row r="174" spans="1:7" x14ac:dyDescent="0.25">
      <c r="A174">
        <v>290</v>
      </c>
      <c r="B174">
        <v>480</v>
      </c>
      <c r="C174" t="s">
        <v>1093</v>
      </c>
      <c r="D174" t="s">
        <v>913</v>
      </c>
      <c r="E174" t="s">
        <v>1046</v>
      </c>
      <c r="F174" t="str">
        <f t="shared" si="2"/>
        <v>290480DKA6420DKA1090DKA3200</v>
      </c>
      <c r="G174" t="s">
        <v>723</v>
      </c>
    </row>
    <row r="175" spans="1:7" x14ac:dyDescent="0.25">
      <c r="A175">
        <v>290</v>
      </c>
      <c r="B175">
        <v>480</v>
      </c>
      <c r="C175" t="s">
        <v>1093</v>
      </c>
      <c r="D175" t="s">
        <v>913</v>
      </c>
      <c r="E175" t="s">
        <v>1048</v>
      </c>
      <c r="F175" t="str">
        <f t="shared" si="2"/>
        <v>290480DKA6420DKA1090DKA3210</v>
      </c>
      <c r="G175" t="s">
        <v>723</v>
      </c>
    </row>
    <row r="176" spans="1:7" x14ac:dyDescent="0.25">
      <c r="A176">
        <v>290</v>
      </c>
      <c r="B176">
        <v>480</v>
      </c>
      <c r="C176" t="s">
        <v>1093</v>
      </c>
      <c r="D176" t="s">
        <v>913</v>
      </c>
      <c r="E176" t="s">
        <v>1050</v>
      </c>
      <c r="F176" t="str">
        <f t="shared" si="2"/>
        <v>290480DKA6420DKA1090DKA3220</v>
      </c>
      <c r="G176" t="s">
        <v>723</v>
      </c>
    </row>
    <row r="177" spans="1:7" x14ac:dyDescent="0.25">
      <c r="A177">
        <v>290</v>
      </c>
      <c r="B177">
        <v>480</v>
      </c>
      <c r="C177" t="s">
        <v>1093</v>
      </c>
      <c r="D177" t="s">
        <v>913</v>
      </c>
      <c r="E177" t="s">
        <v>1052</v>
      </c>
      <c r="F177" t="str">
        <f t="shared" si="2"/>
        <v>290480DKA6420DKA1090DKA3230</v>
      </c>
      <c r="G177" t="s">
        <v>723</v>
      </c>
    </row>
    <row r="178" spans="1:7" x14ac:dyDescent="0.25">
      <c r="A178">
        <v>290</v>
      </c>
      <c r="B178">
        <v>480</v>
      </c>
      <c r="C178" t="s">
        <v>1094</v>
      </c>
      <c r="D178" t="s">
        <v>908</v>
      </c>
      <c r="E178" t="s">
        <v>1046</v>
      </c>
      <c r="F178" t="str">
        <f t="shared" si="2"/>
        <v>290480DKA6430DKA1040-1050DKA3200</v>
      </c>
      <c r="G178" t="s">
        <v>504</v>
      </c>
    </row>
    <row r="179" spans="1:7" x14ac:dyDescent="0.25">
      <c r="A179">
        <v>290</v>
      </c>
      <c r="B179">
        <v>480</v>
      </c>
      <c r="C179" t="s">
        <v>1094</v>
      </c>
      <c r="D179" t="s">
        <v>908</v>
      </c>
      <c r="E179" t="s">
        <v>1048</v>
      </c>
      <c r="F179" t="str">
        <f t="shared" si="2"/>
        <v>290480DKA6430DKA1040-1050DKA3210</v>
      </c>
      <c r="G179" t="s">
        <v>504</v>
      </c>
    </row>
    <row r="180" spans="1:7" x14ac:dyDescent="0.25">
      <c r="A180">
        <v>290</v>
      </c>
      <c r="B180">
        <v>480</v>
      </c>
      <c r="C180" t="s">
        <v>1094</v>
      </c>
      <c r="D180" t="s">
        <v>908</v>
      </c>
      <c r="E180" t="s">
        <v>1050</v>
      </c>
      <c r="F180" t="str">
        <f t="shared" si="2"/>
        <v>290480DKA6430DKA1040-1050DKA3220</v>
      </c>
      <c r="G180" t="s">
        <v>504</v>
      </c>
    </row>
    <row r="181" spans="1:7" x14ac:dyDescent="0.25">
      <c r="A181">
        <v>290</v>
      </c>
      <c r="B181">
        <v>480</v>
      </c>
      <c r="C181" t="s">
        <v>1094</v>
      </c>
      <c r="D181" t="s">
        <v>908</v>
      </c>
      <c r="E181" t="s">
        <v>1052</v>
      </c>
      <c r="F181" t="str">
        <f t="shared" si="2"/>
        <v>290480DKA6430DKA1040-1050DKA3230</v>
      </c>
      <c r="G181" t="s">
        <v>504</v>
      </c>
    </row>
    <row r="182" spans="1:7" x14ac:dyDescent="0.25">
      <c r="A182">
        <v>290</v>
      </c>
      <c r="B182">
        <v>480</v>
      </c>
      <c r="C182" t="s">
        <v>1094</v>
      </c>
      <c r="D182" t="s">
        <v>910</v>
      </c>
      <c r="E182" t="s">
        <v>1046</v>
      </c>
      <c r="F182" t="str">
        <f t="shared" si="2"/>
        <v>290480DKA6430DKA1060DKA3200</v>
      </c>
      <c r="G182" t="s">
        <v>723</v>
      </c>
    </row>
    <row r="183" spans="1:7" x14ac:dyDescent="0.25">
      <c r="A183">
        <v>290</v>
      </c>
      <c r="B183">
        <v>480</v>
      </c>
      <c r="C183" t="s">
        <v>1094</v>
      </c>
      <c r="D183" t="s">
        <v>910</v>
      </c>
      <c r="E183" t="s">
        <v>1048</v>
      </c>
      <c r="F183" t="str">
        <f t="shared" si="2"/>
        <v>290480DKA6430DKA1060DKA3210</v>
      </c>
      <c r="G183" t="s">
        <v>723</v>
      </c>
    </row>
    <row r="184" spans="1:7" x14ac:dyDescent="0.25">
      <c r="A184">
        <v>290</v>
      </c>
      <c r="B184">
        <v>480</v>
      </c>
      <c r="C184" t="s">
        <v>1094</v>
      </c>
      <c r="D184" t="s">
        <v>910</v>
      </c>
      <c r="E184" t="s">
        <v>1050</v>
      </c>
      <c r="F184" t="str">
        <f t="shared" si="2"/>
        <v>290480DKA6430DKA1060DKA3220</v>
      </c>
      <c r="G184" t="s">
        <v>723</v>
      </c>
    </row>
    <row r="185" spans="1:7" x14ac:dyDescent="0.25">
      <c r="A185">
        <v>290</v>
      </c>
      <c r="B185">
        <v>480</v>
      </c>
      <c r="C185" t="s">
        <v>1094</v>
      </c>
      <c r="D185" t="s">
        <v>910</v>
      </c>
      <c r="E185" t="s">
        <v>1052</v>
      </c>
      <c r="F185" t="str">
        <f t="shared" si="2"/>
        <v>290480DKA6430DKA1060DKA3230</v>
      </c>
      <c r="G185" t="s">
        <v>723</v>
      </c>
    </row>
    <row r="186" spans="1:7" x14ac:dyDescent="0.25">
      <c r="A186">
        <v>290</v>
      </c>
      <c r="B186">
        <v>480</v>
      </c>
      <c r="C186" t="s">
        <v>1094</v>
      </c>
      <c r="D186" t="s">
        <v>911</v>
      </c>
      <c r="E186" t="s">
        <v>1046</v>
      </c>
      <c r="F186" t="str">
        <f t="shared" si="2"/>
        <v>290480DKA6430DKA1070-1080DKA3200</v>
      </c>
      <c r="G186" t="s">
        <v>504</v>
      </c>
    </row>
    <row r="187" spans="1:7" x14ac:dyDescent="0.25">
      <c r="A187">
        <v>290</v>
      </c>
      <c r="B187">
        <v>480</v>
      </c>
      <c r="C187" t="s">
        <v>1094</v>
      </c>
      <c r="D187" t="s">
        <v>911</v>
      </c>
      <c r="E187" t="s">
        <v>1048</v>
      </c>
      <c r="F187" t="str">
        <f t="shared" si="2"/>
        <v>290480DKA6430DKA1070-1080DKA3210</v>
      </c>
      <c r="G187" t="s">
        <v>504</v>
      </c>
    </row>
    <row r="188" spans="1:7" x14ac:dyDescent="0.25">
      <c r="A188">
        <v>290</v>
      </c>
      <c r="B188">
        <v>480</v>
      </c>
      <c r="C188" t="s">
        <v>1094</v>
      </c>
      <c r="D188" t="s">
        <v>911</v>
      </c>
      <c r="E188" t="s">
        <v>1050</v>
      </c>
      <c r="F188" t="str">
        <f t="shared" si="2"/>
        <v>290480DKA6430DKA1070-1080DKA3220</v>
      </c>
      <c r="G188" t="s">
        <v>504</v>
      </c>
    </row>
    <row r="189" spans="1:7" x14ac:dyDescent="0.25">
      <c r="A189">
        <v>290</v>
      </c>
      <c r="B189">
        <v>480</v>
      </c>
      <c r="C189" t="s">
        <v>1094</v>
      </c>
      <c r="D189" t="s">
        <v>911</v>
      </c>
      <c r="E189" t="s">
        <v>1052</v>
      </c>
      <c r="F189" t="str">
        <f t="shared" si="2"/>
        <v>290480DKA6430DKA1070-1080DKA3230</v>
      </c>
      <c r="G189" t="s">
        <v>504</v>
      </c>
    </row>
    <row r="190" spans="1:7" x14ac:dyDescent="0.25">
      <c r="A190">
        <v>290</v>
      </c>
      <c r="B190">
        <v>480</v>
      </c>
      <c r="C190" t="s">
        <v>1094</v>
      </c>
      <c r="D190" t="s">
        <v>913</v>
      </c>
      <c r="E190" t="s">
        <v>1046</v>
      </c>
      <c r="F190" t="str">
        <f t="shared" si="2"/>
        <v>290480DKA6430DKA1090DKA3200</v>
      </c>
      <c r="G190" t="s">
        <v>723</v>
      </c>
    </row>
    <row r="191" spans="1:7" x14ac:dyDescent="0.25">
      <c r="A191">
        <v>290</v>
      </c>
      <c r="B191">
        <v>480</v>
      </c>
      <c r="C191" t="s">
        <v>1094</v>
      </c>
      <c r="D191" t="s">
        <v>913</v>
      </c>
      <c r="E191" t="s">
        <v>1048</v>
      </c>
      <c r="F191" t="str">
        <f t="shared" si="2"/>
        <v>290480DKA6430DKA1090DKA3210</v>
      </c>
      <c r="G191" t="s">
        <v>723</v>
      </c>
    </row>
    <row r="192" spans="1:7" x14ac:dyDescent="0.25">
      <c r="A192">
        <v>290</v>
      </c>
      <c r="B192">
        <v>480</v>
      </c>
      <c r="C192" t="s">
        <v>1094</v>
      </c>
      <c r="D192" t="s">
        <v>913</v>
      </c>
      <c r="E192" t="s">
        <v>1050</v>
      </c>
      <c r="F192" t="str">
        <f t="shared" si="2"/>
        <v>290480DKA6430DKA1090DKA3220</v>
      </c>
      <c r="G192" t="s">
        <v>723</v>
      </c>
    </row>
    <row r="193" spans="1:7" x14ac:dyDescent="0.25">
      <c r="A193">
        <v>290</v>
      </c>
      <c r="B193">
        <v>480</v>
      </c>
      <c r="C193" t="s">
        <v>1094</v>
      </c>
      <c r="D193" t="s">
        <v>913</v>
      </c>
      <c r="E193" t="s">
        <v>1052</v>
      </c>
      <c r="F193" t="str">
        <f t="shared" si="2"/>
        <v>290480DKA6430DKA1090DKA3230</v>
      </c>
      <c r="G193" t="s">
        <v>723</v>
      </c>
    </row>
    <row r="194" spans="1:7" x14ac:dyDescent="0.25">
      <c r="A194">
        <v>290</v>
      </c>
      <c r="B194">
        <v>490</v>
      </c>
      <c r="C194" t="s">
        <v>1092</v>
      </c>
      <c r="D194" t="s">
        <v>908</v>
      </c>
      <c r="E194" t="s">
        <v>1046</v>
      </c>
      <c r="F194" t="str">
        <f t="shared" si="2"/>
        <v>290490DKA6410DKA1040-1050DKA3200</v>
      </c>
      <c r="G194" t="s">
        <v>504</v>
      </c>
    </row>
    <row r="195" spans="1:7" x14ac:dyDescent="0.25">
      <c r="A195">
        <v>290</v>
      </c>
      <c r="B195">
        <v>490</v>
      </c>
      <c r="C195" t="s">
        <v>1092</v>
      </c>
      <c r="D195" t="s">
        <v>908</v>
      </c>
      <c r="E195" t="s">
        <v>1048</v>
      </c>
      <c r="F195" t="str">
        <f t="shared" ref="F195:F258" si="3">CONCATENATE(A195,B195,C195,D195,E195)</f>
        <v>290490DKA6410DKA1040-1050DKA3210</v>
      </c>
      <c r="G195" t="s">
        <v>504</v>
      </c>
    </row>
    <row r="196" spans="1:7" x14ac:dyDescent="0.25">
      <c r="A196">
        <v>290</v>
      </c>
      <c r="B196">
        <v>490</v>
      </c>
      <c r="C196" t="s">
        <v>1092</v>
      </c>
      <c r="D196" t="s">
        <v>908</v>
      </c>
      <c r="E196" t="s">
        <v>1050</v>
      </c>
      <c r="F196" t="str">
        <f t="shared" si="3"/>
        <v>290490DKA6410DKA1040-1050DKA3220</v>
      </c>
      <c r="G196" t="s">
        <v>504</v>
      </c>
    </row>
    <row r="197" spans="1:7" x14ac:dyDescent="0.25">
      <c r="A197">
        <v>290</v>
      </c>
      <c r="B197">
        <v>490</v>
      </c>
      <c r="C197" t="s">
        <v>1092</v>
      </c>
      <c r="D197" t="s">
        <v>908</v>
      </c>
      <c r="E197" t="s">
        <v>1052</v>
      </c>
      <c r="F197" t="str">
        <f t="shared" si="3"/>
        <v>290490DKA6410DKA1040-1050DKA3230</v>
      </c>
      <c r="G197" t="s">
        <v>504</v>
      </c>
    </row>
    <row r="198" spans="1:7" x14ac:dyDescent="0.25">
      <c r="A198">
        <v>290</v>
      </c>
      <c r="B198">
        <v>490</v>
      </c>
      <c r="C198" t="s">
        <v>1092</v>
      </c>
      <c r="D198" t="s">
        <v>910</v>
      </c>
      <c r="E198" t="s">
        <v>1046</v>
      </c>
      <c r="F198" t="str">
        <f t="shared" si="3"/>
        <v>290490DKA6410DKA1060DKA3200</v>
      </c>
      <c r="G198" t="s">
        <v>723</v>
      </c>
    </row>
    <row r="199" spans="1:7" x14ac:dyDescent="0.25">
      <c r="A199">
        <v>290</v>
      </c>
      <c r="B199">
        <v>490</v>
      </c>
      <c r="C199" t="s">
        <v>1092</v>
      </c>
      <c r="D199" t="s">
        <v>910</v>
      </c>
      <c r="E199" t="s">
        <v>1048</v>
      </c>
      <c r="F199" t="str">
        <f t="shared" si="3"/>
        <v>290490DKA6410DKA1060DKA3210</v>
      </c>
      <c r="G199" t="s">
        <v>723</v>
      </c>
    </row>
    <row r="200" spans="1:7" x14ac:dyDescent="0.25">
      <c r="A200">
        <v>290</v>
      </c>
      <c r="B200">
        <v>490</v>
      </c>
      <c r="C200" t="s">
        <v>1092</v>
      </c>
      <c r="D200" t="s">
        <v>910</v>
      </c>
      <c r="E200" t="s">
        <v>1050</v>
      </c>
      <c r="F200" t="str">
        <f t="shared" si="3"/>
        <v>290490DKA6410DKA1060DKA3220</v>
      </c>
      <c r="G200" t="s">
        <v>723</v>
      </c>
    </row>
    <row r="201" spans="1:7" x14ac:dyDescent="0.25">
      <c r="A201">
        <v>290</v>
      </c>
      <c r="B201">
        <v>490</v>
      </c>
      <c r="C201" t="s">
        <v>1092</v>
      </c>
      <c r="D201" t="s">
        <v>910</v>
      </c>
      <c r="E201" t="s">
        <v>1052</v>
      </c>
      <c r="F201" t="str">
        <f t="shared" si="3"/>
        <v>290490DKA6410DKA1060DKA3230</v>
      </c>
      <c r="G201" t="s">
        <v>723</v>
      </c>
    </row>
    <row r="202" spans="1:7" x14ac:dyDescent="0.25">
      <c r="A202">
        <v>290</v>
      </c>
      <c r="B202">
        <v>490</v>
      </c>
      <c r="C202" t="s">
        <v>1092</v>
      </c>
      <c r="D202" t="s">
        <v>911</v>
      </c>
      <c r="E202" t="s">
        <v>1046</v>
      </c>
      <c r="F202" t="str">
        <f t="shared" si="3"/>
        <v>290490DKA6410DKA1070-1080DKA3200</v>
      </c>
      <c r="G202" t="s">
        <v>504</v>
      </c>
    </row>
    <row r="203" spans="1:7" x14ac:dyDescent="0.25">
      <c r="A203">
        <v>290</v>
      </c>
      <c r="B203">
        <v>490</v>
      </c>
      <c r="C203" t="s">
        <v>1092</v>
      </c>
      <c r="D203" t="s">
        <v>911</v>
      </c>
      <c r="E203" t="s">
        <v>1048</v>
      </c>
      <c r="F203" t="str">
        <f t="shared" si="3"/>
        <v>290490DKA6410DKA1070-1080DKA3210</v>
      </c>
      <c r="G203" t="s">
        <v>504</v>
      </c>
    </row>
    <row r="204" spans="1:7" x14ac:dyDescent="0.25">
      <c r="A204">
        <v>290</v>
      </c>
      <c r="B204">
        <v>490</v>
      </c>
      <c r="C204" t="s">
        <v>1092</v>
      </c>
      <c r="D204" t="s">
        <v>911</v>
      </c>
      <c r="E204" t="s">
        <v>1050</v>
      </c>
      <c r="F204" t="str">
        <f t="shared" si="3"/>
        <v>290490DKA6410DKA1070-1080DKA3220</v>
      </c>
      <c r="G204" t="s">
        <v>504</v>
      </c>
    </row>
    <row r="205" spans="1:7" x14ac:dyDescent="0.25">
      <c r="A205">
        <v>290</v>
      </c>
      <c r="B205">
        <v>490</v>
      </c>
      <c r="C205" t="s">
        <v>1092</v>
      </c>
      <c r="D205" t="s">
        <v>911</v>
      </c>
      <c r="E205" t="s">
        <v>1052</v>
      </c>
      <c r="F205" t="str">
        <f t="shared" si="3"/>
        <v>290490DKA6410DKA1070-1080DKA3230</v>
      </c>
      <c r="G205" t="s">
        <v>504</v>
      </c>
    </row>
    <row r="206" spans="1:7" x14ac:dyDescent="0.25">
      <c r="A206">
        <v>290</v>
      </c>
      <c r="B206">
        <v>490</v>
      </c>
      <c r="C206" t="s">
        <v>1092</v>
      </c>
      <c r="D206" t="s">
        <v>913</v>
      </c>
      <c r="E206" t="s">
        <v>1046</v>
      </c>
      <c r="F206" t="str">
        <f t="shared" si="3"/>
        <v>290490DKA6410DKA1090DKA3200</v>
      </c>
      <c r="G206" t="s">
        <v>723</v>
      </c>
    </row>
    <row r="207" spans="1:7" x14ac:dyDescent="0.25">
      <c r="A207">
        <v>290</v>
      </c>
      <c r="B207">
        <v>490</v>
      </c>
      <c r="C207" t="s">
        <v>1092</v>
      </c>
      <c r="D207" t="s">
        <v>913</v>
      </c>
      <c r="E207" t="s">
        <v>1048</v>
      </c>
      <c r="F207" t="str">
        <f t="shared" si="3"/>
        <v>290490DKA6410DKA1090DKA3210</v>
      </c>
      <c r="G207" t="s">
        <v>723</v>
      </c>
    </row>
    <row r="208" spans="1:7" x14ac:dyDescent="0.25">
      <c r="A208">
        <v>290</v>
      </c>
      <c r="B208">
        <v>490</v>
      </c>
      <c r="C208" t="s">
        <v>1092</v>
      </c>
      <c r="D208" t="s">
        <v>913</v>
      </c>
      <c r="E208" t="s">
        <v>1050</v>
      </c>
      <c r="F208" t="str">
        <f t="shared" si="3"/>
        <v>290490DKA6410DKA1090DKA3220</v>
      </c>
      <c r="G208" t="s">
        <v>723</v>
      </c>
    </row>
    <row r="209" spans="1:7" x14ac:dyDescent="0.25">
      <c r="A209">
        <v>290</v>
      </c>
      <c r="B209">
        <v>490</v>
      </c>
      <c r="C209" t="s">
        <v>1092</v>
      </c>
      <c r="D209" t="s">
        <v>913</v>
      </c>
      <c r="E209" t="s">
        <v>1052</v>
      </c>
      <c r="F209" t="str">
        <f t="shared" si="3"/>
        <v>290490DKA6410DKA1090DKA3230</v>
      </c>
      <c r="G209" t="s">
        <v>723</v>
      </c>
    </row>
    <row r="210" spans="1:7" x14ac:dyDescent="0.25">
      <c r="A210">
        <v>290</v>
      </c>
      <c r="B210">
        <v>490</v>
      </c>
      <c r="C210" t="s">
        <v>1093</v>
      </c>
      <c r="D210" t="s">
        <v>908</v>
      </c>
      <c r="E210" t="s">
        <v>1046</v>
      </c>
      <c r="F210" t="str">
        <f t="shared" si="3"/>
        <v>290490DKA6420DKA1040-1050DKA3200</v>
      </c>
      <c r="G210" t="s">
        <v>504</v>
      </c>
    </row>
    <row r="211" spans="1:7" x14ac:dyDescent="0.25">
      <c r="A211">
        <v>290</v>
      </c>
      <c r="B211">
        <v>490</v>
      </c>
      <c r="C211" t="s">
        <v>1093</v>
      </c>
      <c r="D211" t="s">
        <v>908</v>
      </c>
      <c r="E211" t="s">
        <v>1048</v>
      </c>
      <c r="F211" t="str">
        <f t="shared" si="3"/>
        <v>290490DKA6420DKA1040-1050DKA3210</v>
      </c>
      <c r="G211" t="s">
        <v>504</v>
      </c>
    </row>
    <row r="212" spans="1:7" x14ac:dyDescent="0.25">
      <c r="A212">
        <v>290</v>
      </c>
      <c r="B212">
        <v>490</v>
      </c>
      <c r="C212" t="s">
        <v>1093</v>
      </c>
      <c r="D212" t="s">
        <v>908</v>
      </c>
      <c r="E212" t="s">
        <v>1050</v>
      </c>
      <c r="F212" t="str">
        <f t="shared" si="3"/>
        <v>290490DKA6420DKA1040-1050DKA3220</v>
      </c>
      <c r="G212" t="s">
        <v>504</v>
      </c>
    </row>
    <row r="213" spans="1:7" x14ac:dyDescent="0.25">
      <c r="A213">
        <v>290</v>
      </c>
      <c r="B213">
        <v>490</v>
      </c>
      <c r="C213" t="s">
        <v>1093</v>
      </c>
      <c r="D213" t="s">
        <v>908</v>
      </c>
      <c r="E213" t="s">
        <v>1052</v>
      </c>
      <c r="F213" t="str">
        <f t="shared" si="3"/>
        <v>290490DKA6420DKA1040-1050DKA3230</v>
      </c>
      <c r="G213" t="s">
        <v>504</v>
      </c>
    </row>
    <row r="214" spans="1:7" x14ac:dyDescent="0.25">
      <c r="A214">
        <v>290</v>
      </c>
      <c r="B214">
        <v>490</v>
      </c>
      <c r="C214" t="s">
        <v>1093</v>
      </c>
      <c r="D214" t="s">
        <v>910</v>
      </c>
      <c r="E214" t="s">
        <v>1046</v>
      </c>
      <c r="F214" t="str">
        <f t="shared" si="3"/>
        <v>290490DKA6420DKA1060DKA3200</v>
      </c>
      <c r="G214" t="s">
        <v>723</v>
      </c>
    </row>
    <row r="215" spans="1:7" x14ac:dyDescent="0.25">
      <c r="A215">
        <v>290</v>
      </c>
      <c r="B215">
        <v>490</v>
      </c>
      <c r="C215" t="s">
        <v>1093</v>
      </c>
      <c r="D215" t="s">
        <v>910</v>
      </c>
      <c r="E215" t="s">
        <v>1048</v>
      </c>
      <c r="F215" t="str">
        <f t="shared" si="3"/>
        <v>290490DKA6420DKA1060DKA3210</v>
      </c>
      <c r="G215" t="s">
        <v>723</v>
      </c>
    </row>
    <row r="216" spans="1:7" x14ac:dyDescent="0.25">
      <c r="A216">
        <v>290</v>
      </c>
      <c r="B216">
        <v>490</v>
      </c>
      <c r="C216" t="s">
        <v>1093</v>
      </c>
      <c r="D216" t="s">
        <v>910</v>
      </c>
      <c r="E216" t="s">
        <v>1050</v>
      </c>
      <c r="F216" t="str">
        <f t="shared" si="3"/>
        <v>290490DKA6420DKA1060DKA3220</v>
      </c>
      <c r="G216" t="s">
        <v>723</v>
      </c>
    </row>
    <row r="217" spans="1:7" x14ac:dyDescent="0.25">
      <c r="A217">
        <v>290</v>
      </c>
      <c r="B217">
        <v>490</v>
      </c>
      <c r="C217" t="s">
        <v>1093</v>
      </c>
      <c r="D217" t="s">
        <v>910</v>
      </c>
      <c r="E217" t="s">
        <v>1052</v>
      </c>
      <c r="F217" t="str">
        <f t="shared" si="3"/>
        <v>290490DKA6420DKA1060DKA3230</v>
      </c>
      <c r="G217" t="s">
        <v>723</v>
      </c>
    </row>
    <row r="218" spans="1:7" x14ac:dyDescent="0.25">
      <c r="A218">
        <v>290</v>
      </c>
      <c r="B218">
        <v>490</v>
      </c>
      <c r="C218" t="s">
        <v>1093</v>
      </c>
      <c r="D218" t="s">
        <v>911</v>
      </c>
      <c r="E218" t="s">
        <v>1046</v>
      </c>
      <c r="F218" t="str">
        <f t="shared" si="3"/>
        <v>290490DKA6420DKA1070-1080DKA3200</v>
      </c>
      <c r="G218" t="s">
        <v>504</v>
      </c>
    </row>
    <row r="219" spans="1:7" x14ac:dyDescent="0.25">
      <c r="A219">
        <v>290</v>
      </c>
      <c r="B219">
        <v>490</v>
      </c>
      <c r="C219" t="s">
        <v>1093</v>
      </c>
      <c r="D219" t="s">
        <v>911</v>
      </c>
      <c r="E219" t="s">
        <v>1048</v>
      </c>
      <c r="F219" t="str">
        <f t="shared" si="3"/>
        <v>290490DKA6420DKA1070-1080DKA3210</v>
      </c>
      <c r="G219" t="s">
        <v>504</v>
      </c>
    </row>
    <row r="220" spans="1:7" x14ac:dyDescent="0.25">
      <c r="A220">
        <v>290</v>
      </c>
      <c r="B220">
        <v>490</v>
      </c>
      <c r="C220" t="s">
        <v>1093</v>
      </c>
      <c r="D220" t="s">
        <v>911</v>
      </c>
      <c r="E220" t="s">
        <v>1050</v>
      </c>
      <c r="F220" t="str">
        <f t="shared" si="3"/>
        <v>290490DKA6420DKA1070-1080DKA3220</v>
      </c>
      <c r="G220" t="s">
        <v>504</v>
      </c>
    </row>
    <row r="221" spans="1:7" x14ac:dyDescent="0.25">
      <c r="A221">
        <v>290</v>
      </c>
      <c r="B221">
        <v>490</v>
      </c>
      <c r="C221" t="s">
        <v>1093</v>
      </c>
      <c r="D221" t="s">
        <v>911</v>
      </c>
      <c r="E221" t="s">
        <v>1052</v>
      </c>
      <c r="F221" t="str">
        <f t="shared" si="3"/>
        <v>290490DKA6420DKA1070-1080DKA3230</v>
      </c>
      <c r="G221" t="s">
        <v>504</v>
      </c>
    </row>
    <row r="222" spans="1:7" x14ac:dyDescent="0.25">
      <c r="A222">
        <v>290</v>
      </c>
      <c r="B222">
        <v>490</v>
      </c>
      <c r="C222" t="s">
        <v>1093</v>
      </c>
      <c r="D222" t="s">
        <v>913</v>
      </c>
      <c r="E222" t="s">
        <v>1046</v>
      </c>
      <c r="F222" t="str">
        <f t="shared" si="3"/>
        <v>290490DKA6420DKA1090DKA3200</v>
      </c>
      <c r="G222" t="s">
        <v>723</v>
      </c>
    </row>
    <row r="223" spans="1:7" x14ac:dyDescent="0.25">
      <c r="A223">
        <v>290</v>
      </c>
      <c r="B223">
        <v>490</v>
      </c>
      <c r="C223" t="s">
        <v>1093</v>
      </c>
      <c r="D223" t="s">
        <v>913</v>
      </c>
      <c r="E223" t="s">
        <v>1048</v>
      </c>
      <c r="F223" t="str">
        <f t="shared" si="3"/>
        <v>290490DKA6420DKA1090DKA3210</v>
      </c>
      <c r="G223" t="s">
        <v>723</v>
      </c>
    </row>
    <row r="224" spans="1:7" x14ac:dyDescent="0.25">
      <c r="A224">
        <v>290</v>
      </c>
      <c r="B224">
        <v>490</v>
      </c>
      <c r="C224" t="s">
        <v>1093</v>
      </c>
      <c r="D224" t="s">
        <v>913</v>
      </c>
      <c r="E224" t="s">
        <v>1050</v>
      </c>
      <c r="F224" t="str">
        <f t="shared" si="3"/>
        <v>290490DKA6420DKA1090DKA3220</v>
      </c>
      <c r="G224" t="s">
        <v>723</v>
      </c>
    </row>
    <row r="225" spans="1:7" x14ac:dyDescent="0.25">
      <c r="A225">
        <v>290</v>
      </c>
      <c r="B225">
        <v>490</v>
      </c>
      <c r="C225" t="s">
        <v>1093</v>
      </c>
      <c r="D225" t="s">
        <v>913</v>
      </c>
      <c r="E225" t="s">
        <v>1052</v>
      </c>
      <c r="F225" t="str">
        <f t="shared" si="3"/>
        <v>290490DKA6420DKA1090DKA3230</v>
      </c>
      <c r="G225" t="s">
        <v>723</v>
      </c>
    </row>
    <row r="226" spans="1:7" x14ac:dyDescent="0.25">
      <c r="A226">
        <v>290</v>
      </c>
      <c r="B226">
        <v>490</v>
      </c>
      <c r="C226" t="s">
        <v>1094</v>
      </c>
      <c r="D226" t="s">
        <v>908</v>
      </c>
      <c r="E226" t="s">
        <v>1046</v>
      </c>
      <c r="F226" t="str">
        <f t="shared" si="3"/>
        <v>290490DKA6430DKA1040-1050DKA3200</v>
      </c>
      <c r="G226" t="s">
        <v>504</v>
      </c>
    </row>
    <row r="227" spans="1:7" x14ac:dyDescent="0.25">
      <c r="A227">
        <v>290</v>
      </c>
      <c r="B227">
        <v>490</v>
      </c>
      <c r="C227" t="s">
        <v>1094</v>
      </c>
      <c r="D227" t="s">
        <v>908</v>
      </c>
      <c r="E227" t="s">
        <v>1048</v>
      </c>
      <c r="F227" t="str">
        <f t="shared" si="3"/>
        <v>290490DKA6430DKA1040-1050DKA3210</v>
      </c>
      <c r="G227" t="s">
        <v>504</v>
      </c>
    </row>
    <row r="228" spans="1:7" x14ac:dyDescent="0.25">
      <c r="A228">
        <v>290</v>
      </c>
      <c r="B228">
        <v>490</v>
      </c>
      <c r="C228" t="s">
        <v>1094</v>
      </c>
      <c r="D228" t="s">
        <v>908</v>
      </c>
      <c r="E228" t="s">
        <v>1050</v>
      </c>
      <c r="F228" t="str">
        <f t="shared" si="3"/>
        <v>290490DKA6430DKA1040-1050DKA3220</v>
      </c>
      <c r="G228" t="s">
        <v>504</v>
      </c>
    </row>
    <row r="229" spans="1:7" x14ac:dyDescent="0.25">
      <c r="A229">
        <v>290</v>
      </c>
      <c r="B229">
        <v>490</v>
      </c>
      <c r="C229" t="s">
        <v>1094</v>
      </c>
      <c r="D229" t="s">
        <v>908</v>
      </c>
      <c r="E229" t="s">
        <v>1052</v>
      </c>
      <c r="F229" t="str">
        <f t="shared" si="3"/>
        <v>290490DKA6430DKA1040-1050DKA3230</v>
      </c>
      <c r="G229" t="s">
        <v>504</v>
      </c>
    </row>
    <row r="230" spans="1:7" x14ac:dyDescent="0.25">
      <c r="A230">
        <v>290</v>
      </c>
      <c r="B230">
        <v>490</v>
      </c>
      <c r="C230" t="s">
        <v>1094</v>
      </c>
      <c r="D230" t="s">
        <v>910</v>
      </c>
      <c r="E230" t="s">
        <v>1046</v>
      </c>
      <c r="F230" t="str">
        <f t="shared" si="3"/>
        <v>290490DKA6430DKA1060DKA3200</v>
      </c>
      <c r="G230" t="s">
        <v>723</v>
      </c>
    </row>
    <row r="231" spans="1:7" x14ac:dyDescent="0.25">
      <c r="A231">
        <v>290</v>
      </c>
      <c r="B231">
        <v>490</v>
      </c>
      <c r="C231" t="s">
        <v>1094</v>
      </c>
      <c r="D231" t="s">
        <v>910</v>
      </c>
      <c r="E231" t="s">
        <v>1048</v>
      </c>
      <c r="F231" t="str">
        <f t="shared" si="3"/>
        <v>290490DKA6430DKA1060DKA3210</v>
      </c>
      <c r="G231" t="s">
        <v>723</v>
      </c>
    </row>
    <row r="232" spans="1:7" x14ac:dyDescent="0.25">
      <c r="A232">
        <v>290</v>
      </c>
      <c r="B232">
        <v>490</v>
      </c>
      <c r="C232" t="s">
        <v>1094</v>
      </c>
      <c r="D232" t="s">
        <v>910</v>
      </c>
      <c r="E232" t="s">
        <v>1050</v>
      </c>
      <c r="F232" t="str">
        <f t="shared" si="3"/>
        <v>290490DKA6430DKA1060DKA3220</v>
      </c>
      <c r="G232" t="s">
        <v>723</v>
      </c>
    </row>
    <row r="233" spans="1:7" x14ac:dyDescent="0.25">
      <c r="A233">
        <v>290</v>
      </c>
      <c r="B233">
        <v>490</v>
      </c>
      <c r="C233" t="s">
        <v>1094</v>
      </c>
      <c r="D233" t="s">
        <v>910</v>
      </c>
      <c r="E233" t="s">
        <v>1052</v>
      </c>
      <c r="F233" t="str">
        <f t="shared" si="3"/>
        <v>290490DKA6430DKA1060DKA3230</v>
      </c>
      <c r="G233" t="s">
        <v>723</v>
      </c>
    </row>
    <row r="234" spans="1:7" x14ac:dyDescent="0.25">
      <c r="A234">
        <v>290</v>
      </c>
      <c r="B234">
        <v>490</v>
      </c>
      <c r="C234" t="s">
        <v>1094</v>
      </c>
      <c r="D234" t="s">
        <v>911</v>
      </c>
      <c r="E234" t="s">
        <v>1046</v>
      </c>
      <c r="F234" t="str">
        <f t="shared" si="3"/>
        <v>290490DKA6430DKA1070-1080DKA3200</v>
      </c>
      <c r="G234" t="s">
        <v>504</v>
      </c>
    </row>
    <row r="235" spans="1:7" x14ac:dyDescent="0.25">
      <c r="A235">
        <v>290</v>
      </c>
      <c r="B235">
        <v>490</v>
      </c>
      <c r="C235" t="s">
        <v>1094</v>
      </c>
      <c r="D235" t="s">
        <v>911</v>
      </c>
      <c r="E235" t="s">
        <v>1048</v>
      </c>
      <c r="F235" t="str">
        <f t="shared" si="3"/>
        <v>290490DKA6430DKA1070-1080DKA3210</v>
      </c>
      <c r="G235" t="s">
        <v>504</v>
      </c>
    </row>
    <row r="236" spans="1:7" x14ac:dyDescent="0.25">
      <c r="A236">
        <v>290</v>
      </c>
      <c r="B236">
        <v>490</v>
      </c>
      <c r="C236" t="s">
        <v>1094</v>
      </c>
      <c r="D236" t="s">
        <v>911</v>
      </c>
      <c r="E236" t="s">
        <v>1050</v>
      </c>
      <c r="F236" t="str">
        <f t="shared" si="3"/>
        <v>290490DKA6430DKA1070-1080DKA3220</v>
      </c>
      <c r="G236" t="s">
        <v>504</v>
      </c>
    </row>
    <row r="237" spans="1:7" x14ac:dyDescent="0.25">
      <c r="A237">
        <v>290</v>
      </c>
      <c r="B237">
        <v>490</v>
      </c>
      <c r="C237" t="s">
        <v>1094</v>
      </c>
      <c r="D237" t="s">
        <v>911</v>
      </c>
      <c r="E237" t="s">
        <v>1052</v>
      </c>
      <c r="F237" t="str">
        <f t="shared" si="3"/>
        <v>290490DKA6430DKA1070-1080DKA3230</v>
      </c>
      <c r="G237" t="s">
        <v>504</v>
      </c>
    </row>
    <row r="238" spans="1:7" x14ac:dyDescent="0.25">
      <c r="A238">
        <v>290</v>
      </c>
      <c r="B238">
        <v>490</v>
      </c>
      <c r="C238" t="s">
        <v>1094</v>
      </c>
      <c r="D238" t="s">
        <v>913</v>
      </c>
      <c r="E238" t="s">
        <v>1046</v>
      </c>
      <c r="F238" t="str">
        <f t="shared" si="3"/>
        <v>290490DKA6430DKA1090DKA3200</v>
      </c>
      <c r="G238" t="s">
        <v>723</v>
      </c>
    </row>
    <row r="239" spans="1:7" x14ac:dyDescent="0.25">
      <c r="A239">
        <v>290</v>
      </c>
      <c r="B239">
        <v>490</v>
      </c>
      <c r="C239" t="s">
        <v>1094</v>
      </c>
      <c r="D239" t="s">
        <v>913</v>
      </c>
      <c r="E239" t="s">
        <v>1048</v>
      </c>
      <c r="F239" t="str">
        <f t="shared" si="3"/>
        <v>290490DKA6430DKA1090DKA3210</v>
      </c>
      <c r="G239" t="s">
        <v>723</v>
      </c>
    </row>
    <row r="240" spans="1:7" x14ac:dyDescent="0.25">
      <c r="A240">
        <v>290</v>
      </c>
      <c r="B240">
        <v>490</v>
      </c>
      <c r="C240" t="s">
        <v>1094</v>
      </c>
      <c r="D240" t="s">
        <v>913</v>
      </c>
      <c r="E240" t="s">
        <v>1050</v>
      </c>
      <c r="F240" t="str">
        <f t="shared" si="3"/>
        <v>290490DKA6430DKA1090DKA3220</v>
      </c>
      <c r="G240" t="s">
        <v>723</v>
      </c>
    </row>
    <row r="241" spans="1:7" x14ac:dyDescent="0.25">
      <c r="A241">
        <v>290</v>
      </c>
      <c r="B241">
        <v>490</v>
      </c>
      <c r="C241" t="s">
        <v>1094</v>
      </c>
      <c r="D241" t="s">
        <v>913</v>
      </c>
      <c r="E241" t="s">
        <v>1052</v>
      </c>
      <c r="F241" t="str">
        <f t="shared" si="3"/>
        <v>290490DKA6430DKA1090DKA3230</v>
      </c>
      <c r="G241" t="s">
        <v>723</v>
      </c>
    </row>
    <row r="242" spans="1:7" x14ac:dyDescent="0.25">
      <c r="A242">
        <v>290</v>
      </c>
      <c r="B242">
        <v>500</v>
      </c>
      <c r="C242" t="s">
        <v>1092</v>
      </c>
      <c r="D242" t="s">
        <v>908</v>
      </c>
      <c r="E242" t="s">
        <v>1046</v>
      </c>
      <c r="F242" t="str">
        <f t="shared" si="3"/>
        <v>290500DKA6410DKA1040-1050DKA3200</v>
      </c>
      <c r="G242" t="s">
        <v>723</v>
      </c>
    </row>
    <row r="243" spans="1:7" x14ac:dyDescent="0.25">
      <c r="A243">
        <v>290</v>
      </c>
      <c r="B243">
        <v>500</v>
      </c>
      <c r="C243" t="s">
        <v>1092</v>
      </c>
      <c r="D243" t="s">
        <v>908</v>
      </c>
      <c r="E243" t="s">
        <v>1048</v>
      </c>
      <c r="F243" t="str">
        <f t="shared" si="3"/>
        <v>290500DKA6410DKA1040-1050DKA3210</v>
      </c>
      <c r="G243" t="s">
        <v>723</v>
      </c>
    </row>
    <row r="244" spans="1:7" x14ac:dyDescent="0.25">
      <c r="A244">
        <v>290</v>
      </c>
      <c r="B244">
        <v>500</v>
      </c>
      <c r="C244" t="s">
        <v>1092</v>
      </c>
      <c r="D244" t="s">
        <v>908</v>
      </c>
      <c r="E244" t="s">
        <v>1050</v>
      </c>
      <c r="F244" t="str">
        <f t="shared" si="3"/>
        <v>290500DKA6410DKA1040-1050DKA3220</v>
      </c>
      <c r="G244" t="s">
        <v>504</v>
      </c>
    </row>
    <row r="245" spans="1:7" x14ac:dyDescent="0.25">
      <c r="A245">
        <v>290</v>
      </c>
      <c r="B245">
        <v>500</v>
      </c>
      <c r="C245" t="s">
        <v>1092</v>
      </c>
      <c r="D245" t="s">
        <v>908</v>
      </c>
      <c r="E245" t="s">
        <v>1052</v>
      </c>
      <c r="F245" t="str">
        <f t="shared" si="3"/>
        <v>290500DKA6410DKA1040-1050DKA3230</v>
      </c>
      <c r="G245" t="s">
        <v>504</v>
      </c>
    </row>
    <row r="246" spans="1:7" x14ac:dyDescent="0.25">
      <c r="A246">
        <v>290</v>
      </c>
      <c r="B246">
        <v>500</v>
      </c>
      <c r="C246" t="s">
        <v>1092</v>
      </c>
      <c r="D246" t="s">
        <v>910</v>
      </c>
      <c r="E246" t="s">
        <v>1046</v>
      </c>
      <c r="F246" t="str">
        <f t="shared" si="3"/>
        <v>290500DKA6410DKA1060DKA3200</v>
      </c>
      <c r="G246" t="s">
        <v>504</v>
      </c>
    </row>
    <row r="247" spans="1:7" x14ac:dyDescent="0.25">
      <c r="A247">
        <v>290</v>
      </c>
      <c r="B247">
        <v>500</v>
      </c>
      <c r="C247" t="s">
        <v>1092</v>
      </c>
      <c r="D247" t="s">
        <v>910</v>
      </c>
      <c r="E247" t="s">
        <v>1048</v>
      </c>
      <c r="F247" t="str">
        <f t="shared" si="3"/>
        <v>290500DKA6410DKA1060DKA3210</v>
      </c>
      <c r="G247" t="s">
        <v>504</v>
      </c>
    </row>
    <row r="248" spans="1:7" x14ac:dyDescent="0.25">
      <c r="A248">
        <v>290</v>
      </c>
      <c r="B248">
        <v>500</v>
      </c>
      <c r="C248" t="s">
        <v>1092</v>
      </c>
      <c r="D248" t="s">
        <v>910</v>
      </c>
      <c r="E248" t="s">
        <v>1050</v>
      </c>
      <c r="F248" t="str">
        <f t="shared" si="3"/>
        <v>290500DKA6410DKA1060DKA3220</v>
      </c>
      <c r="G248" t="s">
        <v>504</v>
      </c>
    </row>
    <row r="249" spans="1:7" x14ac:dyDescent="0.25">
      <c r="A249">
        <v>290</v>
      </c>
      <c r="B249">
        <v>500</v>
      </c>
      <c r="C249" t="s">
        <v>1092</v>
      </c>
      <c r="D249" t="s">
        <v>910</v>
      </c>
      <c r="E249" t="s">
        <v>1052</v>
      </c>
      <c r="F249" t="str">
        <f t="shared" si="3"/>
        <v>290500DKA6410DKA1060DKA3230</v>
      </c>
      <c r="G249" t="s">
        <v>504</v>
      </c>
    </row>
    <row r="250" spans="1:7" x14ac:dyDescent="0.25">
      <c r="A250">
        <v>290</v>
      </c>
      <c r="B250">
        <v>500</v>
      </c>
      <c r="C250" t="s">
        <v>1092</v>
      </c>
      <c r="D250" t="s">
        <v>911</v>
      </c>
      <c r="E250" t="s">
        <v>1046</v>
      </c>
      <c r="F250" t="str">
        <f t="shared" si="3"/>
        <v>290500DKA6410DKA1070-1080DKA3200</v>
      </c>
      <c r="G250" t="s">
        <v>504</v>
      </c>
    </row>
    <row r="251" spans="1:7" x14ac:dyDescent="0.25">
      <c r="A251">
        <v>290</v>
      </c>
      <c r="B251">
        <v>500</v>
      </c>
      <c r="C251" t="s">
        <v>1092</v>
      </c>
      <c r="D251" t="s">
        <v>911</v>
      </c>
      <c r="E251" t="s">
        <v>1048</v>
      </c>
      <c r="F251" t="str">
        <f t="shared" si="3"/>
        <v>290500DKA6410DKA1070-1080DKA3210</v>
      </c>
      <c r="G251" t="s">
        <v>504</v>
      </c>
    </row>
    <row r="252" spans="1:7" x14ac:dyDescent="0.25">
      <c r="A252">
        <v>290</v>
      </c>
      <c r="B252">
        <v>500</v>
      </c>
      <c r="C252" t="s">
        <v>1092</v>
      </c>
      <c r="D252" t="s">
        <v>911</v>
      </c>
      <c r="E252" t="s">
        <v>1050</v>
      </c>
      <c r="F252" t="str">
        <f t="shared" si="3"/>
        <v>290500DKA6410DKA1070-1080DKA3220</v>
      </c>
      <c r="G252" t="s">
        <v>504</v>
      </c>
    </row>
    <row r="253" spans="1:7" x14ac:dyDescent="0.25">
      <c r="A253">
        <v>290</v>
      </c>
      <c r="B253">
        <v>500</v>
      </c>
      <c r="C253" t="s">
        <v>1092</v>
      </c>
      <c r="D253" t="s">
        <v>911</v>
      </c>
      <c r="E253" t="s">
        <v>1052</v>
      </c>
      <c r="F253" t="str">
        <f t="shared" si="3"/>
        <v>290500DKA6410DKA1070-1080DKA3230</v>
      </c>
      <c r="G253" t="s">
        <v>504</v>
      </c>
    </row>
    <row r="254" spans="1:7" x14ac:dyDescent="0.25">
      <c r="A254">
        <v>290</v>
      </c>
      <c r="B254">
        <v>500</v>
      </c>
      <c r="C254" t="s">
        <v>1092</v>
      </c>
      <c r="D254" t="s">
        <v>913</v>
      </c>
      <c r="E254" t="s">
        <v>1046</v>
      </c>
      <c r="F254" t="str">
        <f t="shared" si="3"/>
        <v>290500DKA6410DKA1090DKA3200</v>
      </c>
      <c r="G254" t="s">
        <v>504</v>
      </c>
    </row>
    <row r="255" spans="1:7" x14ac:dyDescent="0.25">
      <c r="A255">
        <v>290</v>
      </c>
      <c r="B255">
        <v>500</v>
      </c>
      <c r="C255" t="s">
        <v>1092</v>
      </c>
      <c r="D255" t="s">
        <v>913</v>
      </c>
      <c r="E255" t="s">
        <v>1048</v>
      </c>
      <c r="F255" t="str">
        <f t="shared" si="3"/>
        <v>290500DKA6410DKA1090DKA3210</v>
      </c>
      <c r="G255" t="s">
        <v>504</v>
      </c>
    </row>
    <row r="256" spans="1:7" x14ac:dyDescent="0.25">
      <c r="A256">
        <v>290</v>
      </c>
      <c r="B256">
        <v>500</v>
      </c>
      <c r="C256" t="s">
        <v>1092</v>
      </c>
      <c r="D256" t="s">
        <v>913</v>
      </c>
      <c r="E256" t="s">
        <v>1050</v>
      </c>
      <c r="F256" t="str">
        <f t="shared" si="3"/>
        <v>290500DKA6410DKA1090DKA3220</v>
      </c>
      <c r="G256" t="s">
        <v>504</v>
      </c>
    </row>
    <row r="257" spans="1:7" x14ac:dyDescent="0.25">
      <c r="A257">
        <v>290</v>
      </c>
      <c r="B257">
        <v>500</v>
      </c>
      <c r="C257" t="s">
        <v>1092</v>
      </c>
      <c r="D257" t="s">
        <v>913</v>
      </c>
      <c r="E257" t="s">
        <v>1052</v>
      </c>
      <c r="F257" t="str">
        <f t="shared" si="3"/>
        <v>290500DKA6410DKA1090DKA3230</v>
      </c>
      <c r="G257" t="s">
        <v>504</v>
      </c>
    </row>
    <row r="258" spans="1:7" x14ac:dyDescent="0.25">
      <c r="A258">
        <v>290</v>
      </c>
      <c r="B258">
        <v>500</v>
      </c>
      <c r="C258" t="s">
        <v>1093</v>
      </c>
      <c r="D258" t="s">
        <v>908</v>
      </c>
      <c r="E258" t="s">
        <v>1046</v>
      </c>
      <c r="F258" t="str">
        <f t="shared" si="3"/>
        <v>290500DKA6420DKA1040-1050DKA3200</v>
      </c>
      <c r="G258" t="s">
        <v>504</v>
      </c>
    </row>
    <row r="259" spans="1:7" x14ac:dyDescent="0.25">
      <c r="A259">
        <v>290</v>
      </c>
      <c r="B259">
        <v>500</v>
      </c>
      <c r="C259" t="s">
        <v>1093</v>
      </c>
      <c r="D259" t="s">
        <v>908</v>
      </c>
      <c r="E259" t="s">
        <v>1048</v>
      </c>
      <c r="F259" t="str">
        <f t="shared" ref="F259:F322" si="4">CONCATENATE(A259,B259,C259,D259,E259)</f>
        <v>290500DKA6420DKA1040-1050DKA3210</v>
      </c>
      <c r="G259" t="s">
        <v>504</v>
      </c>
    </row>
    <row r="260" spans="1:7" x14ac:dyDescent="0.25">
      <c r="A260">
        <v>290</v>
      </c>
      <c r="B260">
        <v>500</v>
      </c>
      <c r="C260" t="s">
        <v>1093</v>
      </c>
      <c r="D260" t="s">
        <v>908</v>
      </c>
      <c r="E260" t="s">
        <v>1050</v>
      </c>
      <c r="F260" t="str">
        <f t="shared" si="4"/>
        <v>290500DKA6420DKA1040-1050DKA3220</v>
      </c>
      <c r="G260" t="s">
        <v>504</v>
      </c>
    </row>
    <row r="261" spans="1:7" x14ac:dyDescent="0.25">
      <c r="A261">
        <v>290</v>
      </c>
      <c r="B261">
        <v>500</v>
      </c>
      <c r="C261" t="s">
        <v>1093</v>
      </c>
      <c r="D261" t="s">
        <v>908</v>
      </c>
      <c r="E261" t="s">
        <v>1052</v>
      </c>
      <c r="F261" t="str">
        <f t="shared" si="4"/>
        <v>290500DKA6420DKA1040-1050DKA3230</v>
      </c>
      <c r="G261" t="s">
        <v>504</v>
      </c>
    </row>
    <row r="262" spans="1:7" x14ac:dyDescent="0.25">
      <c r="A262">
        <v>290</v>
      </c>
      <c r="B262">
        <v>500</v>
      </c>
      <c r="C262" t="s">
        <v>1093</v>
      </c>
      <c r="D262" t="s">
        <v>910</v>
      </c>
      <c r="E262" t="s">
        <v>1046</v>
      </c>
      <c r="F262" t="str">
        <f t="shared" si="4"/>
        <v>290500DKA6420DKA1060DKA3200</v>
      </c>
      <c r="G262" t="s">
        <v>723</v>
      </c>
    </row>
    <row r="263" spans="1:7" x14ac:dyDescent="0.25">
      <c r="A263">
        <v>290</v>
      </c>
      <c r="B263">
        <v>500</v>
      </c>
      <c r="C263" t="s">
        <v>1093</v>
      </c>
      <c r="D263" t="s">
        <v>910</v>
      </c>
      <c r="E263" t="s">
        <v>1048</v>
      </c>
      <c r="F263" t="str">
        <f t="shared" si="4"/>
        <v>290500DKA6420DKA1060DKA3210</v>
      </c>
      <c r="G263" t="s">
        <v>723</v>
      </c>
    </row>
    <row r="264" spans="1:7" x14ac:dyDescent="0.25">
      <c r="A264">
        <v>290</v>
      </c>
      <c r="B264">
        <v>500</v>
      </c>
      <c r="C264" t="s">
        <v>1093</v>
      </c>
      <c r="D264" t="s">
        <v>910</v>
      </c>
      <c r="E264" t="s">
        <v>1050</v>
      </c>
      <c r="F264" t="str">
        <f t="shared" si="4"/>
        <v>290500DKA6420DKA1060DKA3220</v>
      </c>
      <c r="G264" t="s">
        <v>723</v>
      </c>
    </row>
    <row r="265" spans="1:7" x14ac:dyDescent="0.25">
      <c r="A265">
        <v>290</v>
      </c>
      <c r="B265">
        <v>500</v>
      </c>
      <c r="C265" t="s">
        <v>1093</v>
      </c>
      <c r="D265" t="s">
        <v>910</v>
      </c>
      <c r="E265" t="s">
        <v>1052</v>
      </c>
      <c r="F265" t="str">
        <f t="shared" si="4"/>
        <v>290500DKA6420DKA1060DKA3230</v>
      </c>
      <c r="G265" t="s">
        <v>723</v>
      </c>
    </row>
    <row r="266" spans="1:7" x14ac:dyDescent="0.25">
      <c r="A266">
        <v>290</v>
      </c>
      <c r="B266">
        <v>500</v>
      </c>
      <c r="C266" t="s">
        <v>1093</v>
      </c>
      <c r="D266" t="s">
        <v>911</v>
      </c>
      <c r="E266" t="s">
        <v>1046</v>
      </c>
      <c r="F266" t="str">
        <f t="shared" si="4"/>
        <v>290500DKA6420DKA1070-1080DKA3200</v>
      </c>
      <c r="G266" t="s">
        <v>504</v>
      </c>
    </row>
    <row r="267" spans="1:7" x14ac:dyDescent="0.25">
      <c r="A267">
        <v>290</v>
      </c>
      <c r="B267">
        <v>500</v>
      </c>
      <c r="C267" t="s">
        <v>1093</v>
      </c>
      <c r="D267" t="s">
        <v>911</v>
      </c>
      <c r="E267" t="s">
        <v>1048</v>
      </c>
      <c r="F267" t="str">
        <f t="shared" si="4"/>
        <v>290500DKA6420DKA1070-1080DKA3210</v>
      </c>
      <c r="G267" t="s">
        <v>504</v>
      </c>
    </row>
    <row r="268" spans="1:7" x14ac:dyDescent="0.25">
      <c r="A268">
        <v>290</v>
      </c>
      <c r="B268">
        <v>500</v>
      </c>
      <c r="C268" t="s">
        <v>1093</v>
      </c>
      <c r="D268" t="s">
        <v>911</v>
      </c>
      <c r="E268" t="s">
        <v>1050</v>
      </c>
      <c r="F268" t="str">
        <f t="shared" si="4"/>
        <v>290500DKA6420DKA1070-1080DKA3220</v>
      </c>
      <c r="G268" t="s">
        <v>504</v>
      </c>
    </row>
    <row r="269" spans="1:7" x14ac:dyDescent="0.25">
      <c r="A269">
        <v>290</v>
      </c>
      <c r="B269">
        <v>500</v>
      </c>
      <c r="C269" t="s">
        <v>1093</v>
      </c>
      <c r="D269" t="s">
        <v>911</v>
      </c>
      <c r="E269" t="s">
        <v>1052</v>
      </c>
      <c r="F269" t="str">
        <f t="shared" si="4"/>
        <v>290500DKA6420DKA1070-1080DKA3230</v>
      </c>
      <c r="G269" t="s">
        <v>504</v>
      </c>
    </row>
    <row r="270" spans="1:7" x14ac:dyDescent="0.25">
      <c r="A270">
        <v>290</v>
      </c>
      <c r="B270">
        <v>500</v>
      </c>
      <c r="C270" t="s">
        <v>1093</v>
      </c>
      <c r="D270" t="s">
        <v>913</v>
      </c>
      <c r="E270" t="s">
        <v>1046</v>
      </c>
      <c r="F270" t="str">
        <f t="shared" si="4"/>
        <v>290500DKA6420DKA1090DKA3200</v>
      </c>
      <c r="G270" t="s">
        <v>723</v>
      </c>
    </row>
    <row r="271" spans="1:7" x14ac:dyDescent="0.25">
      <c r="A271">
        <v>290</v>
      </c>
      <c r="B271">
        <v>500</v>
      </c>
      <c r="C271" t="s">
        <v>1093</v>
      </c>
      <c r="D271" t="s">
        <v>913</v>
      </c>
      <c r="E271" t="s">
        <v>1048</v>
      </c>
      <c r="F271" t="str">
        <f t="shared" si="4"/>
        <v>290500DKA6420DKA1090DKA3210</v>
      </c>
      <c r="G271" t="s">
        <v>723</v>
      </c>
    </row>
    <row r="272" spans="1:7" x14ac:dyDescent="0.25">
      <c r="A272">
        <v>290</v>
      </c>
      <c r="B272">
        <v>500</v>
      </c>
      <c r="C272" t="s">
        <v>1093</v>
      </c>
      <c r="D272" t="s">
        <v>913</v>
      </c>
      <c r="E272" t="s">
        <v>1050</v>
      </c>
      <c r="F272" t="str">
        <f t="shared" si="4"/>
        <v>290500DKA6420DKA1090DKA3220</v>
      </c>
      <c r="G272" t="s">
        <v>723</v>
      </c>
    </row>
    <row r="273" spans="1:7" x14ac:dyDescent="0.25">
      <c r="A273">
        <v>290</v>
      </c>
      <c r="B273">
        <v>500</v>
      </c>
      <c r="C273" t="s">
        <v>1093</v>
      </c>
      <c r="D273" t="s">
        <v>913</v>
      </c>
      <c r="E273" t="s">
        <v>1052</v>
      </c>
      <c r="F273" t="str">
        <f t="shared" si="4"/>
        <v>290500DKA6420DKA1090DKA3230</v>
      </c>
      <c r="G273" t="s">
        <v>723</v>
      </c>
    </row>
    <row r="274" spans="1:7" x14ac:dyDescent="0.25">
      <c r="A274">
        <v>290</v>
      </c>
      <c r="B274">
        <v>500</v>
      </c>
      <c r="C274" t="s">
        <v>1094</v>
      </c>
      <c r="D274" t="s">
        <v>908</v>
      </c>
      <c r="E274" t="s">
        <v>1046</v>
      </c>
      <c r="F274" t="str">
        <f t="shared" si="4"/>
        <v>290500DKA6430DKA1040-1050DKA3200</v>
      </c>
      <c r="G274" t="s">
        <v>504</v>
      </c>
    </row>
    <row r="275" spans="1:7" x14ac:dyDescent="0.25">
      <c r="A275">
        <v>290</v>
      </c>
      <c r="B275">
        <v>500</v>
      </c>
      <c r="C275" t="s">
        <v>1094</v>
      </c>
      <c r="D275" t="s">
        <v>908</v>
      </c>
      <c r="E275" t="s">
        <v>1048</v>
      </c>
      <c r="F275" t="str">
        <f t="shared" si="4"/>
        <v>290500DKA6430DKA1040-1050DKA3210</v>
      </c>
      <c r="G275" t="s">
        <v>504</v>
      </c>
    </row>
    <row r="276" spans="1:7" x14ac:dyDescent="0.25">
      <c r="A276">
        <v>290</v>
      </c>
      <c r="B276">
        <v>500</v>
      </c>
      <c r="C276" t="s">
        <v>1094</v>
      </c>
      <c r="D276" t="s">
        <v>908</v>
      </c>
      <c r="E276" t="s">
        <v>1050</v>
      </c>
      <c r="F276" t="str">
        <f t="shared" si="4"/>
        <v>290500DKA6430DKA1040-1050DKA3220</v>
      </c>
      <c r="G276" t="s">
        <v>504</v>
      </c>
    </row>
    <row r="277" spans="1:7" x14ac:dyDescent="0.25">
      <c r="A277">
        <v>290</v>
      </c>
      <c r="B277">
        <v>500</v>
      </c>
      <c r="C277" t="s">
        <v>1094</v>
      </c>
      <c r="D277" t="s">
        <v>908</v>
      </c>
      <c r="E277" t="s">
        <v>1052</v>
      </c>
      <c r="F277" t="str">
        <f t="shared" si="4"/>
        <v>290500DKA6430DKA1040-1050DKA3230</v>
      </c>
      <c r="G277" t="s">
        <v>504</v>
      </c>
    </row>
    <row r="278" spans="1:7" x14ac:dyDescent="0.25">
      <c r="A278">
        <v>290</v>
      </c>
      <c r="B278">
        <v>500</v>
      </c>
      <c r="C278" t="s">
        <v>1094</v>
      </c>
      <c r="D278" t="s">
        <v>910</v>
      </c>
      <c r="E278" t="s">
        <v>1046</v>
      </c>
      <c r="F278" t="str">
        <f t="shared" si="4"/>
        <v>290500DKA6430DKA1060DKA3200</v>
      </c>
      <c r="G278" t="s">
        <v>723</v>
      </c>
    </row>
    <row r="279" spans="1:7" x14ac:dyDescent="0.25">
      <c r="A279">
        <v>290</v>
      </c>
      <c r="B279">
        <v>500</v>
      </c>
      <c r="C279" t="s">
        <v>1094</v>
      </c>
      <c r="D279" t="s">
        <v>910</v>
      </c>
      <c r="E279" t="s">
        <v>1048</v>
      </c>
      <c r="F279" t="str">
        <f t="shared" si="4"/>
        <v>290500DKA6430DKA1060DKA3210</v>
      </c>
      <c r="G279" t="s">
        <v>723</v>
      </c>
    </row>
    <row r="280" spans="1:7" x14ac:dyDescent="0.25">
      <c r="A280">
        <v>290</v>
      </c>
      <c r="B280">
        <v>500</v>
      </c>
      <c r="C280" t="s">
        <v>1094</v>
      </c>
      <c r="D280" t="s">
        <v>910</v>
      </c>
      <c r="E280" t="s">
        <v>1050</v>
      </c>
      <c r="F280" t="str">
        <f t="shared" si="4"/>
        <v>290500DKA6430DKA1060DKA3220</v>
      </c>
      <c r="G280" t="s">
        <v>723</v>
      </c>
    </row>
    <row r="281" spans="1:7" x14ac:dyDescent="0.25">
      <c r="A281">
        <v>290</v>
      </c>
      <c r="B281">
        <v>500</v>
      </c>
      <c r="C281" t="s">
        <v>1094</v>
      </c>
      <c r="D281" t="s">
        <v>910</v>
      </c>
      <c r="E281" t="s">
        <v>1052</v>
      </c>
      <c r="F281" t="str">
        <f t="shared" si="4"/>
        <v>290500DKA6430DKA1060DKA3230</v>
      </c>
      <c r="G281" t="s">
        <v>723</v>
      </c>
    </row>
    <row r="282" spans="1:7" x14ac:dyDescent="0.25">
      <c r="A282">
        <v>290</v>
      </c>
      <c r="B282">
        <v>500</v>
      </c>
      <c r="C282" t="s">
        <v>1094</v>
      </c>
      <c r="D282" t="s">
        <v>911</v>
      </c>
      <c r="E282" t="s">
        <v>1046</v>
      </c>
      <c r="F282" t="str">
        <f t="shared" si="4"/>
        <v>290500DKA6430DKA1070-1080DKA3200</v>
      </c>
      <c r="G282" t="s">
        <v>504</v>
      </c>
    </row>
    <row r="283" spans="1:7" x14ac:dyDescent="0.25">
      <c r="A283">
        <v>290</v>
      </c>
      <c r="B283">
        <v>500</v>
      </c>
      <c r="C283" t="s">
        <v>1094</v>
      </c>
      <c r="D283" t="s">
        <v>911</v>
      </c>
      <c r="E283" t="s">
        <v>1048</v>
      </c>
      <c r="F283" t="str">
        <f t="shared" si="4"/>
        <v>290500DKA6430DKA1070-1080DKA3210</v>
      </c>
      <c r="G283" t="s">
        <v>504</v>
      </c>
    </row>
    <row r="284" spans="1:7" x14ac:dyDescent="0.25">
      <c r="A284">
        <v>290</v>
      </c>
      <c r="B284">
        <v>500</v>
      </c>
      <c r="C284" t="s">
        <v>1094</v>
      </c>
      <c r="D284" t="s">
        <v>911</v>
      </c>
      <c r="E284" t="s">
        <v>1050</v>
      </c>
      <c r="F284" t="str">
        <f t="shared" si="4"/>
        <v>290500DKA6430DKA1070-1080DKA3220</v>
      </c>
      <c r="G284" t="s">
        <v>504</v>
      </c>
    </row>
    <row r="285" spans="1:7" x14ac:dyDescent="0.25">
      <c r="A285">
        <v>290</v>
      </c>
      <c r="B285">
        <v>500</v>
      </c>
      <c r="C285" t="s">
        <v>1094</v>
      </c>
      <c r="D285" t="s">
        <v>911</v>
      </c>
      <c r="E285" t="s">
        <v>1052</v>
      </c>
      <c r="F285" t="str">
        <f t="shared" si="4"/>
        <v>290500DKA6430DKA1070-1080DKA3230</v>
      </c>
      <c r="G285" t="s">
        <v>504</v>
      </c>
    </row>
    <row r="286" spans="1:7" x14ac:dyDescent="0.25">
      <c r="A286">
        <v>290</v>
      </c>
      <c r="B286">
        <v>500</v>
      </c>
      <c r="C286" t="s">
        <v>1094</v>
      </c>
      <c r="D286" t="s">
        <v>913</v>
      </c>
      <c r="E286" t="s">
        <v>1046</v>
      </c>
      <c r="F286" t="str">
        <f t="shared" si="4"/>
        <v>290500DKA6430DKA1090DKA3200</v>
      </c>
      <c r="G286" t="s">
        <v>723</v>
      </c>
    </row>
    <row r="287" spans="1:7" x14ac:dyDescent="0.25">
      <c r="A287">
        <v>290</v>
      </c>
      <c r="B287">
        <v>500</v>
      </c>
      <c r="C287" t="s">
        <v>1094</v>
      </c>
      <c r="D287" t="s">
        <v>913</v>
      </c>
      <c r="E287" t="s">
        <v>1048</v>
      </c>
      <c r="F287" t="str">
        <f t="shared" si="4"/>
        <v>290500DKA6430DKA1090DKA3210</v>
      </c>
      <c r="G287" t="s">
        <v>723</v>
      </c>
    </row>
    <row r="288" spans="1:7" x14ac:dyDescent="0.25">
      <c r="A288">
        <v>290</v>
      </c>
      <c r="B288">
        <v>500</v>
      </c>
      <c r="C288" t="s">
        <v>1094</v>
      </c>
      <c r="D288" t="s">
        <v>913</v>
      </c>
      <c r="E288" t="s">
        <v>1050</v>
      </c>
      <c r="F288" t="str">
        <f t="shared" si="4"/>
        <v>290500DKA6430DKA1090DKA3220</v>
      </c>
      <c r="G288" t="s">
        <v>723</v>
      </c>
    </row>
    <row r="289" spans="1:7" x14ac:dyDescent="0.25">
      <c r="A289">
        <v>290</v>
      </c>
      <c r="B289">
        <v>500</v>
      </c>
      <c r="C289" t="s">
        <v>1094</v>
      </c>
      <c r="D289" t="s">
        <v>913</v>
      </c>
      <c r="E289" t="s">
        <v>1052</v>
      </c>
      <c r="F289" t="str">
        <f t="shared" si="4"/>
        <v>290500DKA6430DKA1090DKA3230</v>
      </c>
      <c r="G289" t="s">
        <v>723</v>
      </c>
    </row>
    <row r="290" spans="1:7" x14ac:dyDescent="0.25">
      <c r="A290">
        <v>290</v>
      </c>
      <c r="B290">
        <v>510</v>
      </c>
      <c r="C290" t="s">
        <v>1092</v>
      </c>
      <c r="D290" t="s">
        <v>908</v>
      </c>
      <c r="E290" t="s">
        <v>1046</v>
      </c>
      <c r="F290" t="str">
        <f t="shared" si="4"/>
        <v>290510DKA6410DKA1040-1050DKA3200</v>
      </c>
      <c r="G290" t="s">
        <v>723</v>
      </c>
    </row>
    <row r="291" spans="1:7" x14ac:dyDescent="0.25">
      <c r="A291">
        <v>290</v>
      </c>
      <c r="B291">
        <v>510</v>
      </c>
      <c r="C291" t="s">
        <v>1092</v>
      </c>
      <c r="D291" t="s">
        <v>908</v>
      </c>
      <c r="E291" t="s">
        <v>1048</v>
      </c>
      <c r="F291" t="str">
        <f t="shared" si="4"/>
        <v>290510DKA6410DKA1040-1050DKA3210</v>
      </c>
      <c r="G291" t="s">
        <v>723</v>
      </c>
    </row>
    <row r="292" spans="1:7" x14ac:dyDescent="0.25">
      <c r="A292">
        <v>290</v>
      </c>
      <c r="B292">
        <v>510</v>
      </c>
      <c r="C292" t="s">
        <v>1092</v>
      </c>
      <c r="D292" t="s">
        <v>908</v>
      </c>
      <c r="E292" t="s">
        <v>1050</v>
      </c>
      <c r="F292" t="str">
        <f t="shared" si="4"/>
        <v>290510DKA6410DKA1040-1050DKA3220</v>
      </c>
      <c r="G292" t="s">
        <v>723</v>
      </c>
    </row>
    <row r="293" spans="1:7" x14ac:dyDescent="0.25">
      <c r="A293">
        <v>290</v>
      </c>
      <c r="B293">
        <v>510</v>
      </c>
      <c r="C293" t="s">
        <v>1092</v>
      </c>
      <c r="D293" t="s">
        <v>908</v>
      </c>
      <c r="E293" t="s">
        <v>1052</v>
      </c>
      <c r="F293" t="str">
        <f t="shared" si="4"/>
        <v>290510DKA6410DKA1040-1050DKA3230</v>
      </c>
      <c r="G293" t="s">
        <v>723</v>
      </c>
    </row>
    <row r="294" spans="1:7" x14ac:dyDescent="0.25">
      <c r="A294">
        <v>290</v>
      </c>
      <c r="B294">
        <v>510</v>
      </c>
      <c r="C294" t="s">
        <v>1092</v>
      </c>
      <c r="D294" t="s">
        <v>910</v>
      </c>
      <c r="E294" t="s">
        <v>1046</v>
      </c>
      <c r="F294" t="str">
        <f t="shared" si="4"/>
        <v>290510DKA6410DKA1060DKA3200</v>
      </c>
      <c r="G294" t="s">
        <v>504</v>
      </c>
    </row>
    <row r="295" spans="1:7" x14ac:dyDescent="0.25">
      <c r="A295">
        <v>290</v>
      </c>
      <c r="B295">
        <v>510</v>
      </c>
      <c r="C295" t="s">
        <v>1092</v>
      </c>
      <c r="D295" t="s">
        <v>910</v>
      </c>
      <c r="E295" t="s">
        <v>1048</v>
      </c>
      <c r="F295" t="str">
        <f t="shared" si="4"/>
        <v>290510DKA6410DKA1060DKA3210</v>
      </c>
      <c r="G295" t="s">
        <v>504</v>
      </c>
    </row>
    <row r="296" spans="1:7" x14ac:dyDescent="0.25">
      <c r="A296">
        <v>290</v>
      </c>
      <c r="B296">
        <v>510</v>
      </c>
      <c r="C296" t="s">
        <v>1092</v>
      </c>
      <c r="D296" t="s">
        <v>910</v>
      </c>
      <c r="E296" t="s">
        <v>1050</v>
      </c>
      <c r="F296" t="str">
        <f t="shared" si="4"/>
        <v>290510DKA6410DKA1060DKA3220</v>
      </c>
      <c r="G296" t="s">
        <v>504</v>
      </c>
    </row>
    <row r="297" spans="1:7" x14ac:dyDescent="0.25">
      <c r="A297">
        <v>290</v>
      </c>
      <c r="B297">
        <v>510</v>
      </c>
      <c r="C297" t="s">
        <v>1092</v>
      </c>
      <c r="D297" t="s">
        <v>910</v>
      </c>
      <c r="E297" t="s">
        <v>1052</v>
      </c>
      <c r="F297" t="str">
        <f t="shared" si="4"/>
        <v>290510DKA6410DKA1060DKA3230</v>
      </c>
      <c r="G297" t="s">
        <v>504</v>
      </c>
    </row>
    <row r="298" spans="1:7" x14ac:dyDescent="0.25">
      <c r="A298">
        <v>290</v>
      </c>
      <c r="B298">
        <v>510</v>
      </c>
      <c r="C298" t="s">
        <v>1092</v>
      </c>
      <c r="D298" t="s">
        <v>911</v>
      </c>
      <c r="E298" t="s">
        <v>1046</v>
      </c>
      <c r="F298" t="str">
        <f t="shared" si="4"/>
        <v>290510DKA6410DKA1070-1080DKA3200</v>
      </c>
      <c r="G298" t="s">
        <v>723</v>
      </c>
    </row>
    <row r="299" spans="1:7" x14ac:dyDescent="0.25">
      <c r="A299">
        <v>290</v>
      </c>
      <c r="B299">
        <v>510</v>
      </c>
      <c r="C299" t="s">
        <v>1092</v>
      </c>
      <c r="D299" t="s">
        <v>911</v>
      </c>
      <c r="E299" t="s">
        <v>1048</v>
      </c>
      <c r="F299" t="str">
        <f t="shared" si="4"/>
        <v>290510DKA6410DKA1070-1080DKA3210</v>
      </c>
      <c r="G299" t="s">
        <v>723</v>
      </c>
    </row>
    <row r="300" spans="1:7" x14ac:dyDescent="0.25">
      <c r="A300">
        <v>290</v>
      </c>
      <c r="B300">
        <v>510</v>
      </c>
      <c r="C300" t="s">
        <v>1092</v>
      </c>
      <c r="D300" t="s">
        <v>911</v>
      </c>
      <c r="E300" t="s">
        <v>1050</v>
      </c>
      <c r="F300" t="str">
        <f t="shared" si="4"/>
        <v>290510DKA6410DKA1070-1080DKA3220</v>
      </c>
      <c r="G300" t="s">
        <v>723</v>
      </c>
    </row>
    <row r="301" spans="1:7" x14ac:dyDescent="0.25">
      <c r="A301">
        <v>290</v>
      </c>
      <c r="B301">
        <v>510</v>
      </c>
      <c r="C301" t="s">
        <v>1092</v>
      </c>
      <c r="D301" t="s">
        <v>911</v>
      </c>
      <c r="E301" t="s">
        <v>1052</v>
      </c>
      <c r="F301" t="str">
        <f t="shared" si="4"/>
        <v>290510DKA6410DKA1070-1080DKA3230</v>
      </c>
      <c r="G301" t="s">
        <v>723</v>
      </c>
    </row>
    <row r="302" spans="1:7" x14ac:dyDescent="0.25">
      <c r="A302">
        <v>290</v>
      </c>
      <c r="B302">
        <v>510</v>
      </c>
      <c r="C302" t="s">
        <v>1092</v>
      </c>
      <c r="D302" t="s">
        <v>913</v>
      </c>
      <c r="E302" t="s">
        <v>1046</v>
      </c>
      <c r="F302" t="str">
        <f t="shared" si="4"/>
        <v>290510DKA6410DKA1090DKA3200</v>
      </c>
      <c r="G302" t="s">
        <v>504</v>
      </c>
    </row>
    <row r="303" spans="1:7" x14ac:dyDescent="0.25">
      <c r="A303">
        <v>290</v>
      </c>
      <c r="B303">
        <v>510</v>
      </c>
      <c r="C303" t="s">
        <v>1092</v>
      </c>
      <c r="D303" t="s">
        <v>913</v>
      </c>
      <c r="E303" t="s">
        <v>1048</v>
      </c>
      <c r="F303" t="str">
        <f t="shared" si="4"/>
        <v>290510DKA6410DKA1090DKA3210</v>
      </c>
      <c r="G303" t="s">
        <v>504</v>
      </c>
    </row>
    <row r="304" spans="1:7" x14ac:dyDescent="0.25">
      <c r="A304">
        <v>290</v>
      </c>
      <c r="B304">
        <v>510</v>
      </c>
      <c r="C304" t="s">
        <v>1092</v>
      </c>
      <c r="D304" t="s">
        <v>913</v>
      </c>
      <c r="E304" t="s">
        <v>1050</v>
      </c>
      <c r="F304" t="str">
        <f t="shared" si="4"/>
        <v>290510DKA6410DKA1090DKA3220</v>
      </c>
      <c r="G304" t="s">
        <v>504</v>
      </c>
    </row>
    <row r="305" spans="1:7" x14ac:dyDescent="0.25">
      <c r="A305">
        <v>290</v>
      </c>
      <c r="B305">
        <v>510</v>
      </c>
      <c r="C305" t="s">
        <v>1092</v>
      </c>
      <c r="D305" t="s">
        <v>913</v>
      </c>
      <c r="E305" t="s">
        <v>1052</v>
      </c>
      <c r="F305" t="str">
        <f t="shared" si="4"/>
        <v>290510DKA6410DKA1090DKA3230</v>
      </c>
      <c r="G305" t="s">
        <v>504</v>
      </c>
    </row>
    <row r="306" spans="1:7" x14ac:dyDescent="0.25">
      <c r="A306">
        <v>290</v>
      </c>
      <c r="B306">
        <v>510</v>
      </c>
      <c r="C306" t="s">
        <v>1093</v>
      </c>
      <c r="D306" t="s">
        <v>908</v>
      </c>
      <c r="E306" t="s">
        <v>1046</v>
      </c>
      <c r="F306" t="str">
        <f t="shared" si="4"/>
        <v>290510DKA6420DKA1040-1050DKA3200</v>
      </c>
      <c r="G306" t="s">
        <v>504</v>
      </c>
    </row>
    <row r="307" spans="1:7" x14ac:dyDescent="0.25">
      <c r="A307">
        <v>290</v>
      </c>
      <c r="B307">
        <v>510</v>
      </c>
      <c r="C307" t="s">
        <v>1093</v>
      </c>
      <c r="D307" t="s">
        <v>908</v>
      </c>
      <c r="E307" t="s">
        <v>1048</v>
      </c>
      <c r="F307" t="str">
        <f t="shared" si="4"/>
        <v>290510DKA6420DKA1040-1050DKA3210</v>
      </c>
      <c r="G307" t="s">
        <v>504</v>
      </c>
    </row>
    <row r="308" spans="1:7" x14ac:dyDescent="0.25">
      <c r="A308">
        <v>290</v>
      </c>
      <c r="B308">
        <v>510</v>
      </c>
      <c r="C308" t="s">
        <v>1093</v>
      </c>
      <c r="D308" t="s">
        <v>908</v>
      </c>
      <c r="E308" t="s">
        <v>1050</v>
      </c>
      <c r="F308" t="str">
        <f t="shared" si="4"/>
        <v>290510DKA6420DKA1040-1050DKA3220</v>
      </c>
      <c r="G308" t="s">
        <v>504</v>
      </c>
    </row>
    <row r="309" spans="1:7" x14ac:dyDescent="0.25">
      <c r="A309">
        <v>290</v>
      </c>
      <c r="B309">
        <v>510</v>
      </c>
      <c r="C309" t="s">
        <v>1093</v>
      </c>
      <c r="D309" t="s">
        <v>908</v>
      </c>
      <c r="E309" t="s">
        <v>1052</v>
      </c>
      <c r="F309" t="str">
        <f t="shared" si="4"/>
        <v>290510DKA6420DKA1040-1050DKA3230</v>
      </c>
      <c r="G309" t="s">
        <v>504</v>
      </c>
    </row>
    <row r="310" spans="1:7" x14ac:dyDescent="0.25">
      <c r="A310">
        <v>290</v>
      </c>
      <c r="B310">
        <v>510</v>
      </c>
      <c r="C310" t="s">
        <v>1093</v>
      </c>
      <c r="D310" t="s">
        <v>910</v>
      </c>
      <c r="E310" t="s">
        <v>1046</v>
      </c>
      <c r="F310" t="str">
        <f t="shared" si="4"/>
        <v>290510DKA6420DKA1060DKA3200</v>
      </c>
      <c r="G310" t="s">
        <v>504</v>
      </c>
    </row>
    <row r="311" spans="1:7" x14ac:dyDescent="0.25">
      <c r="A311">
        <v>290</v>
      </c>
      <c r="B311">
        <v>510</v>
      </c>
      <c r="C311" t="s">
        <v>1093</v>
      </c>
      <c r="D311" t="s">
        <v>910</v>
      </c>
      <c r="E311" t="s">
        <v>1048</v>
      </c>
      <c r="F311" t="str">
        <f t="shared" si="4"/>
        <v>290510DKA6420DKA1060DKA3210</v>
      </c>
      <c r="G311" t="s">
        <v>504</v>
      </c>
    </row>
    <row r="312" spans="1:7" x14ac:dyDescent="0.25">
      <c r="A312">
        <v>290</v>
      </c>
      <c r="B312">
        <v>510</v>
      </c>
      <c r="C312" t="s">
        <v>1093</v>
      </c>
      <c r="D312" t="s">
        <v>910</v>
      </c>
      <c r="E312" t="s">
        <v>1050</v>
      </c>
      <c r="F312" t="str">
        <f t="shared" si="4"/>
        <v>290510DKA6420DKA1060DKA3220</v>
      </c>
      <c r="G312" t="s">
        <v>504</v>
      </c>
    </row>
    <row r="313" spans="1:7" x14ac:dyDescent="0.25">
      <c r="A313">
        <v>290</v>
      </c>
      <c r="B313">
        <v>510</v>
      </c>
      <c r="C313" t="s">
        <v>1093</v>
      </c>
      <c r="D313" t="s">
        <v>910</v>
      </c>
      <c r="E313" t="s">
        <v>1052</v>
      </c>
      <c r="F313" t="str">
        <f t="shared" si="4"/>
        <v>290510DKA6420DKA1060DKA3230</v>
      </c>
      <c r="G313" t="s">
        <v>504</v>
      </c>
    </row>
    <row r="314" spans="1:7" x14ac:dyDescent="0.25">
      <c r="A314">
        <v>290</v>
      </c>
      <c r="B314">
        <v>510</v>
      </c>
      <c r="C314" t="s">
        <v>1093</v>
      </c>
      <c r="D314" t="s">
        <v>911</v>
      </c>
      <c r="E314" t="s">
        <v>1046</v>
      </c>
      <c r="F314" t="str">
        <f t="shared" si="4"/>
        <v>290510DKA6420DKA1070-1080DKA3200</v>
      </c>
      <c r="G314" t="s">
        <v>504</v>
      </c>
    </row>
    <row r="315" spans="1:7" x14ac:dyDescent="0.25">
      <c r="A315">
        <v>290</v>
      </c>
      <c r="B315">
        <v>510</v>
      </c>
      <c r="C315" t="s">
        <v>1093</v>
      </c>
      <c r="D315" t="s">
        <v>911</v>
      </c>
      <c r="E315" t="s">
        <v>1048</v>
      </c>
      <c r="F315" t="str">
        <f t="shared" si="4"/>
        <v>290510DKA6420DKA1070-1080DKA3210</v>
      </c>
      <c r="G315" t="s">
        <v>504</v>
      </c>
    </row>
    <row r="316" spans="1:7" x14ac:dyDescent="0.25">
      <c r="A316">
        <v>290</v>
      </c>
      <c r="B316">
        <v>510</v>
      </c>
      <c r="C316" t="s">
        <v>1093</v>
      </c>
      <c r="D316" t="s">
        <v>911</v>
      </c>
      <c r="E316" t="s">
        <v>1050</v>
      </c>
      <c r="F316" t="str">
        <f t="shared" si="4"/>
        <v>290510DKA6420DKA1070-1080DKA3220</v>
      </c>
      <c r="G316" t="s">
        <v>504</v>
      </c>
    </row>
    <row r="317" spans="1:7" x14ac:dyDescent="0.25">
      <c r="A317">
        <v>290</v>
      </c>
      <c r="B317">
        <v>510</v>
      </c>
      <c r="C317" t="s">
        <v>1093</v>
      </c>
      <c r="D317" t="s">
        <v>911</v>
      </c>
      <c r="E317" t="s">
        <v>1052</v>
      </c>
      <c r="F317" t="str">
        <f t="shared" si="4"/>
        <v>290510DKA6420DKA1070-1080DKA3230</v>
      </c>
      <c r="G317" t="s">
        <v>504</v>
      </c>
    </row>
    <row r="318" spans="1:7" x14ac:dyDescent="0.25">
      <c r="A318">
        <v>290</v>
      </c>
      <c r="B318">
        <v>510</v>
      </c>
      <c r="C318" t="s">
        <v>1093</v>
      </c>
      <c r="D318" t="s">
        <v>913</v>
      </c>
      <c r="E318" t="s">
        <v>1046</v>
      </c>
      <c r="F318" t="str">
        <f t="shared" si="4"/>
        <v>290510DKA6420DKA1090DKA3200</v>
      </c>
      <c r="G318" t="s">
        <v>504</v>
      </c>
    </row>
    <row r="319" spans="1:7" x14ac:dyDescent="0.25">
      <c r="A319">
        <v>290</v>
      </c>
      <c r="B319">
        <v>510</v>
      </c>
      <c r="C319" t="s">
        <v>1093</v>
      </c>
      <c r="D319" t="s">
        <v>913</v>
      </c>
      <c r="E319" t="s">
        <v>1048</v>
      </c>
      <c r="F319" t="str">
        <f t="shared" si="4"/>
        <v>290510DKA6420DKA1090DKA3210</v>
      </c>
      <c r="G319" t="s">
        <v>504</v>
      </c>
    </row>
    <row r="320" spans="1:7" x14ac:dyDescent="0.25">
      <c r="A320">
        <v>290</v>
      </c>
      <c r="B320">
        <v>510</v>
      </c>
      <c r="C320" t="s">
        <v>1093</v>
      </c>
      <c r="D320" t="s">
        <v>913</v>
      </c>
      <c r="E320" t="s">
        <v>1050</v>
      </c>
      <c r="F320" t="str">
        <f t="shared" si="4"/>
        <v>290510DKA6420DKA1090DKA3220</v>
      </c>
      <c r="G320" t="s">
        <v>504</v>
      </c>
    </row>
    <row r="321" spans="1:7" x14ac:dyDescent="0.25">
      <c r="A321">
        <v>290</v>
      </c>
      <c r="B321">
        <v>510</v>
      </c>
      <c r="C321" t="s">
        <v>1093</v>
      </c>
      <c r="D321" t="s">
        <v>913</v>
      </c>
      <c r="E321" t="s">
        <v>1052</v>
      </c>
      <c r="F321" t="str">
        <f t="shared" si="4"/>
        <v>290510DKA6420DKA1090DKA3230</v>
      </c>
      <c r="G321" t="s">
        <v>504</v>
      </c>
    </row>
    <row r="322" spans="1:7" x14ac:dyDescent="0.25">
      <c r="A322">
        <v>290</v>
      </c>
      <c r="B322">
        <v>510</v>
      </c>
      <c r="C322" t="s">
        <v>1094</v>
      </c>
      <c r="D322" t="s">
        <v>908</v>
      </c>
      <c r="E322" t="s">
        <v>1046</v>
      </c>
      <c r="F322" t="str">
        <f t="shared" si="4"/>
        <v>290510DKA6430DKA1040-1050DKA3200</v>
      </c>
      <c r="G322" t="s">
        <v>504</v>
      </c>
    </row>
    <row r="323" spans="1:7" x14ac:dyDescent="0.25">
      <c r="A323">
        <v>290</v>
      </c>
      <c r="B323">
        <v>510</v>
      </c>
      <c r="C323" t="s">
        <v>1094</v>
      </c>
      <c r="D323" t="s">
        <v>908</v>
      </c>
      <c r="E323" t="s">
        <v>1048</v>
      </c>
      <c r="F323" t="str">
        <f t="shared" ref="F323:F386" si="5">CONCATENATE(A323,B323,C323,D323,E323)</f>
        <v>290510DKA6430DKA1040-1050DKA3210</v>
      </c>
      <c r="G323" t="s">
        <v>504</v>
      </c>
    </row>
    <row r="324" spans="1:7" x14ac:dyDescent="0.25">
      <c r="A324">
        <v>290</v>
      </c>
      <c r="B324">
        <v>510</v>
      </c>
      <c r="C324" t="s">
        <v>1094</v>
      </c>
      <c r="D324" t="s">
        <v>908</v>
      </c>
      <c r="E324" t="s">
        <v>1050</v>
      </c>
      <c r="F324" t="str">
        <f t="shared" si="5"/>
        <v>290510DKA6430DKA1040-1050DKA3220</v>
      </c>
      <c r="G324" t="s">
        <v>504</v>
      </c>
    </row>
    <row r="325" spans="1:7" x14ac:dyDescent="0.25">
      <c r="A325">
        <v>290</v>
      </c>
      <c r="B325">
        <v>510</v>
      </c>
      <c r="C325" t="s">
        <v>1094</v>
      </c>
      <c r="D325" t="s">
        <v>908</v>
      </c>
      <c r="E325" t="s">
        <v>1052</v>
      </c>
      <c r="F325" t="str">
        <f t="shared" si="5"/>
        <v>290510DKA6430DKA1040-1050DKA3230</v>
      </c>
      <c r="G325" t="s">
        <v>504</v>
      </c>
    </row>
    <row r="326" spans="1:7" x14ac:dyDescent="0.25">
      <c r="A326">
        <v>290</v>
      </c>
      <c r="B326">
        <v>510</v>
      </c>
      <c r="C326" t="s">
        <v>1094</v>
      </c>
      <c r="D326" t="s">
        <v>910</v>
      </c>
      <c r="E326" t="s">
        <v>1046</v>
      </c>
      <c r="F326" t="str">
        <f t="shared" si="5"/>
        <v>290510DKA6430DKA1060DKA3200</v>
      </c>
      <c r="G326" t="s">
        <v>723</v>
      </c>
    </row>
    <row r="327" spans="1:7" x14ac:dyDescent="0.25">
      <c r="A327">
        <v>290</v>
      </c>
      <c r="B327">
        <v>510</v>
      </c>
      <c r="C327" t="s">
        <v>1094</v>
      </c>
      <c r="D327" t="s">
        <v>910</v>
      </c>
      <c r="E327" t="s">
        <v>1048</v>
      </c>
      <c r="F327" t="str">
        <f t="shared" si="5"/>
        <v>290510DKA6430DKA1060DKA3210</v>
      </c>
      <c r="G327" t="s">
        <v>723</v>
      </c>
    </row>
    <row r="328" spans="1:7" x14ac:dyDescent="0.25">
      <c r="A328">
        <v>290</v>
      </c>
      <c r="B328">
        <v>510</v>
      </c>
      <c r="C328" t="s">
        <v>1094</v>
      </c>
      <c r="D328" t="s">
        <v>910</v>
      </c>
      <c r="E328" t="s">
        <v>1050</v>
      </c>
      <c r="F328" t="str">
        <f t="shared" si="5"/>
        <v>290510DKA6430DKA1060DKA3220</v>
      </c>
      <c r="G328" t="s">
        <v>723</v>
      </c>
    </row>
    <row r="329" spans="1:7" x14ac:dyDescent="0.25">
      <c r="A329">
        <v>290</v>
      </c>
      <c r="B329">
        <v>510</v>
      </c>
      <c r="C329" t="s">
        <v>1094</v>
      </c>
      <c r="D329" t="s">
        <v>910</v>
      </c>
      <c r="E329" t="s">
        <v>1052</v>
      </c>
      <c r="F329" t="str">
        <f t="shared" si="5"/>
        <v>290510DKA6430DKA1060DKA3230</v>
      </c>
      <c r="G329" t="s">
        <v>723</v>
      </c>
    </row>
    <row r="330" spans="1:7" x14ac:dyDescent="0.25">
      <c r="A330">
        <v>290</v>
      </c>
      <c r="B330">
        <v>510</v>
      </c>
      <c r="C330" t="s">
        <v>1094</v>
      </c>
      <c r="D330" t="s">
        <v>911</v>
      </c>
      <c r="E330" t="s">
        <v>1046</v>
      </c>
      <c r="F330" t="str">
        <f t="shared" si="5"/>
        <v>290510DKA6430DKA1070-1080DKA3200</v>
      </c>
      <c r="G330" t="s">
        <v>504</v>
      </c>
    </row>
    <row r="331" spans="1:7" x14ac:dyDescent="0.25">
      <c r="A331">
        <v>290</v>
      </c>
      <c r="B331">
        <v>510</v>
      </c>
      <c r="C331" t="s">
        <v>1094</v>
      </c>
      <c r="D331" t="s">
        <v>911</v>
      </c>
      <c r="E331" t="s">
        <v>1048</v>
      </c>
      <c r="F331" t="str">
        <f t="shared" si="5"/>
        <v>290510DKA6430DKA1070-1080DKA3210</v>
      </c>
      <c r="G331" t="s">
        <v>504</v>
      </c>
    </row>
    <row r="332" spans="1:7" x14ac:dyDescent="0.25">
      <c r="A332">
        <v>290</v>
      </c>
      <c r="B332">
        <v>510</v>
      </c>
      <c r="C332" t="s">
        <v>1094</v>
      </c>
      <c r="D332" t="s">
        <v>911</v>
      </c>
      <c r="E332" t="s">
        <v>1050</v>
      </c>
      <c r="F332" t="str">
        <f t="shared" si="5"/>
        <v>290510DKA6430DKA1070-1080DKA3220</v>
      </c>
      <c r="G332" t="s">
        <v>504</v>
      </c>
    </row>
    <row r="333" spans="1:7" x14ac:dyDescent="0.25">
      <c r="A333">
        <v>290</v>
      </c>
      <c r="B333">
        <v>510</v>
      </c>
      <c r="C333" t="s">
        <v>1094</v>
      </c>
      <c r="D333" t="s">
        <v>911</v>
      </c>
      <c r="E333" t="s">
        <v>1052</v>
      </c>
      <c r="F333" t="str">
        <f t="shared" si="5"/>
        <v>290510DKA6430DKA1070-1080DKA3230</v>
      </c>
      <c r="G333" t="s">
        <v>504</v>
      </c>
    </row>
    <row r="334" spans="1:7" x14ac:dyDescent="0.25">
      <c r="A334">
        <v>290</v>
      </c>
      <c r="B334">
        <v>510</v>
      </c>
      <c r="C334" t="s">
        <v>1094</v>
      </c>
      <c r="D334" t="s">
        <v>913</v>
      </c>
      <c r="E334" t="s">
        <v>1046</v>
      </c>
      <c r="F334" t="str">
        <f t="shared" si="5"/>
        <v>290510DKA6430DKA1090DKA3200</v>
      </c>
      <c r="G334" t="s">
        <v>723</v>
      </c>
    </row>
    <row r="335" spans="1:7" x14ac:dyDescent="0.25">
      <c r="A335">
        <v>290</v>
      </c>
      <c r="B335">
        <v>510</v>
      </c>
      <c r="C335" t="s">
        <v>1094</v>
      </c>
      <c r="D335" t="s">
        <v>913</v>
      </c>
      <c r="E335" t="s">
        <v>1048</v>
      </c>
      <c r="F335" t="str">
        <f t="shared" si="5"/>
        <v>290510DKA6430DKA1090DKA3210</v>
      </c>
      <c r="G335" t="s">
        <v>723</v>
      </c>
    </row>
    <row r="336" spans="1:7" x14ac:dyDescent="0.25">
      <c r="A336">
        <v>290</v>
      </c>
      <c r="B336">
        <v>510</v>
      </c>
      <c r="C336" t="s">
        <v>1094</v>
      </c>
      <c r="D336" t="s">
        <v>913</v>
      </c>
      <c r="E336" t="s">
        <v>1050</v>
      </c>
      <c r="F336" t="str">
        <f t="shared" si="5"/>
        <v>290510DKA6430DKA1090DKA3220</v>
      </c>
      <c r="G336" t="s">
        <v>723</v>
      </c>
    </row>
    <row r="337" spans="1:7" x14ac:dyDescent="0.25">
      <c r="A337">
        <v>290</v>
      </c>
      <c r="B337">
        <v>510</v>
      </c>
      <c r="C337" t="s">
        <v>1094</v>
      </c>
      <c r="D337" t="s">
        <v>913</v>
      </c>
      <c r="E337" t="s">
        <v>1052</v>
      </c>
      <c r="F337" t="str">
        <f t="shared" si="5"/>
        <v>290510DKA6430DKA1090DKA3230</v>
      </c>
      <c r="G337" t="s">
        <v>723</v>
      </c>
    </row>
    <row r="338" spans="1:7" x14ac:dyDescent="0.25">
      <c r="A338">
        <v>290</v>
      </c>
      <c r="B338">
        <v>520</v>
      </c>
      <c r="C338" t="s">
        <v>1092</v>
      </c>
      <c r="D338" t="s">
        <v>908</v>
      </c>
      <c r="E338" t="s">
        <v>1046</v>
      </c>
      <c r="F338" t="str">
        <f t="shared" si="5"/>
        <v>290520DKA6410DKA1040-1050DKA3200</v>
      </c>
      <c r="G338" t="s">
        <v>723</v>
      </c>
    </row>
    <row r="339" spans="1:7" x14ac:dyDescent="0.25">
      <c r="A339">
        <v>290</v>
      </c>
      <c r="B339">
        <v>520</v>
      </c>
      <c r="C339" t="s">
        <v>1092</v>
      </c>
      <c r="D339" t="s">
        <v>908</v>
      </c>
      <c r="E339" t="s">
        <v>1048</v>
      </c>
      <c r="F339" t="str">
        <f t="shared" si="5"/>
        <v>290520DKA6410DKA1040-1050DKA3210</v>
      </c>
      <c r="G339" t="s">
        <v>723</v>
      </c>
    </row>
    <row r="340" spans="1:7" x14ac:dyDescent="0.25">
      <c r="A340">
        <v>290</v>
      </c>
      <c r="B340">
        <v>520</v>
      </c>
      <c r="C340" t="s">
        <v>1092</v>
      </c>
      <c r="D340" t="s">
        <v>908</v>
      </c>
      <c r="E340" t="s">
        <v>1050</v>
      </c>
      <c r="F340" t="str">
        <f t="shared" si="5"/>
        <v>290520DKA6410DKA1040-1050DKA3220</v>
      </c>
      <c r="G340" t="s">
        <v>723</v>
      </c>
    </row>
    <row r="341" spans="1:7" x14ac:dyDescent="0.25">
      <c r="A341">
        <v>290</v>
      </c>
      <c r="B341">
        <v>520</v>
      </c>
      <c r="C341" t="s">
        <v>1092</v>
      </c>
      <c r="D341" t="s">
        <v>908</v>
      </c>
      <c r="E341" t="s">
        <v>1052</v>
      </c>
      <c r="F341" t="str">
        <f t="shared" si="5"/>
        <v>290520DKA6410DKA1040-1050DKA3230</v>
      </c>
      <c r="G341" t="s">
        <v>723</v>
      </c>
    </row>
    <row r="342" spans="1:7" x14ac:dyDescent="0.25">
      <c r="A342">
        <v>290</v>
      </c>
      <c r="B342">
        <v>520</v>
      </c>
      <c r="C342" t="s">
        <v>1092</v>
      </c>
      <c r="D342" t="s">
        <v>910</v>
      </c>
      <c r="E342" t="s">
        <v>1046</v>
      </c>
      <c r="F342" t="str">
        <f t="shared" si="5"/>
        <v>290520DKA6410DKA1060DKA3200</v>
      </c>
      <c r="G342" t="s">
        <v>504</v>
      </c>
    </row>
    <row r="343" spans="1:7" x14ac:dyDescent="0.25">
      <c r="A343">
        <v>290</v>
      </c>
      <c r="B343">
        <v>520</v>
      </c>
      <c r="C343" t="s">
        <v>1092</v>
      </c>
      <c r="D343" t="s">
        <v>910</v>
      </c>
      <c r="E343" t="s">
        <v>1048</v>
      </c>
      <c r="F343" t="str">
        <f t="shared" si="5"/>
        <v>290520DKA6410DKA1060DKA3210</v>
      </c>
      <c r="G343" t="s">
        <v>504</v>
      </c>
    </row>
    <row r="344" spans="1:7" x14ac:dyDescent="0.25">
      <c r="A344">
        <v>290</v>
      </c>
      <c r="B344">
        <v>520</v>
      </c>
      <c r="C344" t="s">
        <v>1092</v>
      </c>
      <c r="D344" t="s">
        <v>910</v>
      </c>
      <c r="E344" t="s">
        <v>1050</v>
      </c>
      <c r="F344" t="str">
        <f t="shared" si="5"/>
        <v>290520DKA6410DKA1060DKA3220</v>
      </c>
      <c r="G344" t="s">
        <v>504</v>
      </c>
    </row>
    <row r="345" spans="1:7" x14ac:dyDescent="0.25">
      <c r="A345">
        <v>290</v>
      </c>
      <c r="B345">
        <v>520</v>
      </c>
      <c r="C345" t="s">
        <v>1092</v>
      </c>
      <c r="D345" t="s">
        <v>910</v>
      </c>
      <c r="E345" t="s">
        <v>1052</v>
      </c>
      <c r="F345" t="str">
        <f t="shared" si="5"/>
        <v>290520DKA6410DKA1060DKA3230</v>
      </c>
      <c r="G345" t="s">
        <v>504</v>
      </c>
    </row>
    <row r="346" spans="1:7" x14ac:dyDescent="0.25">
      <c r="A346">
        <v>290</v>
      </c>
      <c r="B346">
        <v>520</v>
      </c>
      <c r="C346" t="s">
        <v>1092</v>
      </c>
      <c r="D346" t="s">
        <v>911</v>
      </c>
      <c r="E346" t="s">
        <v>1046</v>
      </c>
      <c r="F346" t="str">
        <f t="shared" si="5"/>
        <v>290520DKA6410DKA1070-1080DKA3200</v>
      </c>
      <c r="G346" t="s">
        <v>723</v>
      </c>
    </row>
    <row r="347" spans="1:7" x14ac:dyDescent="0.25">
      <c r="A347">
        <v>290</v>
      </c>
      <c r="B347">
        <v>520</v>
      </c>
      <c r="C347" t="s">
        <v>1092</v>
      </c>
      <c r="D347" t="s">
        <v>911</v>
      </c>
      <c r="E347" t="s">
        <v>1048</v>
      </c>
      <c r="F347" t="str">
        <f t="shared" si="5"/>
        <v>290520DKA6410DKA1070-1080DKA3210</v>
      </c>
      <c r="G347" t="s">
        <v>723</v>
      </c>
    </row>
    <row r="348" spans="1:7" x14ac:dyDescent="0.25">
      <c r="A348">
        <v>290</v>
      </c>
      <c r="B348">
        <v>520</v>
      </c>
      <c r="C348" t="s">
        <v>1092</v>
      </c>
      <c r="D348" t="s">
        <v>911</v>
      </c>
      <c r="E348" t="s">
        <v>1050</v>
      </c>
      <c r="F348" t="str">
        <f t="shared" si="5"/>
        <v>290520DKA6410DKA1070-1080DKA3220</v>
      </c>
      <c r="G348" t="s">
        <v>723</v>
      </c>
    </row>
    <row r="349" spans="1:7" x14ac:dyDescent="0.25">
      <c r="A349">
        <v>290</v>
      </c>
      <c r="B349">
        <v>520</v>
      </c>
      <c r="C349" t="s">
        <v>1092</v>
      </c>
      <c r="D349" t="s">
        <v>911</v>
      </c>
      <c r="E349" t="s">
        <v>1052</v>
      </c>
      <c r="F349" t="str">
        <f t="shared" si="5"/>
        <v>290520DKA6410DKA1070-1080DKA3230</v>
      </c>
      <c r="G349" t="s">
        <v>723</v>
      </c>
    </row>
    <row r="350" spans="1:7" x14ac:dyDescent="0.25">
      <c r="A350">
        <v>290</v>
      </c>
      <c r="B350">
        <v>520</v>
      </c>
      <c r="C350" t="s">
        <v>1092</v>
      </c>
      <c r="D350" t="s">
        <v>913</v>
      </c>
      <c r="E350" t="s">
        <v>1046</v>
      </c>
      <c r="F350" t="str">
        <f t="shared" si="5"/>
        <v>290520DKA6410DKA1090DKA3200</v>
      </c>
      <c r="G350" t="s">
        <v>504</v>
      </c>
    </row>
    <row r="351" spans="1:7" x14ac:dyDescent="0.25">
      <c r="A351">
        <v>290</v>
      </c>
      <c r="B351">
        <v>520</v>
      </c>
      <c r="C351" t="s">
        <v>1092</v>
      </c>
      <c r="D351" t="s">
        <v>913</v>
      </c>
      <c r="E351" t="s">
        <v>1048</v>
      </c>
      <c r="F351" t="str">
        <f t="shared" si="5"/>
        <v>290520DKA6410DKA1090DKA3210</v>
      </c>
      <c r="G351" t="s">
        <v>504</v>
      </c>
    </row>
    <row r="352" spans="1:7" x14ac:dyDescent="0.25">
      <c r="A352">
        <v>290</v>
      </c>
      <c r="B352">
        <v>520</v>
      </c>
      <c r="C352" t="s">
        <v>1092</v>
      </c>
      <c r="D352" t="s">
        <v>913</v>
      </c>
      <c r="E352" t="s">
        <v>1050</v>
      </c>
      <c r="F352" t="str">
        <f t="shared" si="5"/>
        <v>290520DKA6410DKA1090DKA3220</v>
      </c>
      <c r="G352" t="s">
        <v>504</v>
      </c>
    </row>
    <row r="353" spans="1:7" x14ac:dyDescent="0.25">
      <c r="A353">
        <v>290</v>
      </c>
      <c r="B353">
        <v>520</v>
      </c>
      <c r="C353" t="s">
        <v>1092</v>
      </c>
      <c r="D353" t="s">
        <v>913</v>
      </c>
      <c r="E353" t="s">
        <v>1052</v>
      </c>
      <c r="F353" t="str">
        <f t="shared" si="5"/>
        <v>290520DKA6410DKA1090DKA3230</v>
      </c>
      <c r="G353" t="s">
        <v>504</v>
      </c>
    </row>
    <row r="354" spans="1:7" x14ac:dyDescent="0.25">
      <c r="A354">
        <v>290</v>
      </c>
      <c r="B354">
        <v>520</v>
      </c>
      <c r="C354" t="s">
        <v>1093</v>
      </c>
      <c r="D354" t="s">
        <v>908</v>
      </c>
      <c r="E354" t="s">
        <v>1046</v>
      </c>
      <c r="F354" t="str">
        <f t="shared" si="5"/>
        <v>290520DKA6420DKA1040-1050DKA3200</v>
      </c>
      <c r="G354" t="s">
        <v>723</v>
      </c>
    </row>
    <row r="355" spans="1:7" x14ac:dyDescent="0.25">
      <c r="A355">
        <v>290</v>
      </c>
      <c r="B355">
        <v>520</v>
      </c>
      <c r="C355" t="s">
        <v>1093</v>
      </c>
      <c r="D355" t="s">
        <v>908</v>
      </c>
      <c r="E355" t="s">
        <v>1048</v>
      </c>
      <c r="F355" t="str">
        <f t="shared" si="5"/>
        <v>290520DKA6420DKA1040-1050DKA3210</v>
      </c>
      <c r="G355" t="s">
        <v>723</v>
      </c>
    </row>
    <row r="356" spans="1:7" x14ac:dyDescent="0.25">
      <c r="A356">
        <v>290</v>
      </c>
      <c r="B356">
        <v>520</v>
      </c>
      <c r="C356" t="s">
        <v>1093</v>
      </c>
      <c r="D356" t="s">
        <v>908</v>
      </c>
      <c r="E356" t="s">
        <v>1050</v>
      </c>
      <c r="F356" t="str">
        <f t="shared" si="5"/>
        <v>290520DKA6420DKA1040-1050DKA3220</v>
      </c>
      <c r="G356" t="s">
        <v>723</v>
      </c>
    </row>
    <row r="357" spans="1:7" x14ac:dyDescent="0.25">
      <c r="A357">
        <v>290</v>
      </c>
      <c r="B357">
        <v>520</v>
      </c>
      <c r="C357" t="s">
        <v>1093</v>
      </c>
      <c r="D357" t="s">
        <v>908</v>
      </c>
      <c r="E357" t="s">
        <v>1052</v>
      </c>
      <c r="F357" t="str">
        <f t="shared" si="5"/>
        <v>290520DKA6420DKA1040-1050DKA3230</v>
      </c>
      <c r="G357" t="s">
        <v>723</v>
      </c>
    </row>
    <row r="358" spans="1:7" x14ac:dyDescent="0.25">
      <c r="A358">
        <v>290</v>
      </c>
      <c r="B358">
        <v>520</v>
      </c>
      <c r="C358" t="s">
        <v>1093</v>
      </c>
      <c r="D358" t="s">
        <v>910</v>
      </c>
      <c r="E358" t="s">
        <v>1046</v>
      </c>
      <c r="F358" t="str">
        <f t="shared" si="5"/>
        <v>290520DKA6420DKA1060DKA3200</v>
      </c>
      <c r="G358" t="s">
        <v>504</v>
      </c>
    </row>
    <row r="359" spans="1:7" x14ac:dyDescent="0.25">
      <c r="A359">
        <v>290</v>
      </c>
      <c r="B359">
        <v>520</v>
      </c>
      <c r="C359" t="s">
        <v>1093</v>
      </c>
      <c r="D359" t="s">
        <v>910</v>
      </c>
      <c r="E359" t="s">
        <v>1048</v>
      </c>
      <c r="F359" t="str">
        <f t="shared" si="5"/>
        <v>290520DKA6420DKA1060DKA3210</v>
      </c>
      <c r="G359" t="s">
        <v>504</v>
      </c>
    </row>
    <row r="360" spans="1:7" x14ac:dyDescent="0.25">
      <c r="A360">
        <v>290</v>
      </c>
      <c r="B360">
        <v>520</v>
      </c>
      <c r="C360" t="s">
        <v>1093</v>
      </c>
      <c r="D360" t="s">
        <v>910</v>
      </c>
      <c r="E360" t="s">
        <v>1050</v>
      </c>
      <c r="F360" t="str">
        <f t="shared" si="5"/>
        <v>290520DKA6420DKA1060DKA3220</v>
      </c>
      <c r="G360" t="s">
        <v>504</v>
      </c>
    </row>
    <row r="361" spans="1:7" x14ac:dyDescent="0.25">
      <c r="A361">
        <v>290</v>
      </c>
      <c r="B361">
        <v>520</v>
      </c>
      <c r="C361" t="s">
        <v>1093</v>
      </c>
      <c r="D361" t="s">
        <v>910</v>
      </c>
      <c r="E361" t="s">
        <v>1052</v>
      </c>
      <c r="F361" t="str">
        <f t="shared" si="5"/>
        <v>290520DKA6420DKA1060DKA3230</v>
      </c>
      <c r="G361" t="s">
        <v>504</v>
      </c>
    </row>
    <row r="362" spans="1:7" x14ac:dyDescent="0.25">
      <c r="A362">
        <v>290</v>
      </c>
      <c r="B362">
        <v>520</v>
      </c>
      <c r="C362" t="s">
        <v>1093</v>
      </c>
      <c r="D362" t="s">
        <v>911</v>
      </c>
      <c r="E362" t="s">
        <v>1046</v>
      </c>
      <c r="F362" t="str">
        <f t="shared" si="5"/>
        <v>290520DKA6420DKA1070-1080DKA3200</v>
      </c>
      <c r="G362" t="s">
        <v>723</v>
      </c>
    </row>
    <row r="363" spans="1:7" x14ac:dyDescent="0.25">
      <c r="A363">
        <v>290</v>
      </c>
      <c r="B363">
        <v>520</v>
      </c>
      <c r="C363" t="s">
        <v>1093</v>
      </c>
      <c r="D363" t="s">
        <v>911</v>
      </c>
      <c r="E363" t="s">
        <v>1048</v>
      </c>
      <c r="F363" t="str">
        <f t="shared" si="5"/>
        <v>290520DKA6420DKA1070-1080DKA3210</v>
      </c>
      <c r="G363" t="s">
        <v>723</v>
      </c>
    </row>
    <row r="364" spans="1:7" x14ac:dyDescent="0.25">
      <c r="A364">
        <v>290</v>
      </c>
      <c r="B364">
        <v>520</v>
      </c>
      <c r="C364" t="s">
        <v>1093</v>
      </c>
      <c r="D364" t="s">
        <v>911</v>
      </c>
      <c r="E364" t="s">
        <v>1050</v>
      </c>
      <c r="F364" t="str">
        <f t="shared" si="5"/>
        <v>290520DKA6420DKA1070-1080DKA3220</v>
      </c>
      <c r="G364" t="s">
        <v>723</v>
      </c>
    </row>
    <row r="365" spans="1:7" x14ac:dyDescent="0.25">
      <c r="A365">
        <v>290</v>
      </c>
      <c r="B365">
        <v>520</v>
      </c>
      <c r="C365" t="s">
        <v>1093</v>
      </c>
      <c r="D365" t="s">
        <v>911</v>
      </c>
      <c r="E365" t="s">
        <v>1052</v>
      </c>
      <c r="F365" t="str">
        <f t="shared" si="5"/>
        <v>290520DKA6420DKA1070-1080DKA3230</v>
      </c>
      <c r="G365" t="s">
        <v>723</v>
      </c>
    </row>
    <row r="366" spans="1:7" x14ac:dyDescent="0.25">
      <c r="A366">
        <v>290</v>
      </c>
      <c r="B366">
        <v>520</v>
      </c>
      <c r="C366" t="s">
        <v>1093</v>
      </c>
      <c r="D366" t="s">
        <v>913</v>
      </c>
      <c r="E366" t="s">
        <v>1046</v>
      </c>
      <c r="F366" t="str">
        <f t="shared" si="5"/>
        <v>290520DKA6420DKA1090DKA3200</v>
      </c>
      <c r="G366" t="s">
        <v>504</v>
      </c>
    </row>
    <row r="367" spans="1:7" x14ac:dyDescent="0.25">
      <c r="A367">
        <v>290</v>
      </c>
      <c r="B367">
        <v>520</v>
      </c>
      <c r="C367" t="s">
        <v>1093</v>
      </c>
      <c r="D367" t="s">
        <v>913</v>
      </c>
      <c r="E367" t="s">
        <v>1048</v>
      </c>
      <c r="F367" t="str">
        <f t="shared" si="5"/>
        <v>290520DKA6420DKA1090DKA3210</v>
      </c>
      <c r="G367" t="s">
        <v>504</v>
      </c>
    </row>
    <row r="368" spans="1:7" x14ac:dyDescent="0.25">
      <c r="A368">
        <v>290</v>
      </c>
      <c r="B368">
        <v>520</v>
      </c>
      <c r="C368" t="s">
        <v>1093</v>
      </c>
      <c r="D368" t="s">
        <v>913</v>
      </c>
      <c r="E368" t="s">
        <v>1050</v>
      </c>
      <c r="F368" t="str">
        <f t="shared" si="5"/>
        <v>290520DKA6420DKA1090DKA3220</v>
      </c>
      <c r="G368" t="s">
        <v>504</v>
      </c>
    </row>
    <row r="369" spans="1:7" x14ac:dyDescent="0.25">
      <c r="A369">
        <v>290</v>
      </c>
      <c r="B369">
        <v>520</v>
      </c>
      <c r="C369" t="s">
        <v>1093</v>
      </c>
      <c r="D369" t="s">
        <v>913</v>
      </c>
      <c r="E369" t="s">
        <v>1052</v>
      </c>
      <c r="F369" t="str">
        <f t="shared" si="5"/>
        <v>290520DKA6420DKA1090DKA3230</v>
      </c>
      <c r="G369" t="s">
        <v>504</v>
      </c>
    </row>
    <row r="370" spans="1:7" x14ac:dyDescent="0.25">
      <c r="A370">
        <v>290</v>
      </c>
      <c r="B370">
        <v>520</v>
      </c>
      <c r="C370" t="s">
        <v>1094</v>
      </c>
      <c r="D370" t="s">
        <v>908</v>
      </c>
      <c r="E370" t="s">
        <v>1046</v>
      </c>
      <c r="F370" t="str">
        <f t="shared" si="5"/>
        <v>290520DKA6430DKA1040-1050DKA3200</v>
      </c>
      <c r="G370" t="s">
        <v>504</v>
      </c>
    </row>
    <row r="371" spans="1:7" x14ac:dyDescent="0.25">
      <c r="A371">
        <v>290</v>
      </c>
      <c r="B371">
        <v>520</v>
      </c>
      <c r="C371" t="s">
        <v>1094</v>
      </c>
      <c r="D371" t="s">
        <v>908</v>
      </c>
      <c r="E371" t="s">
        <v>1048</v>
      </c>
      <c r="F371" t="str">
        <f t="shared" si="5"/>
        <v>290520DKA6430DKA1040-1050DKA3210</v>
      </c>
      <c r="G371" t="s">
        <v>504</v>
      </c>
    </row>
    <row r="372" spans="1:7" x14ac:dyDescent="0.25">
      <c r="A372">
        <v>290</v>
      </c>
      <c r="B372">
        <v>520</v>
      </c>
      <c r="C372" t="s">
        <v>1094</v>
      </c>
      <c r="D372" t="s">
        <v>908</v>
      </c>
      <c r="E372" t="s">
        <v>1050</v>
      </c>
      <c r="F372" t="str">
        <f t="shared" si="5"/>
        <v>290520DKA6430DKA1040-1050DKA3220</v>
      </c>
      <c r="G372" t="s">
        <v>504</v>
      </c>
    </row>
    <row r="373" spans="1:7" x14ac:dyDescent="0.25">
      <c r="A373">
        <v>290</v>
      </c>
      <c r="B373">
        <v>520</v>
      </c>
      <c r="C373" t="s">
        <v>1094</v>
      </c>
      <c r="D373" t="s">
        <v>908</v>
      </c>
      <c r="E373" t="s">
        <v>1052</v>
      </c>
      <c r="F373" t="str">
        <f t="shared" si="5"/>
        <v>290520DKA6430DKA1040-1050DKA3230</v>
      </c>
      <c r="G373" t="s">
        <v>504</v>
      </c>
    </row>
    <row r="374" spans="1:7" x14ac:dyDescent="0.25">
      <c r="A374">
        <v>290</v>
      </c>
      <c r="B374">
        <v>520</v>
      </c>
      <c r="C374" t="s">
        <v>1094</v>
      </c>
      <c r="D374" t="s">
        <v>910</v>
      </c>
      <c r="E374" t="s">
        <v>1046</v>
      </c>
      <c r="F374" t="str">
        <f t="shared" si="5"/>
        <v>290520DKA6430DKA1060DKA3200</v>
      </c>
      <c r="G374" t="s">
        <v>504</v>
      </c>
    </row>
    <row r="375" spans="1:7" x14ac:dyDescent="0.25">
      <c r="A375">
        <v>290</v>
      </c>
      <c r="B375">
        <v>520</v>
      </c>
      <c r="C375" t="s">
        <v>1094</v>
      </c>
      <c r="D375" t="s">
        <v>910</v>
      </c>
      <c r="E375" t="s">
        <v>1048</v>
      </c>
      <c r="F375" t="str">
        <f t="shared" si="5"/>
        <v>290520DKA6430DKA1060DKA3210</v>
      </c>
      <c r="G375" t="s">
        <v>504</v>
      </c>
    </row>
    <row r="376" spans="1:7" x14ac:dyDescent="0.25">
      <c r="A376">
        <v>290</v>
      </c>
      <c r="B376">
        <v>520</v>
      </c>
      <c r="C376" t="s">
        <v>1094</v>
      </c>
      <c r="D376" t="s">
        <v>910</v>
      </c>
      <c r="E376" t="s">
        <v>1050</v>
      </c>
      <c r="F376" t="str">
        <f t="shared" si="5"/>
        <v>290520DKA6430DKA1060DKA3220</v>
      </c>
      <c r="G376" t="s">
        <v>504</v>
      </c>
    </row>
    <row r="377" spans="1:7" x14ac:dyDescent="0.25">
      <c r="A377">
        <v>290</v>
      </c>
      <c r="B377">
        <v>520</v>
      </c>
      <c r="C377" t="s">
        <v>1094</v>
      </c>
      <c r="D377" t="s">
        <v>910</v>
      </c>
      <c r="E377" t="s">
        <v>1052</v>
      </c>
      <c r="F377" t="str">
        <f t="shared" si="5"/>
        <v>290520DKA6430DKA1060DKA3230</v>
      </c>
      <c r="G377" t="s">
        <v>504</v>
      </c>
    </row>
    <row r="378" spans="1:7" x14ac:dyDescent="0.25">
      <c r="A378">
        <v>290</v>
      </c>
      <c r="B378">
        <v>520</v>
      </c>
      <c r="C378" t="s">
        <v>1094</v>
      </c>
      <c r="D378" t="s">
        <v>911</v>
      </c>
      <c r="E378" t="s">
        <v>1046</v>
      </c>
      <c r="F378" t="str">
        <f t="shared" si="5"/>
        <v>290520DKA6430DKA1070-1080DKA3200</v>
      </c>
      <c r="G378" t="s">
        <v>504</v>
      </c>
    </row>
    <row r="379" spans="1:7" x14ac:dyDescent="0.25">
      <c r="A379">
        <v>290</v>
      </c>
      <c r="B379">
        <v>520</v>
      </c>
      <c r="C379" t="s">
        <v>1094</v>
      </c>
      <c r="D379" t="s">
        <v>911</v>
      </c>
      <c r="E379" t="s">
        <v>1048</v>
      </c>
      <c r="F379" t="str">
        <f t="shared" si="5"/>
        <v>290520DKA6430DKA1070-1080DKA3210</v>
      </c>
      <c r="G379" t="s">
        <v>504</v>
      </c>
    </row>
    <row r="380" spans="1:7" x14ac:dyDescent="0.25">
      <c r="A380">
        <v>290</v>
      </c>
      <c r="B380">
        <v>520</v>
      </c>
      <c r="C380" t="s">
        <v>1094</v>
      </c>
      <c r="D380" t="s">
        <v>911</v>
      </c>
      <c r="E380" t="s">
        <v>1050</v>
      </c>
      <c r="F380" t="str">
        <f t="shared" si="5"/>
        <v>290520DKA6430DKA1070-1080DKA3220</v>
      </c>
      <c r="G380" t="s">
        <v>504</v>
      </c>
    </row>
    <row r="381" spans="1:7" x14ac:dyDescent="0.25">
      <c r="A381">
        <v>290</v>
      </c>
      <c r="B381">
        <v>520</v>
      </c>
      <c r="C381" t="s">
        <v>1094</v>
      </c>
      <c r="D381" t="s">
        <v>911</v>
      </c>
      <c r="E381" t="s">
        <v>1052</v>
      </c>
      <c r="F381" t="str">
        <f t="shared" si="5"/>
        <v>290520DKA6430DKA1070-1080DKA3230</v>
      </c>
      <c r="G381" t="s">
        <v>504</v>
      </c>
    </row>
    <row r="382" spans="1:7" x14ac:dyDescent="0.25">
      <c r="A382">
        <v>290</v>
      </c>
      <c r="B382">
        <v>520</v>
      </c>
      <c r="C382" t="s">
        <v>1094</v>
      </c>
      <c r="D382" t="s">
        <v>913</v>
      </c>
      <c r="E382" t="s">
        <v>1046</v>
      </c>
      <c r="F382" t="str">
        <f t="shared" si="5"/>
        <v>290520DKA6430DKA1090DKA3200</v>
      </c>
      <c r="G382" t="s">
        <v>504</v>
      </c>
    </row>
    <row r="383" spans="1:7" x14ac:dyDescent="0.25">
      <c r="A383">
        <v>290</v>
      </c>
      <c r="B383">
        <v>520</v>
      </c>
      <c r="C383" t="s">
        <v>1094</v>
      </c>
      <c r="D383" t="s">
        <v>913</v>
      </c>
      <c r="E383" t="s">
        <v>1048</v>
      </c>
      <c r="F383" t="str">
        <f t="shared" si="5"/>
        <v>290520DKA6430DKA1090DKA3210</v>
      </c>
      <c r="G383" t="s">
        <v>504</v>
      </c>
    </row>
    <row r="384" spans="1:7" x14ac:dyDescent="0.25">
      <c r="A384">
        <v>290</v>
      </c>
      <c r="B384">
        <v>520</v>
      </c>
      <c r="C384" t="s">
        <v>1094</v>
      </c>
      <c r="D384" t="s">
        <v>913</v>
      </c>
      <c r="E384" t="s">
        <v>1050</v>
      </c>
      <c r="F384" t="str">
        <f t="shared" si="5"/>
        <v>290520DKA6430DKA1090DKA3220</v>
      </c>
      <c r="G384" t="s">
        <v>504</v>
      </c>
    </row>
    <row r="385" spans="1:7" x14ac:dyDescent="0.25">
      <c r="A385">
        <v>290</v>
      </c>
      <c r="B385">
        <v>520</v>
      </c>
      <c r="C385" t="s">
        <v>1094</v>
      </c>
      <c r="D385" t="s">
        <v>913</v>
      </c>
      <c r="E385" t="s">
        <v>1052</v>
      </c>
      <c r="F385" t="str">
        <f t="shared" si="5"/>
        <v>290520DKA6430DKA1090DKA3230</v>
      </c>
      <c r="G385" t="s">
        <v>504</v>
      </c>
    </row>
    <row r="386" spans="1:7" x14ac:dyDescent="0.25">
      <c r="A386">
        <v>300</v>
      </c>
      <c r="B386">
        <v>450</v>
      </c>
      <c r="C386" t="s">
        <v>1092</v>
      </c>
      <c r="D386" t="s">
        <v>908</v>
      </c>
      <c r="E386" t="s">
        <v>1046</v>
      </c>
      <c r="F386" t="str">
        <f t="shared" si="5"/>
        <v>300450DKA6410DKA1040-1050DKA3200</v>
      </c>
      <c r="G386" t="s">
        <v>504</v>
      </c>
    </row>
    <row r="387" spans="1:7" x14ac:dyDescent="0.25">
      <c r="A387">
        <v>300</v>
      </c>
      <c r="B387">
        <v>450</v>
      </c>
      <c r="C387" t="s">
        <v>1092</v>
      </c>
      <c r="D387" t="s">
        <v>908</v>
      </c>
      <c r="E387" t="s">
        <v>1048</v>
      </c>
      <c r="F387" t="str">
        <f t="shared" ref="F387:F450" si="6">CONCATENATE(A387,B387,C387,D387,E387)</f>
        <v>300450DKA6410DKA1040-1050DKA3210</v>
      </c>
      <c r="G387" t="s">
        <v>504</v>
      </c>
    </row>
    <row r="388" spans="1:7" x14ac:dyDescent="0.25">
      <c r="A388">
        <v>300</v>
      </c>
      <c r="B388">
        <v>450</v>
      </c>
      <c r="C388" t="s">
        <v>1092</v>
      </c>
      <c r="D388" t="s">
        <v>908</v>
      </c>
      <c r="E388" t="s">
        <v>1050</v>
      </c>
      <c r="F388" t="str">
        <f t="shared" si="6"/>
        <v>300450DKA6410DKA1040-1050DKA3220</v>
      </c>
      <c r="G388" t="s">
        <v>501</v>
      </c>
    </row>
    <row r="389" spans="1:7" x14ac:dyDescent="0.25">
      <c r="A389">
        <v>300</v>
      </c>
      <c r="B389">
        <v>450</v>
      </c>
      <c r="C389" t="s">
        <v>1092</v>
      </c>
      <c r="D389" t="s">
        <v>908</v>
      </c>
      <c r="E389" t="s">
        <v>1052</v>
      </c>
      <c r="F389" t="str">
        <f t="shared" si="6"/>
        <v>300450DKA6410DKA1040-1050DKA3230</v>
      </c>
      <c r="G389" t="s">
        <v>501</v>
      </c>
    </row>
    <row r="390" spans="1:7" x14ac:dyDescent="0.25">
      <c r="A390">
        <v>300</v>
      </c>
      <c r="B390">
        <v>450</v>
      </c>
      <c r="C390" t="s">
        <v>1092</v>
      </c>
      <c r="D390" t="s">
        <v>910</v>
      </c>
      <c r="E390" t="s">
        <v>1046</v>
      </c>
      <c r="F390" t="str">
        <f t="shared" si="6"/>
        <v>300450DKA6410DKA1060DKA3200</v>
      </c>
      <c r="G390" t="s">
        <v>723</v>
      </c>
    </row>
    <row r="391" spans="1:7" x14ac:dyDescent="0.25">
      <c r="A391">
        <v>300</v>
      </c>
      <c r="B391">
        <v>450</v>
      </c>
      <c r="C391" t="s">
        <v>1092</v>
      </c>
      <c r="D391" t="s">
        <v>910</v>
      </c>
      <c r="E391" t="s">
        <v>1048</v>
      </c>
      <c r="F391" t="str">
        <f t="shared" si="6"/>
        <v>300450DKA6410DKA1060DKA3210</v>
      </c>
      <c r="G391" t="s">
        <v>723</v>
      </c>
    </row>
    <row r="392" spans="1:7" x14ac:dyDescent="0.25">
      <c r="A392">
        <v>300</v>
      </c>
      <c r="B392">
        <v>450</v>
      </c>
      <c r="C392" t="s">
        <v>1092</v>
      </c>
      <c r="D392" t="s">
        <v>910</v>
      </c>
      <c r="E392" t="s">
        <v>1050</v>
      </c>
      <c r="F392" t="str">
        <f t="shared" si="6"/>
        <v>300450DKA6410DKA1060DKA3220</v>
      </c>
      <c r="G392" t="s">
        <v>723</v>
      </c>
    </row>
    <row r="393" spans="1:7" x14ac:dyDescent="0.25">
      <c r="A393">
        <v>300</v>
      </c>
      <c r="B393">
        <v>450</v>
      </c>
      <c r="C393" t="s">
        <v>1092</v>
      </c>
      <c r="D393" t="s">
        <v>910</v>
      </c>
      <c r="E393" t="s">
        <v>1052</v>
      </c>
      <c r="F393" t="str">
        <f t="shared" si="6"/>
        <v>300450DKA6410DKA1060DKA3230</v>
      </c>
      <c r="G393" t="s">
        <v>723</v>
      </c>
    </row>
    <row r="394" spans="1:7" x14ac:dyDescent="0.25">
      <c r="A394">
        <v>300</v>
      </c>
      <c r="B394">
        <v>450</v>
      </c>
      <c r="C394" t="s">
        <v>1092</v>
      </c>
      <c r="D394" t="s">
        <v>911</v>
      </c>
      <c r="E394" t="s">
        <v>1046</v>
      </c>
      <c r="F394" t="str">
        <f t="shared" si="6"/>
        <v>300450DKA6410DKA1070-1080DKA3200</v>
      </c>
      <c r="G394" t="s">
        <v>504</v>
      </c>
    </row>
    <row r="395" spans="1:7" x14ac:dyDescent="0.25">
      <c r="A395">
        <v>300</v>
      </c>
      <c r="B395">
        <v>450</v>
      </c>
      <c r="C395" t="s">
        <v>1092</v>
      </c>
      <c r="D395" t="s">
        <v>911</v>
      </c>
      <c r="E395" t="s">
        <v>1048</v>
      </c>
      <c r="F395" t="str">
        <f t="shared" si="6"/>
        <v>300450DKA6410DKA1070-1080DKA3210</v>
      </c>
      <c r="G395" t="s">
        <v>504</v>
      </c>
    </row>
    <row r="396" spans="1:7" x14ac:dyDescent="0.25">
      <c r="A396">
        <v>300</v>
      </c>
      <c r="B396">
        <v>450</v>
      </c>
      <c r="C396" t="s">
        <v>1092</v>
      </c>
      <c r="D396" t="s">
        <v>911</v>
      </c>
      <c r="E396" t="s">
        <v>1050</v>
      </c>
      <c r="F396" t="str">
        <f t="shared" si="6"/>
        <v>300450DKA6410DKA1070-1080DKA3220</v>
      </c>
      <c r="G396" t="s">
        <v>501</v>
      </c>
    </row>
    <row r="397" spans="1:7" x14ac:dyDescent="0.25">
      <c r="A397">
        <v>300</v>
      </c>
      <c r="B397">
        <v>450</v>
      </c>
      <c r="C397" t="s">
        <v>1092</v>
      </c>
      <c r="D397" t="s">
        <v>911</v>
      </c>
      <c r="E397" t="s">
        <v>1052</v>
      </c>
      <c r="F397" t="str">
        <f t="shared" si="6"/>
        <v>300450DKA6410DKA1070-1080DKA3230</v>
      </c>
      <c r="G397" t="s">
        <v>501</v>
      </c>
    </row>
    <row r="398" spans="1:7" x14ac:dyDescent="0.25">
      <c r="A398">
        <v>300</v>
      </c>
      <c r="B398">
        <v>450</v>
      </c>
      <c r="C398" t="s">
        <v>1092</v>
      </c>
      <c r="D398" t="s">
        <v>913</v>
      </c>
      <c r="E398" t="s">
        <v>1046</v>
      </c>
      <c r="F398" t="str">
        <f t="shared" si="6"/>
        <v>300450DKA6410DKA1090DKA3200</v>
      </c>
      <c r="G398" t="s">
        <v>723</v>
      </c>
    </row>
    <row r="399" spans="1:7" x14ac:dyDescent="0.25">
      <c r="A399">
        <v>300</v>
      </c>
      <c r="B399">
        <v>450</v>
      </c>
      <c r="C399" t="s">
        <v>1092</v>
      </c>
      <c r="D399" t="s">
        <v>913</v>
      </c>
      <c r="E399" t="s">
        <v>1048</v>
      </c>
      <c r="F399" t="str">
        <f t="shared" si="6"/>
        <v>300450DKA6410DKA1090DKA3210</v>
      </c>
      <c r="G399" t="s">
        <v>723</v>
      </c>
    </row>
    <row r="400" spans="1:7" x14ac:dyDescent="0.25">
      <c r="A400">
        <v>300</v>
      </c>
      <c r="B400">
        <v>450</v>
      </c>
      <c r="C400" t="s">
        <v>1092</v>
      </c>
      <c r="D400" t="s">
        <v>913</v>
      </c>
      <c r="E400" t="s">
        <v>1050</v>
      </c>
      <c r="F400" t="str">
        <f t="shared" si="6"/>
        <v>300450DKA6410DKA1090DKA3220</v>
      </c>
      <c r="G400" t="s">
        <v>723</v>
      </c>
    </row>
    <row r="401" spans="1:7" x14ac:dyDescent="0.25">
      <c r="A401">
        <v>300</v>
      </c>
      <c r="B401">
        <v>450</v>
      </c>
      <c r="C401" t="s">
        <v>1092</v>
      </c>
      <c r="D401" t="s">
        <v>913</v>
      </c>
      <c r="E401" t="s">
        <v>1052</v>
      </c>
      <c r="F401" t="str">
        <f t="shared" si="6"/>
        <v>300450DKA6410DKA1090DKA3230</v>
      </c>
      <c r="G401" t="s">
        <v>723</v>
      </c>
    </row>
    <row r="402" spans="1:7" x14ac:dyDescent="0.25">
      <c r="A402">
        <v>300</v>
      </c>
      <c r="B402">
        <v>450</v>
      </c>
      <c r="C402" t="s">
        <v>1093</v>
      </c>
      <c r="D402" t="s">
        <v>908</v>
      </c>
      <c r="E402" t="s">
        <v>1046</v>
      </c>
      <c r="F402" t="str">
        <f t="shared" si="6"/>
        <v>300450DKA6420DKA1040-1050DKA3200</v>
      </c>
      <c r="G402" t="s">
        <v>723</v>
      </c>
    </row>
    <row r="403" spans="1:7" x14ac:dyDescent="0.25">
      <c r="A403">
        <v>300</v>
      </c>
      <c r="B403">
        <v>450</v>
      </c>
      <c r="C403" t="s">
        <v>1093</v>
      </c>
      <c r="D403" t="s">
        <v>908</v>
      </c>
      <c r="E403" t="s">
        <v>1048</v>
      </c>
      <c r="F403" t="str">
        <f t="shared" si="6"/>
        <v>300450DKA6420DKA1040-1050DKA3210</v>
      </c>
      <c r="G403" t="s">
        <v>723</v>
      </c>
    </row>
    <row r="404" spans="1:7" x14ac:dyDescent="0.25">
      <c r="A404">
        <v>300</v>
      </c>
      <c r="B404">
        <v>450</v>
      </c>
      <c r="C404" t="s">
        <v>1093</v>
      </c>
      <c r="D404" t="s">
        <v>908</v>
      </c>
      <c r="E404" t="s">
        <v>1050</v>
      </c>
      <c r="F404" t="str">
        <f t="shared" si="6"/>
        <v>300450DKA6420DKA1040-1050DKA3220</v>
      </c>
      <c r="G404" t="s">
        <v>723</v>
      </c>
    </row>
    <row r="405" spans="1:7" x14ac:dyDescent="0.25">
      <c r="A405">
        <v>300</v>
      </c>
      <c r="B405">
        <v>450</v>
      </c>
      <c r="C405" t="s">
        <v>1093</v>
      </c>
      <c r="D405" t="s">
        <v>908</v>
      </c>
      <c r="E405" t="s">
        <v>1052</v>
      </c>
      <c r="F405" t="str">
        <f t="shared" si="6"/>
        <v>300450DKA6420DKA1040-1050DKA3230</v>
      </c>
      <c r="G405" t="s">
        <v>723</v>
      </c>
    </row>
    <row r="406" spans="1:7" x14ac:dyDescent="0.25">
      <c r="A406">
        <v>300</v>
      </c>
      <c r="B406">
        <v>450</v>
      </c>
      <c r="C406" t="s">
        <v>1093</v>
      </c>
      <c r="D406" t="s">
        <v>910</v>
      </c>
      <c r="E406" t="s">
        <v>1046</v>
      </c>
      <c r="F406" t="str">
        <f t="shared" si="6"/>
        <v>300450DKA6420DKA1060DKA3200</v>
      </c>
      <c r="G406" t="s">
        <v>723</v>
      </c>
    </row>
    <row r="407" spans="1:7" x14ac:dyDescent="0.25">
      <c r="A407">
        <v>300</v>
      </c>
      <c r="B407">
        <v>450</v>
      </c>
      <c r="C407" t="s">
        <v>1093</v>
      </c>
      <c r="D407" t="s">
        <v>910</v>
      </c>
      <c r="E407" t="s">
        <v>1048</v>
      </c>
      <c r="F407" t="str">
        <f t="shared" si="6"/>
        <v>300450DKA6420DKA1060DKA3210</v>
      </c>
      <c r="G407" t="s">
        <v>723</v>
      </c>
    </row>
    <row r="408" spans="1:7" x14ac:dyDescent="0.25">
      <c r="A408">
        <v>300</v>
      </c>
      <c r="B408">
        <v>450</v>
      </c>
      <c r="C408" t="s">
        <v>1093</v>
      </c>
      <c r="D408" t="s">
        <v>910</v>
      </c>
      <c r="E408" t="s">
        <v>1050</v>
      </c>
      <c r="F408" t="str">
        <f t="shared" si="6"/>
        <v>300450DKA6420DKA1060DKA3220</v>
      </c>
      <c r="G408" t="s">
        <v>723</v>
      </c>
    </row>
    <row r="409" spans="1:7" x14ac:dyDescent="0.25">
      <c r="A409">
        <v>300</v>
      </c>
      <c r="B409">
        <v>450</v>
      </c>
      <c r="C409" t="s">
        <v>1093</v>
      </c>
      <c r="D409" t="s">
        <v>910</v>
      </c>
      <c r="E409" t="s">
        <v>1052</v>
      </c>
      <c r="F409" t="str">
        <f t="shared" si="6"/>
        <v>300450DKA6420DKA1060DKA3230</v>
      </c>
      <c r="G409" t="s">
        <v>723</v>
      </c>
    </row>
    <row r="410" spans="1:7" x14ac:dyDescent="0.25">
      <c r="A410">
        <v>300</v>
      </c>
      <c r="B410">
        <v>450</v>
      </c>
      <c r="C410" t="s">
        <v>1093</v>
      </c>
      <c r="D410" t="s">
        <v>911</v>
      </c>
      <c r="E410" t="s">
        <v>1046</v>
      </c>
      <c r="F410" t="str">
        <f t="shared" si="6"/>
        <v>300450DKA6420DKA1070-1080DKA3200</v>
      </c>
      <c r="G410" t="s">
        <v>723</v>
      </c>
    </row>
    <row r="411" spans="1:7" x14ac:dyDescent="0.25">
      <c r="A411">
        <v>300</v>
      </c>
      <c r="B411">
        <v>450</v>
      </c>
      <c r="C411" t="s">
        <v>1093</v>
      </c>
      <c r="D411" t="s">
        <v>911</v>
      </c>
      <c r="E411" t="s">
        <v>1048</v>
      </c>
      <c r="F411" t="str">
        <f t="shared" si="6"/>
        <v>300450DKA6420DKA1070-1080DKA3210</v>
      </c>
      <c r="G411" t="s">
        <v>723</v>
      </c>
    </row>
    <row r="412" spans="1:7" x14ac:dyDescent="0.25">
      <c r="A412">
        <v>300</v>
      </c>
      <c r="B412">
        <v>450</v>
      </c>
      <c r="C412" t="s">
        <v>1093</v>
      </c>
      <c r="D412" t="s">
        <v>911</v>
      </c>
      <c r="E412" t="s">
        <v>1050</v>
      </c>
      <c r="F412" t="str">
        <f t="shared" si="6"/>
        <v>300450DKA6420DKA1070-1080DKA3220</v>
      </c>
      <c r="G412" t="s">
        <v>723</v>
      </c>
    </row>
    <row r="413" spans="1:7" x14ac:dyDescent="0.25">
      <c r="A413">
        <v>300</v>
      </c>
      <c r="B413">
        <v>450</v>
      </c>
      <c r="C413" t="s">
        <v>1093</v>
      </c>
      <c r="D413" t="s">
        <v>911</v>
      </c>
      <c r="E413" t="s">
        <v>1052</v>
      </c>
      <c r="F413" t="str">
        <f t="shared" si="6"/>
        <v>300450DKA6420DKA1070-1080DKA3230</v>
      </c>
      <c r="G413" t="s">
        <v>723</v>
      </c>
    </row>
    <row r="414" spans="1:7" x14ac:dyDescent="0.25">
      <c r="A414">
        <v>300</v>
      </c>
      <c r="B414">
        <v>450</v>
      </c>
      <c r="C414" t="s">
        <v>1093</v>
      </c>
      <c r="D414" t="s">
        <v>913</v>
      </c>
      <c r="E414" t="s">
        <v>1046</v>
      </c>
      <c r="F414" t="str">
        <f t="shared" si="6"/>
        <v>300450DKA6420DKA1090DKA3200</v>
      </c>
      <c r="G414" t="s">
        <v>723</v>
      </c>
    </row>
    <row r="415" spans="1:7" x14ac:dyDescent="0.25">
      <c r="A415">
        <v>300</v>
      </c>
      <c r="B415">
        <v>450</v>
      </c>
      <c r="C415" t="s">
        <v>1093</v>
      </c>
      <c r="D415" t="s">
        <v>913</v>
      </c>
      <c r="E415" t="s">
        <v>1048</v>
      </c>
      <c r="F415" t="str">
        <f t="shared" si="6"/>
        <v>300450DKA6420DKA1090DKA3210</v>
      </c>
      <c r="G415" t="s">
        <v>723</v>
      </c>
    </row>
    <row r="416" spans="1:7" x14ac:dyDescent="0.25">
      <c r="A416">
        <v>300</v>
      </c>
      <c r="B416">
        <v>450</v>
      </c>
      <c r="C416" t="s">
        <v>1093</v>
      </c>
      <c r="D416" t="s">
        <v>913</v>
      </c>
      <c r="E416" t="s">
        <v>1050</v>
      </c>
      <c r="F416" t="str">
        <f t="shared" si="6"/>
        <v>300450DKA6420DKA1090DKA3220</v>
      </c>
      <c r="G416" t="s">
        <v>723</v>
      </c>
    </row>
    <row r="417" spans="1:7" x14ac:dyDescent="0.25">
      <c r="A417">
        <v>300</v>
      </c>
      <c r="B417">
        <v>450</v>
      </c>
      <c r="C417" t="s">
        <v>1093</v>
      </c>
      <c r="D417" t="s">
        <v>913</v>
      </c>
      <c r="E417" t="s">
        <v>1052</v>
      </c>
      <c r="F417" t="str">
        <f t="shared" si="6"/>
        <v>300450DKA6420DKA1090DKA3230</v>
      </c>
      <c r="G417" t="s">
        <v>723</v>
      </c>
    </row>
    <row r="418" spans="1:7" x14ac:dyDescent="0.25">
      <c r="A418">
        <v>300</v>
      </c>
      <c r="B418">
        <v>450</v>
      </c>
      <c r="C418" t="s">
        <v>1094</v>
      </c>
      <c r="D418" t="s">
        <v>908</v>
      </c>
      <c r="E418" t="s">
        <v>1046</v>
      </c>
      <c r="F418" t="str">
        <f t="shared" si="6"/>
        <v>300450DKA6430DKA1040-1050DKA3200</v>
      </c>
      <c r="G418" t="s">
        <v>723</v>
      </c>
    </row>
    <row r="419" spans="1:7" x14ac:dyDescent="0.25">
      <c r="A419">
        <v>300</v>
      </c>
      <c r="B419">
        <v>450</v>
      </c>
      <c r="C419" t="s">
        <v>1094</v>
      </c>
      <c r="D419" t="s">
        <v>908</v>
      </c>
      <c r="E419" t="s">
        <v>1048</v>
      </c>
      <c r="F419" t="str">
        <f t="shared" si="6"/>
        <v>300450DKA6430DKA1040-1050DKA3210</v>
      </c>
      <c r="G419" t="s">
        <v>723</v>
      </c>
    </row>
    <row r="420" spans="1:7" x14ac:dyDescent="0.25">
      <c r="A420">
        <v>300</v>
      </c>
      <c r="B420">
        <v>450</v>
      </c>
      <c r="C420" t="s">
        <v>1094</v>
      </c>
      <c r="D420" t="s">
        <v>908</v>
      </c>
      <c r="E420" t="s">
        <v>1050</v>
      </c>
      <c r="F420" t="str">
        <f t="shared" si="6"/>
        <v>300450DKA6430DKA1040-1050DKA3220</v>
      </c>
      <c r="G420" t="s">
        <v>723</v>
      </c>
    </row>
    <row r="421" spans="1:7" x14ac:dyDescent="0.25">
      <c r="A421">
        <v>300</v>
      </c>
      <c r="B421">
        <v>450</v>
      </c>
      <c r="C421" t="s">
        <v>1094</v>
      </c>
      <c r="D421" t="s">
        <v>908</v>
      </c>
      <c r="E421" t="s">
        <v>1052</v>
      </c>
      <c r="F421" t="str">
        <f t="shared" si="6"/>
        <v>300450DKA6430DKA1040-1050DKA3230</v>
      </c>
      <c r="G421" t="s">
        <v>723</v>
      </c>
    </row>
    <row r="422" spans="1:7" x14ac:dyDescent="0.25">
      <c r="A422">
        <v>300</v>
      </c>
      <c r="B422">
        <v>450</v>
      </c>
      <c r="C422" t="s">
        <v>1094</v>
      </c>
      <c r="D422" t="s">
        <v>910</v>
      </c>
      <c r="E422" t="s">
        <v>1046</v>
      </c>
      <c r="F422" t="str">
        <f t="shared" si="6"/>
        <v>300450DKA6430DKA1060DKA3200</v>
      </c>
      <c r="G422" t="s">
        <v>723</v>
      </c>
    </row>
    <row r="423" spans="1:7" x14ac:dyDescent="0.25">
      <c r="A423">
        <v>300</v>
      </c>
      <c r="B423">
        <v>450</v>
      </c>
      <c r="C423" t="s">
        <v>1094</v>
      </c>
      <c r="D423" t="s">
        <v>910</v>
      </c>
      <c r="E423" t="s">
        <v>1048</v>
      </c>
      <c r="F423" t="str">
        <f t="shared" si="6"/>
        <v>300450DKA6430DKA1060DKA3210</v>
      </c>
      <c r="G423" t="s">
        <v>723</v>
      </c>
    </row>
    <row r="424" spans="1:7" x14ac:dyDescent="0.25">
      <c r="A424">
        <v>300</v>
      </c>
      <c r="B424">
        <v>450</v>
      </c>
      <c r="C424" t="s">
        <v>1094</v>
      </c>
      <c r="D424" t="s">
        <v>910</v>
      </c>
      <c r="E424" t="s">
        <v>1050</v>
      </c>
      <c r="F424" t="str">
        <f t="shared" si="6"/>
        <v>300450DKA6430DKA1060DKA3220</v>
      </c>
      <c r="G424" t="s">
        <v>723</v>
      </c>
    </row>
    <row r="425" spans="1:7" x14ac:dyDescent="0.25">
      <c r="A425">
        <v>300</v>
      </c>
      <c r="B425">
        <v>450</v>
      </c>
      <c r="C425" t="s">
        <v>1094</v>
      </c>
      <c r="D425" t="s">
        <v>910</v>
      </c>
      <c r="E425" t="s">
        <v>1052</v>
      </c>
      <c r="F425" t="str">
        <f t="shared" si="6"/>
        <v>300450DKA6430DKA1060DKA3230</v>
      </c>
      <c r="G425" t="s">
        <v>723</v>
      </c>
    </row>
    <row r="426" spans="1:7" x14ac:dyDescent="0.25">
      <c r="A426">
        <v>300</v>
      </c>
      <c r="B426">
        <v>450</v>
      </c>
      <c r="C426" t="s">
        <v>1094</v>
      </c>
      <c r="D426" t="s">
        <v>911</v>
      </c>
      <c r="E426" t="s">
        <v>1046</v>
      </c>
      <c r="F426" t="str">
        <f t="shared" si="6"/>
        <v>300450DKA6430DKA1070-1080DKA3200</v>
      </c>
      <c r="G426" t="s">
        <v>723</v>
      </c>
    </row>
    <row r="427" spans="1:7" x14ac:dyDescent="0.25">
      <c r="A427">
        <v>300</v>
      </c>
      <c r="B427">
        <v>450</v>
      </c>
      <c r="C427" t="s">
        <v>1094</v>
      </c>
      <c r="D427" t="s">
        <v>911</v>
      </c>
      <c r="E427" t="s">
        <v>1048</v>
      </c>
      <c r="F427" t="str">
        <f t="shared" si="6"/>
        <v>300450DKA6430DKA1070-1080DKA3210</v>
      </c>
      <c r="G427" t="s">
        <v>723</v>
      </c>
    </row>
    <row r="428" spans="1:7" x14ac:dyDescent="0.25">
      <c r="A428">
        <v>300</v>
      </c>
      <c r="B428">
        <v>450</v>
      </c>
      <c r="C428" t="s">
        <v>1094</v>
      </c>
      <c r="D428" t="s">
        <v>911</v>
      </c>
      <c r="E428" t="s">
        <v>1050</v>
      </c>
      <c r="F428" t="str">
        <f t="shared" si="6"/>
        <v>300450DKA6430DKA1070-1080DKA3220</v>
      </c>
      <c r="G428" t="s">
        <v>723</v>
      </c>
    </row>
    <row r="429" spans="1:7" x14ac:dyDescent="0.25">
      <c r="A429">
        <v>300</v>
      </c>
      <c r="B429">
        <v>450</v>
      </c>
      <c r="C429" t="s">
        <v>1094</v>
      </c>
      <c r="D429" t="s">
        <v>911</v>
      </c>
      <c r="E429" t="s">
        <v>1052</v>
      </c>
      <c r="F429" t="str">
        <f t="shared" si="6"/>
        <v>300450DKA6430DKA1070-1080DKA3230</v>
      </c>
      <c r="G429" t="s">
        <v>723</v>
      </c>
    </row>
    <row r="430" spans="1:7" x14ac:dyDescent="0.25">
      <c r="A430">
        <v>300</v>
      </c>
      <c r="B430">
        <v>450</v>
      </c>
      <c r="C430" t="s">
        <v>1094</v>
      </c>
      <c r="D430" t="s">
        <v>913</v>
      </c>
      <c r="E430" t="s">
        <v>1046</v>
      </c>
      <c r="F430" t="str">
        <f t="shared" si="6"/>
        <v>300450DKA6430DKA1090DKA3200</v>
      </c>
      <c r="G430" t="s">
        <v>723</v>
      </c>
    </row>
    <row r="431" spans="1:7" x14ac:dyDescent="0.25">
      <c r="A431">
        <v>300</v>
      </c>
      <c r="B431">
        <v>450</v>
      </c>
      <c r="C431" t="s">
        <v>1094</v>
      </c>
      <c r="D431" t="s">
        <v>913</v>
      </c>
      <c r="E431" t="s">
        <v>1048</v>
      </c>
      <c r="F431" t="str">
        <f t="shared" si="6"/>
        <v>300450DKA6430DKA1090DKA3210</v>
      </c>
      <c r="G431" t="s">
        <v>723</v>
      </c>
    </row>
    <row r="432" spans="1:7" x14ac:dyDescent="0.25">
      <c r="A432">
        <v>300</v>
      </c>
      <c r="B432">
        <v>450</v>
      </c>
      <c r="C432" t="s">
        <v>1094</v>
      </c>
      <c r="D432" t="s">
        <v>913</v>
      </c>
      <c r="E432" t="s">
        <v>1050</v>
      </c>
      <c r="F432" t="str">
        <f t="shared" si="6"/>
        <v>300450DKA6430DKA1090DKA3220</v>
      </c>
      <c r="G432" t="s">
        <v>723</v>
      </c>
    </row>
    <row r="433" spans="1:7" x14ac:dyDescent="0.25">
      <c r="A433">
        <v>300</v>
      </c>
      <c r="B433">
        <v>450</v>
      </c>
      <c r="C433" t="s">
        <v>1094</v>
      </c>
      <c r="D433" t="s">
        <v>913</v>
      </c>
      <c r="E433" t="s">
        <v>1052</v>
      </c>
      <c r="F433" t="str">
        <f t="shared" si="6"/>
        <v>300450DKA6430DKA1090DKA3230</v>
      </c>
      <c r="G433" t="s">
        <v>723</v>
      </c>
    </row>
    <row r="434" spans="1:7" x14ac:dyDescent="0.25">
      <c r="A434">
        <v>300</v>
      </c>
      <c r="B434">
        <v>460</v>
      </c>
      <c r="C434" t="s">
        <v>1092</v>
      </c>
      <c r="D434" t="s">
        <v>908</v>
      </c>
      <c r="E434" t="s">
        <v>1046</v>
      </c>
      <c r="F434" t="str">
        <f t="shared" si="6"/>
        <v>300460DKA6410DKA1040-1050DKA3200</v>
      </c>
      <c r="G434" t="s">
        <v>504</v>
      </c>
    </row>
    <row r="435" spans="1:7" x14ac:dyDescent="0.25">
      <c r="A435">
        <v>300</v>
      </c>
      <c r="B435">
        <v>460</v>
      </c>
      <c r="C435" t="s">
        <v>1092</v>
      </c>
      <c r="D435" t="s">
        <v>908</v>
      </c>
      <c r="E435" t="s">
        <v>1048</v>
      </c>
      <c r="F435" t="str">
        <f t="shared" si="6"/>
        <v>300460DKA6410DKA1040-1050DKA3210</v>
      </c>
      <c r="G435" t="s">
        <v>504</v>
      </c>
    </row>
    <row r="436" spans="1:7" x14ac:dyDescent="0.25">
      <c r="A436">
        <v>300</v>
      </c>
      <c r="B436">
        <v>460</v>
      </c>
      <c r="C436" t="s">
        <v>1092</v>
      </c>
      <c r="D436" t="s">
        <v>908</v>
      </c>
      <c r="E436" t="s">
        <v>1050</v>
      </c>
      <c r="F436" t="str">
        <f t="shared" si="6"/>
        <v>300460DKA6410DKA1040-1050DKA3220</v>
      </c>
      <c r="G436" t="s">
        <v>501</v>
      </c>
    </row>
    <row r="437" spans="1:7" x14ac:dyDescent="0.25">
      <c r="A437">
        <v>300</v>
      </c>
      <c r="B437">
        <v>460</v>
      </c>
      <c r="C437" t="s">
        <v>1092</v>
      </c>
      <c r="D437" t="s">
        <v>908</v>
      </c>
      <c r="E437" t="s">
        <v>1052</v>
      </c>
      <c r="F437" t="str">
        <f t="shared" si="6"/>
        <v>300460DKA6410DKA1040-1050DKA3230</v>
      </c>
      <c r="G437" t="s">
        <v>501</v>
      </c>
    </row>
    <row r="438" spans="1:7" x14ac:dyDescent="0.25">
      <c r="A438">
        <v>300</v>
      </c>
      <c r="B438">
        <v>460</v>
      </c>
      <c r="C438" t="s">
        <v>1092</v>
      </c>
      <c r="D438" t="s">
        <v>910</v>
      </c>
      <c r="E438" t="s">
        <v>1046</v>
      </c>
      <c r="F438" t="str">
        <f t="shared" si="6"/>
        <v>300460DKA6410DKA1060DKA3200</v>
      </c>
      <c r="G438" t="s">
        <v>723</v>
      </c>
    </row>
    <row r="439" spans="1:7" x14ac:dyDescent="0.25">
      <c r="A439">
        <v>300</v>
      </c>
      <c r="B439">
        <v>460</v>
      </c>
      <c r="C439" t="s">
        <v>1092</v>
      </c>
      <c r="D439" t="s">
        <v>910</v>
      </c>
      <c r="E439" t="s">
        <v>1048</v>
      </c>
      <c r="F439" t="str">
        <f t="shared" si="6"/>
        <v>300460DKA6410DKA1060DKA3210</v>
      </c>
      <c r="G439" t="s">
        <v>723</v>
      </c>
    </row>
    <row r="440" spans="1:7" x14ac:dyDescent="0.25">
      <c r="A440">
        <v>300</v>
      </c>
      <c r="B440">
        <v>460</v>
      </c>
      <c r="C440" t="s">
        <v>1092</v>
      </c>
      <c r="D440" t="s">
        <v>910</v>
      </c>
      <c r="E440" t="s">
        <v>1050</v>
      </c>
      <c r="F440" t="str">
        <f t="shared" si="6"/>
        <v>300460DKA6410DKA1060DKA3220</v>
      </c>
      <c r="G440" t="s">
        <v>723</v>
      </c>
    </row>
    <row r="441" spans="1:7" x14ac:dyDescent="0.25">
      <c r="A441">
        <v>300</v>
      </c>
      <c r="B441">
        <v>460</v>
      </c>
      <c r="C441" t="s">
        <v>1092</v>
      </c>
      <c r="D441" t="s">
        <v>910</v>
      </c>
      <c r="E441" t="s">
        <v>1052</v>
      </c>
      <c r="F441" t="str">
        <f t="shared" si="6"/>
        <v>300460DKA6410DKA1060DKA3230</v>
      </c>
      <c r="G441" t="s">
        <v>723</v>
      </c>
    </row>
    <row r="442" spans="1:7" x14ac:dyDescent="0.25">
      <c r="A442">
        <v>300</v>
      </c>
      <c r="B442">
        <v>460</v>
      </c>
      <c r="C442" t="s">
        <v>1092</v>
      </c>
      <c r="D442" t="s">
        <v>911</v>
      </c>
      <c r="E442" t="s">
        <v>1046</v>
      </c>
      <c r="F442" t="str">
        <f t="shared" si="6"/>
        <v>300460DKA6410DKA1070-1080DKA3200</v>
      </c>
      <c r="G442" t="s">
        <v>504</v>
      </c>
    </row>
    <row r="443" spans="1:7" x14ac:dyDescent="0.25">
      <c r="A443">
        <v>300</v>
      </c>
      <c r="B443">
        <v>460</v>
      </c>
      <c r="C443" t="s">
        <v>1092</v>
      </c>
      <c r="D443" t="s">
        <v>911</v>
      </c>
      <c r="E443" t="s">
        <v>1048</v>
      </c>
      <c r="F443" t="str">
        <f t="shared" si="6"/>
        <v>300460DKA6410DKA1070-1080DKA3210</v>
      </c>
      <c r="G443" t="s">
        <v>504</v>
      </c>
    </row>
    <row r="444" spans="1:7" x14ac:dyDescent="0.25">
      <c r="A444">
        <v>300</v>
      </c>
      <c r="B444">
        <v>460</v>
      </c>
      <c r="C444" t="s">
        <v>1092</v>
      </c>
      <c r="D444" t="s">
        <v>911</v>
      </c>
      <c r="E444" t="s">
        <v>1050</v>
      </c>
      <c r="F444" t="str">
        <f t="shared" si="6"/>
        <v>300460DKA6410DKA1070-1080DKA3220</v>
      </c>
      <c r="G444" t="s">
        <v>501</v>
      </c>
    </row>
    <row r="445" spans="1:7" x14ac:dyDescent="0.25">
      <c r="A445">
        <v>300</v>
      </c>
      <c r="B445">
        <v>460</v>
      </c>
      <c r="C445" t="s">
        <v>1092</v>
      </c>
      <c r="D445" t="s">
        <v>911</v>
      </c>
      <c r="E445" t="s">
        <v>1052</v>
      </c>
      <c r="F445" t="str">
        <f t="shared" si="6"/>
        <v>300460DKA6410DKA1070-1080DKA3230</v>
      </c>
      <c r="G445" t="s">
        <v>501</v>
      </c>
    </row>
    <row r="446" spans="1:7" x14ac:dyDescent="0.25">
      <c r="A446">
        <v>300</v>
      </c>
      <c r="B446">
        <v>460</v>
      </c>
      <c r="C446" t="s">
        <v>1092</v>
      </c>
      <c r="D446" t="s">
        <v>913</v>
      </c>
      <c r="E446" t="s">
        <v>1046</v>
      </c>
      <c r="F446" t="str">
        <f t="shared" si="6"/>
        <v>300460DKA6410DKA1090DKA3200</v>
      </c>
      <c r="G446" t="s">
        <v>723</v>
      </c>
    </row>
    <row r="447" spans="1:7" x14ac:dyDescent="0.25">
      <c r="A447">
        <v>300</v>
      </c>
      <c r="B447">
        <v>460</v>
      </c>
      <c r="C447" t="s">
        <v>1092</v>
      </c>
      <c r="D447" t="s">
        <v>913</v>
      </c>
      <c r="E447" t="s">
        <v>1048</v>
      </c>
      <c r="F447" t="str">
        <f t="shared" si="6"/>
        <v>300460DKA6410DKA1090DKA3210</v>
      </c>
      <c r="G447" t="s">
        <v>723</v>
      </c>
    </row>
    <row r="448" spans="1:7" x14ac:dyDescent="0.25">
      <c r="A448">
        <v>300</v>
      </c>
      <c r="B448">
        <v>460</v>
      </c>
      <c r="C448" t="s">
        <v>1092</v>
      </c>
      <c r="D448" t="s">
        <v>913</v>
      </c>
      <c r="E448" t="s">
        <v>1050</v>
      </c>
      <c r="F448" t="str">
        <f t="shared" si="6"/>
        <v>300460DKA6410DKA1090DKA3220</v>
      </c>
      <c r="G448" t="s">
        <v>723</v>
      </c>
    </row>
    <row r="449" spans="1:7" x14ac:dyDescent="0.25">
      <c r="A449">
        <v>300</v>
      </c>
      <c r="B449">
        <v>460</v>
      </c>
      <c r="C449" t="s">
        <v>1092</v>
      </c>
      <c r="D449" t="s">
        <v>913</v>
      </c>
      <c r="E449" t="s">
        <v>1052</v>
      </c>
      <c r="F449" t="str">
        <f t="shared" si="6"/>
        <v>300460DKA6410DKA1090DKA3230</v>
      </c>
      <c r="G449" t="s">
        <v>723</v>
      </c>
    </row>
    <row r="450" spans="1:7" x14ac:dyDescent="0.25">
      <c r="A450">
        <v>300</v>
      </c>
      <c r="B450">
        <v>460</v>
      </c>
      <c r="C450" t="s">
        <v>1093</v>
      </c>
      <c r="D450" t="s">
        <v>908</v>
      </c>
      <c r="E450" t="s">
        <v>1046</v>
      </c>
      <c r="F450" t="str">
        <f t="shared" si="6"/>
        <v>300460DKA6420DKA1040-1050DKA3200</v>
      </c>
      <c r="G450" t="s">
        <v>504</v>
      </c>
    </row>
    <row r="451" spans="1:7" x14ac:dyDescent="0.25">
      <c r="A451">
        <v>300</v>
      </c>
      <c r="B451">
        <v>460</v>
      </c>
      <c r="C451" t="s">
        <v>1093</v>
      </c>
      <c r="D451" t="s">
        <v>908</v>
      </c>
      <c r="E451" t="s">
        <v>1048</v>
      </c>
      <c r="F451" t="str">
        <f t="shared" ref="F451:F514" si="7">CONCATENATE(A451,B451,C451,D451,E451)</f>
        <v>300460DKA6420DKA1040-1050DKA3210</v>
      </c>
      <c r="G451" t="s">
        <v>504</v>
      </c>
    </row>
    <row r="452" spans="1:7" x14ac:dyDescent="0.25">
      <c r="A452">
        <v>300</v>
      </c>
      <c r="B452">
        <v>460</v>
      </c>
      <c r="C452" t="s">
        <v>1093</v>
      </c>
      <c r="D452" t="s">
        <v>908</v>
      </c>
      <c r="E452" t="s">
        <v>1050</v>
      </c>
      <c r="F452" t="str">
        <f t="shared" si="7"/>
        <v>300460DKA6420DKA1040-1050DKA3220</v>
      </c>
      <c r="G452" t="s">
        <v>501</v>
      </c>
    </row>
    <row r="453" spans="1:7" x14ac:dyDescent="0.25">
      <c r="A453">
        <v>300</v>
      </c>
      <c r="B453">
        <v>460</v>
      </c>
      <c r="C453" t="s">
        <v>1093</v>
      </c>
      <c r="D453" t="s">
        <v>908</v>
      </c>
      <c r="E453" t="s">
        <v>1052</v>
      </c>
      <c r="F453" t="str">
        <f t="shared" si="7"/>
        <v>300460DKA6420DKA1040-1050DKA3230</v>
      </c>
      <c r="G453" t="s">
        <v>501</v>
      </c>
    </row>
    <row r="454" spans="1:7" x14ac:dyDescent="0.25">
      <c r="A454">
        <v>300</v>
      </c>
      <c r="B454">
        <v>460</v>
      </c>
      <c r="C454" t="s">
        <v>1093</v>
      </c>
      <c r="D454" t="s">
        <v>910</v>
      </c>
      <c r="E454" t="s">
        <v>1046</v>
      </c>
      <c r="F454" t="str">
        <f t="shared" si="7"/>
        <v>300460DKA6420DKA1060DKA3200</v>
      </c>
      <c r="G454" t="s">
        <v>723</v>
      </c>
    </row>
    <row r="455" spans="1:7" x14ac:dyDescent="0.25">
      <c r="A455">
        <v>300</v>
      </c>
      <c r="B455">
        <v>460</v>
      </c>
      <c r="C455" t="s">
        <v>1093</v>
      </c>
      <c r="D455" t="s">
        <v>910</v>
      </c>
      <c r="E455" t="s">
        <v>1048</v>
      </c>
      <c r="F455" t="str">
        <f t="shared" si="7"/>
        <v>300460DKA6420DKA1060DKA3210</v>
      </c>
      <c r="G455" t="s">
        <v>723</v>
      </c>
    </row>
    <row r="456" spans="1:7" x14ac:dyDescent="0.25">
      <c r="A456">
        <v>300</v>
      </c>
      <c r="B456">
        <v>460</v>
      </c>
      <c r="C456" t="s">
        <v>1093</v>
      </c>
      <c r="D456" t="s">
        <v>910</v>
      </c>
      <c r="E456" t="s">
        <v>1050</v>
      </c>
      <c r="F456" t="str">
        <f t="shared" si="7"/>
        <v>300460DKA6420DKA1060DKA3220</v>
      </c>
      <c r="G456" t="s">
        <v>723</v>
      </c>
    </row>
    <row r="457" spans="1:7" x14ac:dyDescent="0.25">
      <c r="A457">
        <v>300</v>
      </c>
      <c r="B457">
        <v>460</v>
      </c>
      <c r="C457" t="s">
        <v>1093</v>
      </c>
      <c r="D457" t="s">
        <v>910</v>
      </c>
      <c r="E457" t="s">
        <v>1052</v>
      </c>
      <c r="F457" t="str">
        <f t="shared" si="7"/>
        <v>300460DKA6420DKA1060DKA3230</v>
      </c>
      <c r="G457" t="s">
        <v>723</v>
      </c>
    </row>
    <row r="458" spans="1:7" x14ac:dyDescent="0.25">
      <c r="A458">
        <v>300</v>
      </c>
      <c r="B458">
        <v>460</v>
      </c>
      <c r="C458" t="s">
        <v>1093</v>
      </c>
      <c r="D458" t="s">
        <v>911</v>
      </c>
      <c r="E458" t="s">
        <v>1046</v>
      </c>
      <c r="F458" t="str">
        <f t="shared" si="7"/>
        <v>300460DKA6420DKA1070-1080DKA3200</v>
      </c>
      <c r="G458" t="s">
        <v>504</v>
      </c>
    </row>
    <row r="459" spans="1:7" x14ac:dyDescent="0.25">
      <c r="A459">
        <v>300</v>
      </c>
      <c r="B459">
        <v>460</v>
      </c>
      <c r="C459" t="s">
        <v>1093</v>
      </c>
      <c r="D459" t="s">
        <v>911</v>
      </c>
      <c r="E459" t="s">
        <v>1048</v>
      </c>
      <c r="F459" t="str">
        <f t="shared" si="7"/>
        <v>300460DKA6420DKA1070-1080DKA3210</v>
      </c>
      <c r="G459" t="s">
        <v>504</v>
      </c>
    </row>
    <row r="460" spans="1:7" x14ac:dyDescent="0.25">
      <c r="A460">
        <v>300</v>
      </c>
      <c r="B460">
        <v>460</v>
      </c>
      <c r="C460" t="s">
        <v>1093</v>
      </c>
      <c r="D460" t="s">
        <v>911</v>
      </c>
      <c r="E460" t="s">
        <v>1050</v>
      </c>
      <c r="F460" t="str">
        <f t="shared" si="7"/>
        <v>300460DKA6420DKA1070-1080DKA3220</v>
      </c>
      <c r="G460" t="s">
        <v>501</v>
      </c>
    </row>
    <row r="461" spans="1:7" x14ac:dyDescent="0.25">
      <c r="A461">
        <v>300</v>
      </c>
      <c r="B461">
        <v>460</v>
      </c>
      <c r="C461" t="s">
        <v>1093</v>
      </c>
      <c r="D461" t="s">
        <v>911</v>
      </c>
      <c r="E461" t="s">
        <v>1052</v>
      </c>
      <c r="F461" t="str">
        <f t="shared" si="7"/>
        <v>300460DKA6420DKA1070-1080DKA3230</v>
      </c>
      <c r="G461" t="s">
        <v>501</v>
      </c>
    </row>
    <row r="462" spans="1:7" x14ac:dyDescent="0.25">
      <c r="A462">
        <v>300</v>
      </c>
      <c r="B462">
        <v>460</v>
      </c>
      <c r="C462" t="s">
        <v>1093</v>
      </c>
      <c r="D462" t="s">
        <v>913</v>
      </c>
      <c r="E462" t="s">
        <v>1046</v>
      </c>
      <c r="F462" t="str">
        <f t="shared" si="7"/>
        <v>300460DKA6420DKA1090DKA3200</v>
      </c>
      <c r="G462" t="s">
        <v>723</v>
      </c>
    </row>
    <row r="463" spans="1:7" x14ac:dyDescent="0.25">
      <c r="A463">
        <v>300</v>
      </c>
      <c r="B463">
        <v>460</v>
      </c>
      <c r="C463" t="s">
        <v>1093</v>
      </c>
      <c r="D463" t="s">
        <v>913</v>
      </c>
      <c r="E463" t="s">
        <v>1048</v>
      </c>
      <c r="F463" t="str">
        <f t="shared" si="7"/>
        <v>300460DKA6420DKA1090DKA3210</v>
      </c>
      <c r="G463" t="s">
        <v>723</v>
      </c>
    </row>
    <row r="464" spans="1:7" x14ac:dyDescent="0.25">
      <c r="A464">
        <v>300</v>
      </c>
      <c r="B464">
        <v>460</v>
      </c>
      <c r="C464" t="s">
        <v>1093</v>
      </c>
      <c r="D464" t="s">
        <v>913</v>
      </c>
      <c r="E464" t="s">
        <v>1050</v>
      </c>
      <c r="F464" t="str">
        <f t="shared" si="7"/>
        <v>300460DKA6420DKA1090DKA3220</v>
      </c>
      <c r="G464" t="s">
        <v>723</v>
      </c>
    </row>
    <row r="465" spans="1:7" x14ac:dyDescent="0.25">
      <c r="A465">
        <v>300</v>
      </c>
      <c r="B465">
        <v>460</v>
      </c>
      <c r="C465" t="s">
        <v>1093</v>
      </c>
      <c r="D465" t="s">
        <v>913</v>
      </c>
      <c r="E465" t="s">
        <v>1052</v>
      </c>
      <c r="F465" t="str">
        <f t="shared" si="7"/>
        <v>300460DKA6420DKA1090DKA3230</v>
      </c>
      <c r="G465" t="s">
        <v>723</v>
      </c>
    </row>
    <row r="466" spans="1:7" x14ac:dyDescent="0.25">
      <c r="A466">
        <v>300</v>
      </c>
      <c r="B466">
        <v>460</v>
      </c>
      <c r="C466" t="s">
        <v>1094</v>
      </c>
      <c r="D466" t="s">
        <v>908</v>
      </c>
      <c r="E466" t="s">
        <v>1046</v>
      </c>
      <c r="F466" t="str">
        <f t="shared" si="7"/>
        <v>300460DKA6430DKA1040-1050DKA3200</v>
      </c>
      <c r="G466" t="s">
        <v>723</v>
      </c>
    </row>
    <row r="467" spans="1:7" x14ac:dyDescent="0.25">
      <c r="A467">
        <v>300</v>
      </c>
      <c r="B467">
        <v>460</v>
      </c>
      <c r="C467" t="s">
        <v>1094</v>
      </c>
      <c r="D467" t="s">
        <v>908</v>
      </c>
      <c r="E467" t="s">
        <v>1048</v>
      </c>
      <c r="F467" t="str">
        <f t="shared" si="7"/>
        <v>300460DKA6430DKA1040-1050DKA3210</v>
      </c>
      <c r="G467" t="s">
        <v>723</v>
      </c>
    </row>
    <row r="468" spans="1:7" x14ac:dyDescent="0.25">
      <c r="A468">
        <v>300</v>
      </c>
      <c r="B468">
        <v>460</v>
      </c>
      <c r="C468" t="s">
        <v>1094</v>
      </c>
      <c r="D468" t="s">
        <v>908</v>
      </c>
      <c r="E468" t="s">
        <v>1050</v>
      </c>
      <c r="F468" t="str">
        <f t="shared" si="7"/>
        <v>300460DKA6430DKA1040-1050DKA3220</v>
      </c>
      <c r="G468" t="s">
        <v>723</v>
      </c>
    </row>
    <row r="469" spans="1:7" x14ac:dyDescent="0.25">
      <c r="A469">
        <v>300</v>
      </c>
      <c r="B469">
        <v>460</v>
      </c>
      <c r="C469" t="s">
        <v>1094</v>
      </c>
      <c r="D469" t="s">
        <v>908</v>
      </c>
      <c r="E469" t="s">
        <v>1052</v>
      </c>
      <c r="F469" t="str">
        <f t="shared" si="7"/>
        <v>300460DKA6430DKA1040-1050DKA3230</v>
      </c>
      <c r="G469" t="s">
        <v>723</v>
      </c>
    </row>
    <row r="470" spans="1:7" x14ac:dyDescent="0.25">
      <c r="A470">
        <v>300</v>
      </c>
      <c r="B470">
        <v>460</v>
      </c>
      <c r="C470" t="s">
        <v>1094</v>
      </c>
      <c r="D470" t="s">
        <v>910</v>
      </c>
      <c r="E470" t="s">
        <v>1046</v>
      </c>
      <c r="F470" t="str">
        <f t="shared" si="7"/>
        <v>300460DKA6430DKA1060DKA3200</v>
      </c>
      <c r="G470" t="s">
        <v>723</v>
      </c>
    </row>
    <row r="471" spans="1:7" x14ac:dyDescent="0.25">
      <c r="A471">
        <v>300</v>
      </c>
      <c r="B471">
        <v>460</v>
      </c>
      <c r="C471" t="s">
        <v>1094</v>
      </c>
      <c r="D471" t="s">
        <v>910</v>
      </c>
      <c r="E471" t="s">
        <v>1048</v>
      </c>
      <c r="F471" t="str">
        <f t="shared" si="7"/>
        <v>300460DKA6430DKA1060DKA3210</v>
      </c>
      <c r="G471" t="s">
        <v>723</v>
      </c>
    </row>
    <row r="472" spans="1:7" x14ac:dyDescent="0.25">
      <c r="A472">
        <v>300</v>
      </c>
      <c r="B472">
        <v>460</v>
      </c>
      <c r="C472" t="s">
        <v>1094</v>
      </c>
      <c r="D472" t="s">
        <v>910</v>
      </c>
      <c r="E472" t="s">
        <v>1050</v>
      </c>
      <c r="F472" t="str">
        <f t="shared" si="7"/>
        <v>300460DKA6430DKA1060DKA3220</v>
      </c>
      <c r="G472" t="s">
        <v>723</v>
      </c>
    </row>
    <row r="473" spans="1:7" x14ac:dyDescent="0.25">
      <c r="A473">
        <v>300</v>
      </c>
      <c r="B473">
        <v>460</v>
      </c>
      <c r="C473" t="s">
        <v>1094</v>
      </c>
      <c r="D473" t="s">
        <v>910</v>
      </c>
      <c r="E473" t="s">
        <v>1052</v>
      </c>
      <c r="F473" t="str">
        <f t="shared" si="7"/>
        <v>300460DKA6430DKA1060DKA3230</v>
      </c>
      <c r="G473" t="s">
        <v>723</v>
      </c>
    </row>
    <row r="474" spans="1:7" x14ac:dyDescent="0.25">
      <c r="A474">
        <v>300</v>
      </c>
      <c r="B474">
        <v>460</v>
      </c>
      <c r="C474" t="s">
        <v>1094</v>
      </c>
      <c r="D474" t="s">
        <v>911</v>
      </c>
      <c r="E474" t="s">
        <v>1046</v>
      </c>
      <c r="F474" t="str">
        <f t="shared" si="7"/>
        <v>300460DKA6430DKA1070-1080DKA3200</v>
      </c>
      <c r="G474" t="s">
        <v>723</v>
      </c>
    </row>
    <row r="475" spans="1:7" x14ac:dyDescent="0.25">
      <c r="A475">
        <v>300</v>
      </c>
      <c r="B475">
        <v>460</v>
      </c>
      <c r="C475" t="s">
        <v>1094</v>
      </c>
      <c r="D475" t="s">
        <v>911</v>
      </c>
      <c r="E475" t="s">
        <v>1048</v>
      </c>
      <c r="F475" t="str">
        <f t="shared" si="7"/>
        <v>300460DKA6430DKA1070-1080DKA3210</v>
      </c>
      <c r="G475" t="s">
        <v>723</v>
      </c>
    </row>
    <row r="476" spans="1:7" x14ac:dyDescent="0.25">
      <c r="A476">
        <v>300</v>
      </c>
      <c r="B476">
        <v>460</v>
      </c>
      <c r="C476" t="s">
        <v>1094</v>
      </c>
      <c r="D476" t="s">
        <v>911</v>
      </c>
      <c r="E476" t="s">
        <v>1050</v>
      </c>
      <c r="F476" t="str">
        <f t="shared" si="7"/>
        <v>300460DKA6430DKA1070-1080DKA3220</v>
      </c>
      <c r="G476" t="s">
        <v>723</v>
      </c>
    </row>
    <row r="477" spans="1:7" x14ac:dyDescent="0.25">
      <c r="A477">
        <v>300</v>
      </c>
      <c r="B477">
        <v>460</v>
      </c>
      <c r="C477" t="s">
        <v>1094</v>
      </c>
      <c r="D477" t="s">
        <v>911</v>
      </c>
      <c r="E477" t="s">
        <v>1052</v>
      </c>
      <c r="F477" t="str">
        <f t="shared" si="7"/>
        <v>300460DKA6430DKA1070-1080DKA3230</v>
      </c>
      <c r="G477" t="s">
        <v>723</v>
      </c>
    </row>
    <row r="478" spans="1:7" x14ac:dyDescent="0.25">
      <c r="A478">
        <v>300</v>
      </c>
      <c r="B478">
        <v>460</v>
      </c>
      <c r="C478" t="s">
        <v>1094</v>
      </c>
      <c r="D478" t="s">
        <v>913</v>
      </c>
      <c r="E478" t="s">
        <v>1046</v>
      </c>
      <c r="F478" t="str">
        <f t="shared" si="7"/>
        <v>300460DKA6430DKA1090DKA3200</v>
      </c>
      <c r="G478" t="s">
        <v>723</v>
      </c>
    </row>
    <row r="479" spans="1:7" x14ac:dyDescent="0.25">
      <c r="A479">
        <v>300</v>
      </c>
      <c r="B479">
        <v>460</v>
      </c>
      <c r="C479" t="s">
        <v>1094</v>
      </c>
      <c r="D479" t="s">
        <v>913</v>
      </c>
      <c r="E479" t="s">
        <v>1048</v>
      </c>
      <c r="F479" t="str">
        <f t="shared" si="7"/>
        <v>300460DKA6430DKA1090DKA3210</v>
      </c>
      <c r="G479" t="s">
        <v>723</v>
      </c>
    </row>
    <row r="480" spans="1:7" x14ac:dyDescent="0.25">
      <c r="A480">
        <v>300</v>
      </c>
      <c r="B480">
        <v>460</v>
      </c>
      <c r="C480" t="s">
        <v>1094</v>
      </c>
      <c r="D480" t="s">
        <v>913</v>
      </c>
      <c r="E480" t="s">
        <v>1050</v>
      </c>
      <c r="F480" t="str">
        <f t="shared" si="7"/>
        <v>300460DKA6430DKA1090DKA3220</v>
      </c>
      <c r="G480" t="s">
        <v>723</v>
      </c>
    </row>
    <row r="481" spans="1:7" x14ac:dyDescent="0.25">
      <c r="A481">
        <v>300</v>
      </c>
      <c r="B481">
        <v>460</v>
      </c>
      <c r="C481" t="s">
        <v>1094</v>
      </c>
      <c r="D481" t="s">
        <v>913</v>
      </c>
      <c r="E481" t="s">
        <v>1052</v>
      </c>
      <c r="F481" t="str">
        <f t="shared" si="7"/>
        <v>300460DKA6430DKA1090DKA3230</v>
      </c>
      <c r="G481" t="s">
        <v>723</v>
      </c>
    </row>
    <row r="482" spans="1:7" x14ac:dyDescent="0.25">
      <c r="A482">
        <v>300</v>
      </c>
      <c r="B482">
        <v>470</v>
      </c>
      <c r="C482" t="s">
        <v>1092</v>
      </c>
      <c r="D482" t="s">
        <v>908</v>
      </c>
      <c r="E482" t="s">
        <v>1046</v>
      </c>
      <c r="F482" t="str">
        <f t="shared" si="7"/>
        <v>300470DKA6410DKA1040-1050DKA3200</v>
      </c>
      <c r="G482" t="s">
        <v>504</v>
      </c>
    </row>
    <row r="483" spans="1:7" x14ac:dyDescent="0.25">
      <c r="A483">
        <v>300</v>
      </c>
      <c r="B483">
        <v>470</v>
      </c>
      <c r="C483" t="s">
        <v>1092</v>
      </c>
      <c r="D483" t="s">
        <v>908</v>
      </c>
      <c r="E483" t="s">
        <v>1048</v>
      </c>
      <c r="F483" t="str">
        <f t="shared" si="7"/>
        <v>300470DKA6410DKA1040-1050DKA3210</v>
      </c>
      <c r="G483" t="s">
        <v>504</v>
      </c>
    </row>
    <row r="484" spans="1:7" x14ac:dyDescent="0.25">
      <c r="A484">
        <v>300</v>
      </c>
      <c r="B484">
        <v>470</v>
      </c>
      <c r="C484" t="s">
        <v>1092</v>
      </c>
      <c r="D484" t="s">
        <v>908</v>
      </c>
      <c r="E484" t="s">
        <v>1050</v>
      </c>
      <c r="F484" t="str">
        <f t="shared" si="7"/>
        <v>300470DKA6410DKA1040-1050DKA3220</v>
      </c>
      <c r="G484" t="s">
        <v>504</v>
      </c>
    </row>
    <row r="485" spans="1:7" x14ac:dyDescent="0.25">
      <c r="A485">
        <v>300</v>
      </c>
      <c r="B485">
        <v>470</v>
      </c>
      <c r="C485" t="s">
        <v>1092</v>
      </c>
      <c r="D485" t="s">
        <v>908</v>
      </c>
      <c r="E485" t="s">
        <v>1052</v>
      </c>
      <c r="F485" t="str">
        <f t="shared" si="7"/>
        <v>300470DKA6410DKA1040-1050DKA3230</v>
      </c>
      <c r="G485" t="s">
        <v>504</v>
      </c>
    </row>
    <row r="486" spans="1:7" x14ac:dyDescent="0.25">
      <c r="A486">
        <v>300</v>
      </c>
      <c r="B486">
        <v>470</v>
      </c>
      <c r="C486" t="s">
        <v>1092</v>
      </c>
      <c r="D486" t="s">
        <v>910</v>
      </c>
      <c r="E486" t="s">
        <v>1046</v>
      </c>
      <c r="F486" t="str">
        <f t="shared" si="7"/>
        <v>300470DKA6410DKA1060DKA3200</v>
      </c>
      <c r="G486" t="s">
        <v>723</v>
      </c>
    </row>
    <row r="487" spans="1:7" x14ac:dyDescent="0.25">
      <c r="A487">
        <v>300</v>
      </c>
      <c r="B487">
        <v>470</v>
      </c>
      <c r="C487" t="s">
        <v>1092</v>
      </c>
      <c r="D487" t="s">
        <v>910</v>
      </c>
      <c r="E487" t="s">
        <v>1048</v>
      </c>
      <c r="F487" t="str">
        <f t="shared" si="7"/>
        <v>300470DKA6410DKA1060DKA3210</v>
      </c>
      <c r="G487" t="s">
        <v>723</v>
      </c>
    </row>
    <row r="488" spans="1:7" x14ac:dyDescent="0.25">
      <c r="A488">
        <v>300</v>
      </c>
      <c r="B488">
        <v>470</v>
      </c>
      <c r="C488" t="s">
        <v>1092</v>
      </c>
      <c r="D488" t="s">
        <v>910</v>
      </c>
      <c r="E488" t="s">
        <v>1050</v>
      </c>
      <c r="F488" t="str">
        <f t="shared" si="7"/>
        <v>300470DKA6410DKA1060DKA3220</v>
      </c>
      <c r="G488" t="s">
        <v>723</v>
      </c>
    </row>
    <row r="489" spans="1:7" x14ac:dyDescent="0.25">
      <c r="A489">
        <v>300</v>
      </c>
      <c r="B489">
        <v>470</v>
      </c>
      <c r="C489" t="s">
        <v>1092</v>
      </c>
      <c r="D489" t="s">
        <v>910</v>
      </c>
      <c r="E489" t="s">
        <v>1052</v>
      </c>
      <c r="F489" t="str">
        <f t="shared" si="7"/>
        <v>300470DKA6410DKA1060DKA3230</v>
      </c>
      <c r="G489" t="s">
        <v>723</v>
      </c>
    </row>
    <row r="490" spans="1:7" x14ac:dyDescent="0.25">
      <c r="A490">
        <v>300</v>
      </c>
      <c r="B490">
        <v>470</v>
      </c>
      <c r="C490" t="s">
        <v>1092</v>
      </c>
      <c r="D490" t="s">
        <v>911</v>
      </c>
      <c r="E490" t="s">
        <v>1046</v>
      </c>
      <c r="F490" t="str">
        <f t="shared" si="7"/>
        <v>300470DKA6410DKA1070-1080DKA3200</v>
      </c>
      <c r="G490" t="s">
        <v>504</v>
      </c>
    </row>
    <row r="491" spans="1:7" x14ac:dyDescent="0.25">
      <c r="A491">
        <v>300</v>
      </c>
      <c r="B491">
        <v>470</v>
      </c>
      <c r="C491" t="s">
        <v>1092</v>
      </c>
      <c r="D491" t="s">
        <v>911</v>
      </c>
      <c r="E491" t="s">
        <v>1048</v>
      </c>
      <c r="F491" t="str">
        <f t="shared" si="7"/>
        <v>300470DKA6410DKA1070-1080DKA3210</v>
      </c>
      <c r="G491" t="s">
        <v>504</v>
      </c>
    </row>
    <row r="492" spans="1:7" x14ac:dyDescent="0.25">
      <c r="A492">
        <v>300</v>
      </c>
      <c r="B492">
        <v>470</v>
      </c>
      <c r="C492" t="s">
        <v>1092</v>
      </c>
      <c r="D492" t="s">
        <v>911</v>
      </c>
      <c r="E492" t="s">
        <v>1050</v>
      </c>
      <c r="F492" t="str">
        <f t="shared" si="7"/>
        <v>300470DKA6410DKA1070-1080DKA3220</v>
      </c>
      <c r="G492" t="s">
        <v>504</v>
      </c>
    </row>
    <row r="493" spans="1:7" x14ac:dyDescent="0.25">
      <c r="A493">
        <v>300</v>
      </c>
      <c r="B493">
        <v>470</v>
      </c>
      <c r="C493" t="s">
        <v>1092</v>
      </c>
      <c r="D493" t="s">
        <v>911</v>
      </c>
      <c r="E493" t="s">
        <v>1052</v>
      </c>
      <c r="F493" t="str">
        <f t="shared" si="7"/>
        <v>300470DKA6410DKA1070-1080DKA3230</v>
      </c>
      <c r="G493" t="s">
        <v>504</v>
      </c>
    </row>
    <row r="494" spans="1:7" x14ac:dyDescent="0.25">
      <c r="A494">
        <v>300</v>
      </c>
      <c r="B494">
        <v>470</v>
      </c>
      <c r="C494" t="s">
        <v>1092</v>
      </c>
      <c r="D494" t="s">
        <v>913</v>
      </c>
      <c r="E494" t="s">
        <v>1046</v>
      </c>
      <c r="F494" t="str">
        <f t="shared" si="7"/>
        <v>300470DKA6410DKA1090DKA3200</v>
      </c>
      <c r="G494" t="s">
        <v>723</v>
      </c>
    </row>
    <row r="495" spans="1:7" x14ac:dyDescent="0.25">
      <c r="A495">
        <v>300</v>
      </c>
      <c r="B495">
        <v>470</v>
      </c>
      <c r="C495" t="s">
        <v>1092</v>
      </c>
      <c r="D495" t="s">
        <v>913</v>
      </c>
      <c r="E495" t="s">
        <v>1048</v>
      </c>
      <c r="F495" t="str">
        <f t="shared" si="7"/>
        <v>300470DKA6410DKA1090DKA3210</v>
      </c>
      <c r="G495" t="s">
        <v>723</v>
      </c>
    </row>
    <row r="496" spans="1:7" x14ac:dyDescent="0.25">
      <c r="A496">
        <v>300</v>
      </c>
      <c r="B496">
        <v>470</v>
      </c>
      <c r="C496" t="s">
        <v>1092</v>
      </c>
      <c r="D496" t="s">
        <v>913</v>
      </c>
      <c r="E496" t="s">
        <v>1050</v>
      </c>
      <c r="F496" t="str">
        <f t="shared" si="7"/>
        <v>300470DKA6410DKA1090DKA3220</v>
      </c>
      <c r="G496" t="s">
        <v>723</v>
      </c>
    </row>
    <row r="497" spans="1:7" x14ac:dyDescent="0.25">
      <c r="A497">
        <v>300</v>
      </c>
      <c r="B497">
        <v>470</v>
      </c>
      <c r="C497" t="s">
        <v>1092</v>
      </c>
      <c r="D497" t="s">
        <v>913</v>
      </c>
      <c r="E497" t="s">
        <v>1052</v>
      </c>
      <c r="F497" t="str">
        <f t="shared" si="7"/>
        <v>300470DKA6410DKA1090DKA3230</v>
      </c>
      <c r="G497" t="s">
        <v>723</v>
      </c>
    </row>
    <row r="498" spans="1:7" x14ac:dyDescent="0.25">
      <c r="A498">
        <v>300</v>
      </c>
      <c r="B498">
        <v>470</v>
      </c>
      <c r="C498" t="s">
        <v>1093</v>
      </c>
      <c r="D498" t="s">
        <v>908</v>
      </c>
      <c r="E498" t="s">
        <v>1046</v>
      </c>
      <c r="F498" t="str">
        <f t="shared" si="7"/>
        <v>300470DKA6420DKA1040-1050DKA3200</v>
      </c>
      <c r="G498" t="s">
        <v>504</v>
      </c>
    </row>
    <row r="499" spans="1:7" x14ac:dyDescent="0.25">
      <c r="A499">
        <v>300</v>
      </c>
      <c r="B499">
        <v>470</v>
      </c>
      <c r="C499" t="s">
        <v>1093</v>
      </c>
      <c r="D499" t="s">
        <v>908</v>
      </c>
      <c r="E499" t="s">
        <v>1048</v>
      </c>
      <c r="F499" t="str">
        <f t="shared" si="7"/>
        <v>300470DKA6420DKA1040-1050DKA3210</v>
      </c>
      <c r="G499" t="s">
        <v>504</v>
      </c>
    </row>
    <row r="500" spans="1:7" x14ac:dyDescent="0.25">
      <c r="A500">
        <v>300</v>
      </c>
      <c r="B500">
        <v>470</v>
      </c>
      <c r="C500" t="s">
        <v>1093</v>
      </c>
      <c r="D500" t="s">
        <v>908</v>
      </c>
      <c r="E500" t="s">
        <v>1050</v>
      </c>
      <c r="F500" t="str">
        <f t="shared" si="7"/>
        <v>300470DKA6420DKA1040-1050DKA3220</v>
      </c>
      <c r="G500" t="s">
        <v>501</v>
      </c>
    </row>
    <row r="501" spans="1:7" x14ac:dyDescent="0.25">
      <c r="A501">
        <v>300</v>
      </c>
      <c r="B501">
        <v>470</v>
      </c>
      <c r="C501" t="s">
        <v>1093</v>
      </c>
      <c r="D501" t="s">
        <v>908</v>
      </c>
      <c r="E501" t="s">
        <v>1052</v>
      </c>
      <c r="F501" t="str">
        <f t="shared" si="7"/>
        <v>300470DKA6420DKA1040-1050DKA3230</v>
      </c>
      <c r="G501" t="s">
        <v>501</v>
      </c>
    </row>
    <row r="502" spans="1:7" x14ac:dyDescent="0.25">
      <c r="A502">
        <v>300</v>
      </c>
      <c r="B502">
        <v>470</v>
      </c>
      <c r="C502" t="s">
        <v>1093</v>
      </c>
      <c r="D502" t="s">
        <v>910</v>
      </c>
      <c r="E502" t="s">
        <v>1046</v>
      </c>
      <c r="F502" t="str">
        <f t="shared" si="7"/>
        <v>300470DKA6420DKA1060DKA3200</v>
      </c>
      <c r="G502" t="s">
        <v>723</v>
      </c>
    </row>
    <row r="503" spans="1:7" x14ac:dyDescent="0.25">
      <c r="A503">
        <v>300</v>
      </c>
      <c r="B503">
        <v>470</v>
      </c>
      <c r="C503" t="s">
        <v>1093</v>
      </c>
      <c r="D503" t="s">
        <v>910</v>
      </c>
      <c r="E503" t="s">
        <v>1048</v>
      </c>
      <c r="F503" t="str">
        <f t="shared" si="7"/>
        <v>300470DKA6420DKA1060DKA3210</v>
      </c>
      <c r="G503" t="s">
        <v>723</v>
      </c>
    </row>
    <row r="504" spans="1:7" x14ac:dyDescent="0.25">
      <c r="A504">
        <v>300</v>
      </c>
      <c r="B504">
        <v>470</v>
      </c>
      <c r="C504" t="s">
        <v>1093</v>
      </c>
      <c r="D504" t="s">
        <v>910</v>
      </c>
      <c r="E504" t="s">
        <v>1050</v>
      </c>
      <c r="F504" t="str">
        <f t="shared" si="7"/>
        <v>300470DKA6420DKA1060DKA3220</v>
      </c>
      <c r="G504" t="s">
        <v>723</v>
      </c>
    </row>
    <row r="505" spans="1:7" x14ac:dyDescent="0.25">
      <c r="A505">
        <v>300</v>
      </c>
      <c r="B505">
        <v>470</v>
      </c>
      <c r="C505" t="s">
        <v>1093</v>
      </c>
      <c r="D505" t="s">
        <v>910</v>
      </c>
      <c r="E505" t="s">
        <v>1052</v>
      </c>
      <c r="F505" t="str">
        <f t="shared" si="7"/>
        <v>300470DKA6420DKA1060DKA3230</v>
      </c>
      <c r="G505" t="s">
        <v>723</v>
      </c>
    </row>
    <row r="506" spans="1:7" x14ac:dyDescent="0.25">
      <c r="A506">
        <v>300</v>
      </c>
      <c r="B506">
        <v>470</v>
      </c>
      <c r="C506" t="s">
        <v>1093</v>
      </c>
      <c r="D506" t="s">
        <v>911</v>
      </c>
      <c r="E506" t="s">
        <v>1046</v>
      </c>
      <c r="F506" t="str">
        <f t="shared" si="7"/>
        <v>300470DKA6420DKA1070-1080DKA3200</v>
      </c>
      <c r="G506" t="s">
        <v>504</v>
      </c>
    </row>
    <row r="507" spans="1:7" x14ac:dyDescent="0.25">
      <c r="A507">
        <v>300</v>
      </c>
      <c r="B507">
        <v>470</v>
      </c>
      <c r="C507" t="s">
        <v>1093</v>
      </c>
      <c r="D507" t="s">
        <v>911</v>
      </c>
      <c r="E507" t="s">
        <v>1048</v>
      </c>
      <c r="F507" t="str">
        <f t="shared" si="7"/>
        <v>300470DKA6420DKA1070-1080DKA3210</v>
      </c>
      <c r="G507" t="s">
        <v>504</v>
      </c>
    </row>
    <row r="508" spans="1:7" x14ac:dyDescent="0.25">
      <c r="A508">
        <v>300</v>
      </c>
      <c r="B508">
        <v>470</v>
      </c>
      <c r="C508" t="s">
        <v>1093</v>
      </c>
      <c r="D508" t="s">
        <v>911</v>
      </c>
      <c r="E508" t="s">
        <v>1050</v>
      </c>
      <c r="F508" t="str">
        <f t="shared" si="7"/>
        <v>300470DKA6420DKA1070-1080DKA3220</v>
      </c>
      <c r="G508" t="s">
        <v>501</v>
      </c>
    </row>
    <row r="509" spans="1:7" x14ac:dyDescent="0.25">
      <c r="A509">
        <v>300</v>
      </c>
      <c r="B509">
        <v>470</v>
      </c>
      <c r="C509" t="s">
        <v>1093</v>
      </c>
      <c r="D509" t="s">
        <v>911</v>
      </c>
      <c r="E509" t="s">
        <v>1052</v>
      </c>
      <c r="F509" t="str">
        <f t="shared" si="7"/>
        <v>300470DKA6420DKA1070-1080DKA3230</v>
      </c>
      <c r="G509" t="s">
        <v>501</v>
      </c>
    </row>
    <row r="510" spans="1:7" x14ac:dyDescent="0.25">
      <c r="A510">
        <v>300</v>
      </c>
      <c r="B510">
        <v>470</v>
      </c>
      <c r="C510" t="s">
        <v>1093</v>
      </c>
      <c r="D510" t="s">
        <v>913</v>
      </c>
      <c r="E510" t="s">
        <v>1046</v>
      </c>
      <c r="F510" t="str">
        <f t="shared" si="7"/>
        <v>300470DKA6420DKA1090DKA3200</v>
      </c>
      <c r="G510" t="s">
        <v>723</v>
      </c>
    </row>
    <row r="511" spans="1:7" x14ac:dyDescent="0.25">
      <c r="A511">
        <v>300</v>
      </c>
      <c r="B511">
        <v>470</v>
      </c>
      <c r="C511" t="s">
        <v>1093</v>
      </c>
      <c r="D511" t="s">
        <v>913</v>
      </c>
      <c r="E511" t="s">
        <v>1048</v>
      </c>
      <c r="F511" t="str">
        <f t="shared" si="7"/>
        <v>300470DKA6420DKA1090DKA3210</v>
      </c>
      <c r="G511" t="s">
        <v>723</v>
      </c>
    </row>
    <row r="512" spans="1:7" x14ac:dyDescent="0.25">
      <c r="A512">
        <v>300</v>
      </c>
      <c r="B512">
        <v>470</v>
      </c>
      <c r="C512" t="s">
        <v>1093</v>
      </c>
      <c r="D512" t="s">
        <v>913</v>
      </c>
      <c r="E512" t="s">
        <v>1050</v>
      </c>
      <c r="F512" t="str">
        <f t="shared" si="7"/>
        <v>300470DKA6420DKA1090DKA3220</v>
      </c>
      <c r="G512" t="s">
        <v>723</v>
      </c>
    </row>
    <row r="513" spans="1:7" x14ac:dyDescent="0.25">
      <c r="A513">
        <v>300</v>
      </c>
      <c r="B513">
        <v>470</v>
      </c>
      <c r="C513" t="s">
        <v>1093</v>
      </c>
      <c r="D513" t="s">
        <v>913</v>
      </c>
      <c r="E513" t="s">
        <v>1052</v>
      </c>
      <c r="F513" t="str">
        <f t="shared" si="7"/>
        <v>300470DKA6420DKA1090DKA3230</v>
      </c>
      <c r="G513" t="s">
        <v>723</v>
      </c>
    </row>
    <row r="514" spans="1:7" x14ac:dyDescent="0.25">
      <c r="A514">
        <v>300</v>
      </c>
      <c r="B514">
        <v>470</v>
      </c>
      <c r="C514" t="s">
        <v>1094</v>
      </c>
      <c r="D514" t="s">
        <v>908</v>
      </c>
      <c r="E514" t="s">
        <v>1046</v>
      </c>
      <c r="F514" t="str">
        <f t="shared" si="7"/>
        <v>300470DKA6430DKA1040-1050DKA3200</v>
      </c>
      <c r="G514" t="s">
        <v>504</v>
      </c>
    </row>
    <row r="515" spans="1:7" x14ac:dyDescent="0.25">
      <c r="A515">
        <v>300</v>
      </c>
      <c r="B515">
        <v>470</v>
      </c>
      <c r="C515" t="s">
        <v>1094</v>
      </c>
      <c r="D515" t="s">
        <v>908</v>
      </c>
      <c r="E515" t="s">
        <v>1048</v>
      </c>
      <c r="F515" t="str">
        <f t="shared" ref="F515:F578" si="8">CONCATENATE(A515,B515,C515,D515,E515)</f>
        <v>300470DKA6430DKA1040-1050DKA3210</v>
      </c>
      <c r="G515" t="s">
        <v>504</v>
      </c>
    </row>
    <row r="516" spans="1:7" x14ac:dyDescent="0.25">
      <c r="A516">
        <v>300</v>
      </c>
      <c r="B516">
        <v>470</v>
      </c>
      <c r="C516" t="s">
        <v>1094</v>
      </c>
      <c r="D516" t="s">
        <v>908</v>
      </c>
      <c r="E516" t="s">
        <v>1050</v>
      </c>
      <c r="F516" t="str">
        <f t="shared" si="8"/>
        <v>300470DKA6430DKA1040-1050DKA3220</v>
      </c>
      <c r="G516" t="s">
        <v>501</v>
      </c>
    </row>
    <row r="517" spans="1:7" x14ac:dyDescent="0.25">
      <c r="A517">
        <v>300</v>
      </c>
      <c r="B517">
        <v>470</v>
      </c>
      <c r="C517" t="s">
        <v>1094</v>
      </c>
      <c r="D517" t="s">
        <v>908</v>
      </c>
      <c r="E517" t="s">
        <v>1052</v>
      </c>
      <c r="F517" t="str">
        <f t="shared" si="8"/>
        <v>300470DKA6430DKA1040-1050DKA3230</v>
      </c>
      <c r="G517" t="s">
        <v>501</v>
      </c>
    </row>
    <row r="518" spans="1:7" x14ac:dyDescent="0.25">
      <c r="A518">
        <v>300</v>
      </c>
      <c r="B518">
        <v>470</v>
      </c>
      <c r="C518" t="s">
        <v>1094</v>
      </c>
      <c r="D518" t="s">
        <v>910</v>
      </c>
      <c r="E518" t="s">
        <v>1046</v>
      </c>
      <c r="F518" t="str">
        <f t="shared" si="8"/>
        <v>300470DKA6430DKA1060DKA3200</v>
      </c>
      <c r="G518" t="s">
        <v>723</v>
      </c>
    </row>
    <row r="519" spans="1:7" x14ac:dyDescent="0.25">
      <c r="A519">
        <v>300</v>
      </c>
      <c r="B519">
        <v>470</v>
      </c>
      <c r="C519" t="s">
        <v>1094</v>
      </c>
      <c r="D519" t="s">
        <v>910</v>
      </c>
      <c r="E519" t="s">
        <v>1048</v>
      </c>
      <c r="F519" t="str">
        <f t="shared" si="8"/>
        <v>300470DKA6430DKA1060DKA3210</v>
      </c>
      <c r="G519" t="s">
        <v>723</v>
      </c>
    </row>
    <row r="520" spans="1:7" x14ac:dyDescent="0.25">
      <c r="A520">
        <v>300</v>
      </c>
      <c r="B520">
        <v>470</v>
      </c>
      <c r="C520" t="s">
        <v>1094</v>
      </c>
      <c r="D520" t="s">
        <v>910</v>
      </c>
      <c r="E520" t="s">
        <v>1050</v>
      </c>
      <c r="F520" t="str">
        <f t="shared" si="8"/>
        <v>300470DKA6430DKA1060DKA3220</v>
      </c>
      <c r="G520" t="s">
        <v>723</v>
      </c>
    </row>
    <row r="521" spans="1:7" x14ac:dyDescent="0.25">
      <c r="A521">
        <v>300</v>
      </c>
      <c r="B521">
        <v>470</v>
      </c>
      <c r="C521" t="s">
        <v>1094</v>
      </c>
      <c r="D521" t="s">
        <v>910</v>
      </c>
      <c r="E521" t="s">
        <v>1052</v>
      </c>
      <c r="F521" t="str">
        <f t="shared" si="8"/>
        <v>300470DKA6430DKA1060DKA3230</v>
      </c>
      <c r="G521" t="s">
        <v>723</v>
      </c>
    </row>
    <row r="522" spans="1:7" x14ac:dyDescent="0.25">
      <c r="A522">
        <v>300</v>
      </c>
      <c r="B522">
        <v>470</v>
      </c>
      <c r="C522" t="s">
        <v>1094</v>
      </c>
      <c r="D522" t="s">
        <v>911</v>
      </c>
      <c r="E522" t="s">
        <v>1046</v>
      </c>
      <c r="F522" t="str">
        <f t="shared" si="8"/>
        <v>300470DKA6430DKA1070-1080DKA3200</v>
      </c>
      <c r="G522" t="s">
        <v>504</v>
      </c>
    </row>
    <row r="523" spans="1:7" x14ac:dyDescent="0.25">
      <c r="A523">
        <v>300</v>
      </c>
      <c r="B523">
        <v>470</v>
      </c>
      <c r="C523" t="s">
        <v>1094</v>
      </c>
      <c r="D523" t="s">
        <v>911</v>
      </c>
      <c r="E523" t="s">
        <v>1048</v>
      </c>
      <c r="F523" t="str">
        <f t="shared" si="8"/>
        <v>300470DKA6430DKA1070-1080DKA3210</v>
      </c>
      <c r="G523" t="s">
        <v>504</v>
      </c>
    </row>
    <row r="524" spans="1:7" x14ac:dyDescent="0.25">
      <c r="A524">
        <v>300</v>
      </c>
      <c r="B524">
        <v>470</v>
      </c>
      <c r="C524" t="s">
        <v>1094</v>
      </c>
      <c r="D524" t="s">
        <v>911</v>
      </c>
      <c r="E524" t="s">
        <v>1050</v>
      </c>
      <c r="F524" t="str">
        <f t="shared" si="8"/>
        <v>300470DKA6430DKA1070-1080DKA3220</v>
      </c>
      <c r="G524" t="s">
        <v>501</v>
      </c>
    </row>
    <row r="525" spans="1:7" x14ac:dyDescent="0.25">
      <c r="A525">
        <v>300</v>
      </c>
      <c r="B525">
        <v>470</v>
      </c>
      <c r="C525" t="s">
        <v>1094</v>
      </c>
      <c r="D525" t="s">
        <v>911</v>
      </c>
      <c r="E525" t="s">
        <v>1052</v>
      </c>
      <c r="F525" t="str">
        <f t="shared" si="8"/>
        <v>300470DKA6430DKA1070-1080DKA3230</v>
      </c>
      <c r="G525" t="s">
        <v>501</v>
      </c>
    </row>
    <row r="526" spans="1:7" x14ac:dyDescent="0.25">
      <c r="A526">
        <v>300</v>
      </c>
      <c r="B526">
        <v>470</v>
      </c>
      <c r="C526" t="s">
        <v>1094</v>
      </c>
      <c r="D526" t="s">
        <v>913</v>
      </c>
      <c r="E526" t="s">
        <v>1046</v>
      </c>
      <c r="F526" t="str">
        <f t="shared" si="8"/>
        <v>300470DKA6430DKA1090DKA3200</v>
      </c>
      <c r="G526" t="s">
        <v>723</v>
      </c>
    </row>
    <row r="527" spans="1:7" x14ac:dyDescent="0.25">
      <c r="A527">
        <v>300</v>
      </c>
      <c r="B527">
        <v>470</v>
      </c>
      <c r="C527" t="s">
        <v>1094</v>
      </c>
      <c r="D527" t="s">
        <v>913</v>
      </c>
      <c r="E527" t="s">
        <v>1048</v>
      </c>
      <c r="F527" t="str">
        <f t="shared" si="8"/>
        <v>300470DKA6430DKA1090DKA3210</v>
      </c>
      <c r="G527" t="s">
        <v>723</v>
      </c>
    </row>
    <row r="528" spans="1:7" x14ac:dyDescent="0.25">
      <c r="A528">
        <v>300</v>
      </c>
      <c r="B528">
        <v>470</v>
      </c>
      <c r="C528" t="s">
        <v>1094</v>
      </c>
      <c r="D528" t="s">
        <v>913</v>
      </c>
      <c r="E528" t="s">
        <v>1050</v>
      </c>
      <c r="F528" t="str">
        <f t="shared" si="8"/>
        <v>300470DKA6430DKA1090DKA3220</v>
      </c>
      <c r="G528" t="s">
        <v>723</v>
      </c>
    </row>
    <row r="529" spans="1:7" x14ac:dyDescent="0.25">
      <c r="A529">
        <v>300</v>
      </c>
      <c r="B529">
        <v>470</v>
      </c>
      <c r="C529" t="s">
        <v>1094</v>
      </c>
      <c r="D529" t="s">
        <v>913</v>
      </c>
      <c r="E529" t="s">
        <v>1052</v>
      </c>
      <c r="F529" t="str">
        <f t="shared" si="8"/>
        <v>300470DKA6430DKA1090DKA3230</v>
      </c>
      <c r="G529" t="s">
        <v>723</v>
      </c>
    </row>
    <row r="530" spans="1:7" x14ac:dyDescent="0.25">
      <c r="A530">
        <v>300</v>
      </c>
      <c r="B530">
        <v>480</v>
      </c>
      <c r="C530" t="s">
        <v>1092</v>
      </c>
      <c r="D530" t="s">
        <v>908</v>
      </c>
      <c r="E530" t="s">
        <v>1046</v>
      </c>
      <c r="F530" t="str">
        <f t="shared" si="8"/>
        <v>300480DKA6410DKA1040-1050DKA3200</v>
      </c>
      <c r="G530" t="s">
        <v>504</v>
      </c>
    </row>
    <row r="531" spans="1:7" x14ac:dyDescent="0.25">
      <c r="A531">
        <v>300</v>
      </c>
      <c r="B531">
        <v>480</v>
      </c>
      <c r="C531" t="s">
        <v>1092</v>
      </c>
      <c r="D531" t="s">
        <v>908</v>
      </c>
      <c r="E531" t="s">
        <v>1048</v>
      </c>
      <c r="F531" t="str">
        <f t="shared" si="8"/>
        <v>300480DKA6410DKA1040-1050DKA3210</v>
      </c>
      <c r="G531" t="s">
        <v>504</v>
      </c>
    </row>
    <row r="532" spans="1:7" x14ac:dyDescent="0.25">
      <c r="A532">
        <v>300</v>
      </c>
      <c r="B532">
        <v>480</v>
      </c>
      <c r="C532" t="s">
        <v>1092</v>
      </c>
      <c r="D532" t="s">
        <v>908</v>
      </c>
      <c r="E532" t="s">
        <v>1050</v>
      </c>
      <c r="F532" t="str">
        <f t="shared" si="8"/>
        <v>300480DKA6410DKA1040-1050DKA3220</v>
      </c>
      <c r="G532" t="s">
        <v>504</v>
      </c>
    </row>
    <row r="533" spans="1:7" x14ac:dyDescent="0.25">
      <c r="A533">
        <v>300</v>
      </c>
      <c r="B533">
        <v>480</v>
      </c>
      <c r="C533" t="s">
        <v>1092</v>
      </c>
      <c r="D533" t="s">
        <v>908</v>
      </c>
      <c r="E533" t="s">
        <v>1052</v>
      </c>
      <c r="F533" t="str">
        <f t="shared" si="8"/>
        <v>300480DKA6410DKA1040-1050DKA3230</v>
      </c>
      <c r="G533" t="s">
        <v>504</v>
      </c>
    </row>
    <row r="534" spans="1:7" x14ac:dyDescent="0.25">
      <c r="A534">
        <v>300</v>
      </c>
      <c r="B534">
        <v>480</v>
      </c>
      <c r="C534" t="s">
        <v>1092</v>
      </c>
      <c r="D534" t="s">
        <v>910</v>
      </c>
      <c r="E534" t="s">
        <v>1046</v>
      </c>
      <c r="F534" t="str">
        <f t="shared" si="8"/>
        <v>300480DKA6410DKA1060DKA3200</v>
      </c>
      <c r="G534" t="s">
        <v>723</v>
      </c>
    </row>
    <row r="535" spans="1:7" x14ac:dyDescent="0.25">
      <c r="A535">
        <v>300</v>
      </c>
      <c r="B535">
        <v>480</v>
      </c>
      <c r="C535" t="s">
        <v>1092</v>
      </c>
      <c r="D535" t="s">
        <v>910</v>
      </c>
      <c r="E535" t="s">
        <v>1048</v>
      </c>
      <c r="F535" t="str">
        <f t="shared" si="8"/>
        <v>300480DKA6410DKA1060DKA3210</v>
      </c>
      <c r="G535" t="s">
        <v>723</v>
      </c>
    </row>
    <row r="536" spans="1:7" x14ac:dyDescent="0.25">
      <c r="A536">
        <v>300</v>
      </c>
      <c r="B536">
        <v>480</v>
      </c>
      <c r="C536" t="s">
        <v>1092</v>
      </c>
      <c r="D536" t="s">
        <v>910</v>
      </c>
      <c r="E536" t="s">
        <v>1050</v>
      </c>
      <c r="F536" t="str">
        <f t="shared" si="8"/>
        <v>300480DKA6410DKA1060DKA3220</v>
      </c>
      <c r="G536" t="s">
        <v>723</v>
      </c>
    </row>
    <row r="537" spans="1:7" x14ac:dyDescent="0.25">
      <c r="A537">
        <v>300</v>
      </c>
      <c r="B537">
        <v>480</v>
      </c>
      <c r="C537" t="s">
        <v>1092</v>
      </c>
      <c r="D537" t="s">
        <v>910</v>
      </c>
      <c r="E537" t="s">
        <v>1052</v>
      </c>
      <c r="F537" t="str">
        <f t="shared" si="8"/>
        <v>300480DKA6410DKA1060DKA3230</v>
      </c>
      <c r="G537" t="s">
        <v>723</v>
      </c>
    </row>
    <row r="538" spans="1:7" x14ac:dyDescent="0.25">
      <c r="A538">
        <v>300</v>
      </c>
      <c r="B538">
        <v>480</v>
      </c>
      <c r="C538" t="s">
        <v>1092</v>
      </c>
      <c r="D538" t="s">
        <v>911</v>
      </c>
      <c r="E538" t="s">
        <v>1046</v>
      </c>
      <c r="F538" t="str">
        <f t="shared" si="8"/>
        <v>300480DKA6410DKA1070-1080DKA3200</v>
      </c>
      <c r="G538" t="s">
        <v>504</v>
      </c>
    </row>
    <row r="539" spans="1:7" x14ac:dyDescent="0.25">
      <c r="A539">
        <v>300</v>
      </c>
      <c r="B539">
        <v>480</v>
      </c>
      <c r="C539" t="s">
        <v>1092</v>
      </c>
      <c r="D539" t="s">
        <v>911</v>
      </c>
      <c r="E539" t="s">
        <v>1048</v>
      </c>
      <c r="F539" t="str">
        <f t="shared" si="8"/>
        <v>300480DKA6410DKA1070-1080DKA3210</v>
      </c>
      <c r="G539" t="s">
        <v>504</v>
      </c>
    </row>
    <row r="540" spans="1:7" x14ac:dyDescent="0.25">
      <c r="A540">
        <v>300</v>
      </c>
      <c r="B540">
        <v>480</v>
      </c>
      <c r="C540" t="s">
        <v>1092</v>
      </c>
      <c r="D540" t="s">
        <v>911</v>
      </c>
      <c r="E540" t="s">
        <v>1050</v>
      </c>
      <c r="F540" t="str">
        <f t="shared" si="8"/>
        <v>300480DKA6410DKA1070-1080DKA3220</v>
      </c>
      <c r="G540" t="s">
        <v>504</v>
      </c>
    </row>
    <row r="541" spans="1:7" x14ac:dyDescent="0.25">
      <c r="A541">
        <v>300</v>
      </c>
      <c r="B541">
        <v>480</v>
      </c>
      <c r="C541" t="s">
        <v>1092</v>
      </c>
      <c r="D541" t="s">
        <v>911</v>
      </c>
      <c r="E541" t="s">
        <v>1052</v>
      </c>
      <c r="F541" t="str">
        <f t="shared" si="8"/>
        <v>300480DKA6410DKA1070-1080DKA3230</v>
      </c>
      <c r="G541" t="s">
        <v>504</v>
      </c>
    </row>
    <row r="542" spans="1:7" x14ac:dyDescent="0.25">
      <c r="A542">
        <v>300</v>
      </c>
      <c r="B542">
        <v>480</v>
      </c>
      <c r="C542" t="s">
        <v>1092</v>
      </c>
      <c r="D542" t="s">
        <v>913</v>
      </c>
      <c r="E542" t="s">
        <v>1046</v>
      </c>
      <c r="F542" t="str">
        <f t="shared" si="8"/>
        <v>300480DKA6410DKA1090DKA3200</v>
      </c>
      <c r="G542" t="s">
        <v>723</v>
      </c>
    </row>
    <row r="543" spans="1:7" x14ac:dyDescent="0.25">
      <c r="A543">
        <v>300</v>
      </c>
      <c r="B543">
        <v>480</v>
      </c>
      <c r="C543" t="s">
        <v>1092</v>
      </c>
      <c r="D543" t="s">
        <v>913</v>
      </c>
      <c r="E543" t="s">
        <v>1048</v>
      </c>
      <c r="F543" t="str">
        <f t="shared" si="8"/>
        <v>300480DKA6410DKA1090DKA3210</v>
      </c>
      <c r="G543" t="s">
        <v>723</v>
      </c>
    </row>
    <row r="544" spans="1:7" x14ac:dyDescent="0.25">
      <c r="A544">
        <v>300</v>
      </c>
      <c r="B544">
        <v>480</v>
      </c>
      <c r="C544" t="s">
        <v>1092</v>
      </c>
      <c r="D544" t="s">
        <v>913</v>
      </c>
      <c r="E544" t="s">
        <v>1050</v>
      </c>
      <c r="F544" t="str">
        <f t="shared" si="8"/>
        <v>300480DKA6410DKA1090DKA3220</v>
      </c>
      <c r="G544" t="s">
        <v>723</v>
      </c>
    </row>
    <row r="545" spans="1:7" x14ac:dyDescent="0.25">
      <c r="A545">
        <v>300</v>
      </c>
      <c r="B545">
        <v>480</v>
      </c>
      <c r="C545" t="s">
        <v>1092</v>
      </c>
      <c r="D545" t="s">
        <v>913</v>
      </c>
      <c r="E545" t="s">
        <v>1052</v>
      </c>
      <c r="F545" t="str">
        <f t="shared" si="8"/>
        <v>300480DKA6410DKA1090DKA3230</v>
      </c>
      <c r="G545" t="s">
        <v>723</v>
      </c>
    </row>
    <row r="546" spans="1:7" x14ac:dyDescent="0.25">
      <c r="A546">
        <v>300</v>
      </c>
      <c r="B546">
        <v>480</v>
      </c>
      <c r="C546" t="s">
        <v>1093</v>
      </c>
      <c r="D546" t="s">
        <v>908</v>
      </c>
      <c r="E546" t="s">
        <v>1046</v>
      </c>
      <c r="F546" t="str">
        <f t="shared" si="8"/>
        <v>300480DKA6420DKA1040-1050DKA3200</v>
      </c>
      <c r="G546" t="s">
        <v>504</v>
      </c>
    </row>
    <row r="547" spans="1:7" x14ac:dyDescent="0.25">
      <c r="A547">
        <v>300</v>
      </c>
      <c r="B547">
        <v>480</v>
      </c>
      <c r="C547" t="s">
        <v>1093</v>
      </c>
      <c r="D547" t="s">
        <v>908</v>
      </c>
      <c r="E547" t="s">
        <v>1048</v>
      </c>
      <c r="F547" t="str">
        <f t="shared" si="8"/>
        <v>300480DKA6420DKA1040-1050DKA3210</v>
      </c>
      <c r="G547" t="s">
        <v>504</v>
      </c>
    </row>
    <row r="548" spans="1:7" x14ac:dyDescent="0.25">
      <c r="A548">
        <v>300</v>
      </c>
      <c r="B548">
        <v>480</v>
      </c>
      <c r="C548" t="s">
        <v>1093</v>
      </c>
      <c r="D548" t="s">
        <v>908</v>
      </c>
      <c r="E548" t="s">
        <v>1050</v>
      </c>
      <c r="F548" t="str">
        <f t="shared" si="8"/>
        <v>300480DKA6420DKA1040-1050DKA3220</v>
      </c>
      <c r="G548" t="s">
        <v>504</v>
      </c>
    </row>
    <row r="549" spans="1:7" x14ac:dyDescent="0.25">
      <c r="A549">
        <v>300</v>
      </c>
      <c r="B549">
        <v>480</v>
      </c>
      <c r="C549" t="s">
        <v>1093</v>
      </c>
      <c r="D549" t="s">
        <v>908</v>
      </c>
      <c r="E549" t="s">
        <v>1052</v>
      </c>
      <c r="F549" t="str">
        <f t="shared" si="8"/>
        <v>300480DKA6420DKA1040-1050DKA3230</v>
      </c>
      <c r="G549" t="s">
        <v>504</v>
      </c>
    </row>
    <row r="550" spans="1:7" x14ac:dyDescent="0.25">
      <c r="A550">
        <v>300</v>
      </c>
      <c r="B550">
        <v>480</v>
      </c>
      <c r="C550" t="s">
        <v>1093</v>
      </c>
      <c r="D550" t="s">
        <v>910</v>
      </c>
      <c r="E550" t="s">
        <v>1046</v>
      </c>
      <c r="F550" t="str">
        <f t="shared" si="8"/>
        <v>300480DKA6420DKA1060DKA3200</v>
      </c>
      <c r="G550" t="s">
        <v>723</v>
      </c>
    </row>
    <row r="551" spans="1:7" x14ac:dyDescent="0.25">
      <c r="A551">
        <v>300</v>
      </c>
      <c r="B551">
        <v>480</v>
      </c>
      <c r="C551" t="s">
        <v>1093</v>
      </c>
      <c r="D551" t="s">
        <v>910</v>
      </c>
      <c r="E551" t="s">
        <v>1048</v>
      </c>
      <c r="F551" t="str">
        <f t="shared" si="8"/>
        <v>300480DKA6420DKA1060DKA3210</v>
      </c>
      <c r="G551" t="s">
        <v>723</v>
      </c>
    </row>
    <row r="552" spans="1:7" x14ac:dyDescent="0.25">
      <c r="A552">
        <v>300</v>
      </c>
      <c r="B552">
        <v>480</v>
      </c>
      <c r="C552" t="s">
        <v>1093</v>
      </c>
      <c r="D552" t="s">
        <v>910</v>
      </c>
      <c r="E552" t="s">
        <v>1050</v>
      </c>
      <c r="F552" t="str">
        <f t="shared" si="8"/>
        <v>300480DKA6420DKA1060DKA3220</v>
      </c>
      <c r="G552" t="s">
        <v>723</v>
      </c>
    </row>
    <row r="553" spans="1:7" x14ac:dyDescent="0.25">
      <c r="A553">
        <v>300</v>
      </c>
      <c r="B553">
        <v>480</v>
      </c>
      <c r="C553" t="s">
        <v>1093</v>
      </c>
      <c r="D553" t="s">
        <v>910</v>
      </c>
      <c r="E553" t="s">
        <v>1052</v>
      </c>
      <c r="F553" t="str">
        <f t="shared" si="8"/>
        <v>300480DKA6420DKA1060DKA3230</v>
      </c>
      <c r="G553" t="s">
        <v>723</v>
      </c>
    </row>
    <row r="554" spans="1:7" x14ac:dyDescent="0.25">
      <c r="A554">
        <v>300</v>
      </c>
      <c r="B554">
        <v>480</v>
      </c>
      <c r="C554" t="s">
        <v>1093</v>
      </c>
      <c r="D554" t="s">
        <v>911</v>
      </c>
      <c r="E554" t="s">
        <v>1046</v>
      </c>
      <c r="F554" t="str">
        <f t="shared" si="8"/>
        <v>300480DKA6420DKA1070-1080DKA3200</v>
      </c>
      <c r="G554" t="s">
        <v>504</v>
      </c>
    </row>
    <row r="555" spans="1:7" x14ac:dyDescent="0.25">
      <c r="A555">
        <v>300</v>
      </c>
      <c r="B555">
        <v>480</v>
      </c>
      <c r="C555" t="s">
        <v>1093</v>
      </c>
      <c r="D555" t="s">
        <v>911</v>
      </c>
      <c r="E555" t="s">
        <v>1048</v>
      </c>
      <c r="F555" t="str">
        <f t="shared" si="8"/>
        <v>300480DKA6420DKA1070-1080DKA3210</v>
      </c>
      <c r="G555" t="s">
        <v>504</v>
      </c>
    </row>
    <row r="556" spans="1:7" x14ac:dyDescent="0.25">
      <c r="A556">
        <v>300</v>
      </c>
      <c r="B556">
        <v>480</v>
      </c>
      <c r="C556" t="s">
        <v>1093</v>
      </c>
      <c r="D556" t="s">
        <v>911</v>
      </c>
      <c r="E556" t="s">
        <v>1050</v>
      </c>
      <c r="F556" t="str">
        <f t="shared" si="8"/>
        <v>300480DKA6420DKA1070-1080DKA3220</v>
      </c>
      <c r="G556" t="s">
        <v>504</v>
      </c>
    </row>
    <row r="557" spans="1:7" x14ac:dyDescent="0.25">
      <c r="A557">
        <v>300</v>
      </c>
      <c r="B557">
        <v>480</v>
      </c>
      <c r="C557" t="s">
        <v>1093</v>
      </c>
      <c r="D557" t="s">
        <v>911</v>
      </c>
      <c r="E557" t="s">
        <v>1052</v>
      </c>
      <c r="F557" t="str">
        <f t="shared" si="8"/>
        <v>300480DKA6420DKA1070-1080DKA3230</v>
      </c>
      <c r="G557" t="s">
        <v>504</v>
      </c>
    </row>
    <row r="558" spans="1:7" x14ac:dyDescent="0.25">
      <c r="A558">
        <v>300</v>
      </c>
      <c r="B558">
        <v>480</v>
      </c>
      <c r="C558" t="s">
        <v>1093</v>
      </c>
      <c r="D558" t="s">
        <v>913</v>
      </c>
      <c r="E558" t="s">
        <v>1046</v>
      </c>
      <c r="F558" t="str">
        <f t="shared" si="8"/>
        <v>300480DKA6420DKA1090DKA3200</v>
      </c>
      <c r="G558" t="s">
        <v>723</v>
      </c>
    </row>
    <row r="559" spans="1:7" x14ac:dyDescent="0.25">
      <c r="A559">
        <v>300</v>
      </c>
      <c r="B559">
        <v>480</v>
      </c>
      <c r="C559" t="s">
        <v>1093</v>
      </c>
      <c r="D559" t="s">
        <v>913</v>
      </c>
      <c r="E559" t="s">
        <v>1048</v>
      </c>
      <c r="F559" t="str">
        <f t="shared" si="8"/>
        <v>300480DKA6420DKA1090DKA3210</v>
      </c>
      <c r="G559" t="s">
        <v>723</v>
      </c>
    </row>
    <row r="560" spans="1:7" x14ac:dyDescent="0.25">
      <c r="A560">
        <v>300</v>
      </c>
      <c r="B560">
        <v>480</v>
      </c>
      <c r="C560" t="s">
        <v>1093</v>
      </c>
      <c r="D560" t="s">
        <v>913</v>
      </c>
      <c r="E560" t="s">
        <v>1050</v>
      </c>
      <c r="F560" t="str">
        <f t="shared" si="8"/>
        <v>300480DKA6420DKA1090DKA3220</v>
      </c>
      <c r="G560" t="s">
        <v>723</v>
      </c>
    </row>
    <row r="561" spans="1:7" x14ac:dyDescent="0.25">
      <c r="A561">
        <v>300</v>
      </c>
      <c r="B561">
        <v>480</v>
      </c>
      <c r="C561" t="s">
        <v>1093</v>
      </c>
      <c r="D561" t="s">
        <v>913</v>
      </c>
      <c r="E561" t="s">
        <v>1052</v>
      </c>
      <c r="F561" t="str">
        <f t="shared" si="8"/>
        <v>300480DKA6420DKA1090DKA3230</v>
      </c>
      <c r="G561" t="s">
        <v>723</v>
      </c>
    </row>
    <row r="562" spans="1:7" x14ac:dyDescent="0.25">
      <c r="A562">
        <v>300</v>
      </c>
      <c r="B562">
        <v>480</v>
      </c>
      <c r="C562" t="s">
        <v>1094</v>
      </c>
      <c r="D562" t="s">
        <v>908</v>
      </c>
      <c r="E562" t="s">
        <v>1046</v>
      </c>
      <c r="F562" t="str">
        <f t="shared" si="8"/>
        <v>300480DKA6430DKA1040-1050DKA3200</v>
      </c>
      <c r="G562" t="s">
        <v>504</v>
      </c>
    </row>
    <row r="563" spans="1:7" x14ac:dyDescent="0.25">
      <c r="A563">
        <v>300</v>
      </c>
      <c r="B563">
        <v>480</v>
      </c>
      <c r="C563" t="s">
        <v>1094</v>
      </c>
      <c r="D563" t="s">
        <v>908</v>
      </c>
      <c r="E563" t="s">
        <v>1048</v>
      </c>
      <c r="F563" t="str">
        <f t="shared" si="8"/>
        <v>300480DKA6430DKA1040-1050DKA3210</v>
      </c>
      <c r="G563" t="s">
        <v>504</v>
      </c>
    </row>
    <row r="564" spans="1:7" x14ac:dyDescent="0.25">
      <c r="A564">
        <v>300</v>
      </c>
      <c r="B564">
        <v>480</v>
      </c>
      <c r="C564" t="s">
        <v>1094</v>
      </c>
      <c r="D564" t="s">
        <v>908</v>
      </c>
      <c r="E564" t="s">
        <v>1050</v>
      </c>
      <c r="F564" t="str">
        <f t="shared" si="8"/>
        <v>300480DKA6430DKA1040-1050DKA3220</v>
      </c>
      <c r="G564" t="s">
        <v>501</v>
      </c>
    </row>
    <row r="565" spans="1:7" x14ac:dyDescent="0.25">
      <c r="A565">
        <v>300</v>
      </c>
      <c r="B565">
        <v>480</v>
      </c>
      <c r="C565" t="s">
        <v>1094</v>
      </c>
      <c r="D565" t="s">
        <v>908</v>
      </c>
      <c r="E565" t="s">
        <v>1052</v>
      </c>
      <c r="F565" t="str">
        <f t="shared" si="8"/>
        <v>300480DKA6430DKA1040-1050DKA3230</v>
      </c>
      <c r="G565" t="s">
        <v>501</v>
      </c>
    </row>
    <row r="566" spans="1:7" x14ac:dyDescent="0.25">
      <c r="A566">
        <v>300</v>
      </c>
      <c r="B566">
        <v>480</v>
      </c>
      <c r="C566" t="s">
        <v>1094</v>
      </c>
      <c r="D566" t="s">
        <v>910</v>
      </c>
      <c r="E566" t="s">
        <v>1046</v>
      </c>
      <c r="F566" t="str">
        <f t="shared" si="8"/>
        <v>300480DKA6430DKA1060DKA3200</v>
      </c>
      <c r="G566" t="s">
        <v>723</v>
      </c>
    </row>
    <row r="567" spans="1:7" x14ac:dyDescent="0.25">
      <c r="A567">
        <v>300</v>
      </c>
      <c r="B567">
        <v>480</v>
      </c>
      <c r="C567" t="s">
        <v>1094</v>
      </c>
      <c r="D567" t="s">
        <v>910</v>
      </c>
      <c r="E567" t="s">
        <v>1048</v>
      </c>
      <c r="F567" t="str">
        <f t="shared" si="8"/>
        <v>300480DKA6430DKA1060DKA3210</v>
      </c>
      <c r="G567" t="s">
        <v>723</v>
      </c>
    </row>
    <row r="568" spans="1:7" x14ac:dyDescent="0.25">
      <c r="A568">
        <v>300</v>
      </c>
      <c r="B568">
        <v>480</v>
      </c>
      <c r="C568" t="s">
        <v>1094</v>
      </c>
      <c r="D568" t="s">
        <v>910</v>
      </c>
      <c r="E568" t="s">
        <v>1050</v>
      </c>
      <c r="F568" t="str">
        <f t="shared" si="8"/>
        <v>300480DKA6430DKA1060DKA3220</v>
      </c>
      <c r="G568" t="s">
        <v>723</v>
      </c>
    </row>
    <row r="569" spans="1:7" x14ac:dyDescent="0.25">
      <c r="A569">
        <v>300</v>
      </c>
      <c r="B569">
        <v>480</v>
      </c>
      <c r="C569" t="s">
        <v>1094</v>
      </c>
      <c r="D569" t="s">
        <v>910</v>
      </c>
      <c r="E569" t="s">
        <v>1052</v>
      </c>
      <c r="F569" t="str">
        <f t="shared" si="8"/>
        <v>300480DKA6430DKA1060DKA3230</v>
      </c>
      <c r="G569" t="s">
        <v>723</v>
      </c>
    </row>
    <row r="570" spans="1:7" x14ac:dyDescent="0.25">
      <c r="A570">
        <v>300</v>
      </c>
      <c r="B570">
        <v>480</v>
      </c>
      <c r="C570" t="s">
        <v>1094</v>
      </c>
      <c r="D570" t="s">
        <v>911</v>
      </c>
      <c r="E570" t="s">
        <v>1046</v>
      </c>
      <c r="F570" t="str">
        <f t="shared" si="8"/>
        <v>300480DKA6430DKA1070-1080DKA3200</v>
      </c>
      <c r="G570" t="s">
        <v>504</v>
      </c>
    </row>
    <row r="571" spans="1:7" x14ac:dyDescent="0.25">
      <c r="A571">
        <v>300</v>
      </c>
      <c r="B571">
        <v>480</v>
      </c>
      <c r="C571" t="s">
        <v>1094</v>
      </c>
      <c r="D571" t="s">
        <v>911</v>
      </c>
      <c r="E571" t="s">
        <v>1048</v>
      </c>
      <c r="F571" t="str">
        <f t="shared" si="8"/>
        <v>300480DKA6430DKA1070-1080DKA3210</v>
      </c>
      <c r="G571" t="s">
        <v>504</v>
      </c>
    </row>
    <row r="572" spans="1:7" x14ac:dyDescent="0.25">
      <c r="A572">
        <v>300</v>
      </c>
      <c r="B572">
        <v>480</v>
      </c>
      <c r="C572" t="s">
        <v>1094</v>
      </c>
      <c r="D572" t="s">
        <v>911</v>
      </c>
      <c r="E572" t="s">
        <v>1050</v>
      </c>
      <c r="F572" t="str">
        <f t="shared" si="8"/>
        <v>300480DKA6430DKA1070-1080DKA3220</v>
      </c>
      <c r="G572" t="s">
        <v>501</v>
      </c>
    </row>
    <row r="573" spans="1:7" x14ac:dyDescent="0.25">
      <c r="A573">
        <v>300</v>
      </c>
      <c r="B573">
        <v>480</v>
      </c>
      <c r="C573" t="s">
        <v>1094</v>
      </c>
      <c r="D573" t="s">
        <v>911</v>
      </c>
      <c r="E573" t="s">
        <v>1052</v>
      </c>
      <c r="F573" t="str">
        <f t="shared" si="8"/>
        <v>300480DKA6430DKA1070-1080DKA3230</v>
      </c>
      <c r="G573" t="s">
        <v>501</v>
      </c>
    </row>
    <row r="574" spans="1:7" x14ac:dyDescent="0.25">
      <c r="A574">
        <v>300</v>
      </c>
      <c r="B574">
        <v>480</v>
      </c>
      <c r="C574" t="s">
        <v>1094</v>
      </c>
      <c r="D574" t="s">
        <v>913</v>
      </c>
      <c r="E574" t="s">
        <v>1046</v>
      </c>
      <c r="F574" t="str">
        <f t="shared" si="8"/>
        <v>300480DKA6430DKA1090DKA3200</v>
      </c>
      <c r="G574" t="s">
        <v>723</v>
      </c>
    </row>
    <row r="575" spans="1:7" x14ac:dyDescent="0.25">
      <c r="A575">
        <v>300</v>
      </c>
      <c r="B575">
        <v>480</v>
      </c>
      <c r="C575" t="s">
        <v>1094</v>
      </c>
      <c r="D575" t="s">
        <v>913</v>
      </c>
      <c r="E575" t="s">
        <v>1048</v>
      </c>
      <c r="F575" t="str">
        <f t="shared" si="8"/>
        <v>300480DKA6430DKA1090DKA3210</v>
      </c>
      <c r="G575" t="s">
        <v>723</v>
      </c>
    </row>
    <row r="576" spans="1:7" x14ac:dyDescent="0.25">
      <c r="A576">
        <v>300</v>
      </c>
      <c r="B576">
        <v>480</v>
      </c>
      <c r="C576" t="s">
        <v>1094</v>
      </c>
      <c r="D576" t="s">
        <v>913</v>
      </c>
      <c r="E576" t="s">
        <v>1050</v>
      </c>
      <c r="F576" t="str">
        <f t="shared" si="8"/>
        <v>300480DKA6430DKA1090DKA3220</v>
      </c>
      <c r="G576" t="s">
        <v>723</v>
      </c>
    </row>
    <row r="577" spans="1:7" x14ac:dyDescent="0.25">
      <c r="A577">
        <v>300</v>
      </c>
      <c r="B577">
        <v>480</v>
      </c>
      <c r="C577" t="s">
        <v>1094</v>
      </c>
      <c r="D577" t="s">
        <v>913</v>
      </c>
      <c r="E577" t="s">
        <v>1052</v>
      </c>
      <c r="F577" t="str">
        <f t="shared" si="8"/>
        <v>300480DKA6430DKA1090DKA3230</v>
      </c>
      <c r="G577" t="s">
        <v>723</v>
      </c>
    </row>
    <row r="578" spans="1:7" x14ac:dyDescent="0.25">
      <c r="A578">
        <v>300</v>
      </c>
      <c r="B578">
        <v>490</v>
      </c>
      <c r="C578" t="s">
        <v>1092</v>
      </c>
      <c r="D578" t="s">
        <v>908</v>
      </c>
      <c r="E578" t="s">
        <v>1046</v>
      </c>
      <c r="F578" t="str">
        <f t="shared" si="8"/>
        <v>300490DKA6410DKA1040-1050DKA3200</v>
      </c>
      <c r="G578" t="s">
        <v>504</v>
      </c>
    </row>
    <row r="579" spans="1:7" x14ac:dyDescent="0.25">
      <c r="A579">
        <v>300</v>
      </c>
      <c r="B579">
        <v>490</v>
      </c>
      <c r="C579" t="s">
        <v>1092</v>
      </c>
      <c r="D579" t="s">
        <v>908</v>
      </c>
      <c r="E579" t="s">
        <v>1048</v>
      </c>
      <c r="F579" t="str">
        <f t="shared" ref="F579:F642" si="9">CONCATENATE(A579,B579,C579,D579,E579)</f>
        <v>300490DKA6410DKA1040-1050DKA3210</v>
      </c>
      <c r="G579" t="s">
        <v>504</v>
      </c>
    </row>
    <row r="580" spans="1:7" x14ac:dyDescent="0.25">
      <c r="A580">
        <v>300</v>
      </c>
      <c r="B580">
        <v>490</v>
      </c>
      <c r="C580" t="s">
        <v>1092</v>
      </c>
      <c r="D580" t="s">
        <v>908</v>
      </c>
      <c r="E580" t="s">
        <v>1050</v>
      </c>
      <c r="F580" t="str">
        <f t="shared" si="9"/>
        <v>300490DKA6410DKA1040-1050DKA3220</v>
      </c>
      <c r="G580" t="s">
        <v>504</v>
      </c>
    </row>
    <row r="581" spans="1:7" x14ac:dyDescent="0.25">
      <c r="A581">
        <v>300</v>
      </c>
      <c r="B581">
        <v>490</v>
      </c>
      <c r="C581" t="s">
        <v>1092</v>
      </c>
      <c r="D581" t="s">
        <v>908</v>
      </c>
      <c r="E581" t="s">
        <v>1052</v>
      </c>
      <c r="F581" t="str">
        <f t="shared" si="9"/>
        <v>300490DKA6410DKA1040-1050DKA3230</v>
      </c>
      <c r="G581" t="s">
        <v>504</v>
      </c>
    </row>
    <row r="582" spans="1:7" x14ac:dyDescent="0.25">
      <c r="A582">
        <v>300</v>
      </c>
      <c r="B582">
        <v>490</v>
      </c>
      <c r="C582" t="s">
        <v>1092</v>
      </c>
      <c r="D582" t="s">
        <v>910</v>
      </c>
      <c r="E582" t="s">
        <v>1046</v>
      </c>
      <c r="F582" t="str">
        <f t="shared" si="9"/>
        <v>300490DKA6410DKA1060DKA3200</v>
      </c>
      <c r="G582" t="s">
        <v>723</v>
      </c>
    </row>
    <row r="583" spans="1:7" x14ac:dyDescent="0.25">
      <c r="A583">
        <v>300</v>
      </c>
      <c r="B583">
        <v>490</v>
      </c>
      <c r="C583" t="s">
        <v>1092</v>
      </c>
      <c r="D583" t="s">
        <v>910</v>
      </c>
      <c r="E583" t="s">
        <v>1048</v>
      </c>
      <c r="F583" t="str">
        <f t="shared" si="9"/>
        <v>300490DKA6410DKA1060DKA3210</v>
      </c>
      <c r="G583" t="s">
        <v>723</v>
      </c>
    </row>
    <row r="584" spans="1:7" x14ac:dyDescent="0.25">
      <c r="A584">
        <v>300</v>
      </c>
      <c r="B584">
        <v>490</v>
      </c>
      <c r="C584" t="s">
        <v>1092</v>
      </c>
      <c r="D584" t="s">
        <v>910</v>
      </c>
      <c r="E584" t="s">
        <v>1050</v>
      </c>
      <c r="F584" t="str">
        <f t="shared" si="9"/>
        <v>300490DKA6410DKA1060DKA3220</v>
      </c>
      <c r="G584" t="s">
        <v>723</v>
      </c>
    </row>
    <row r="585" spans="1:7" x14ac:dyDescent="0.25">
      <c r="A585">
        <v>300</v>
      </c>
      <c r="B585">
        <v>490</v>
      </c>
      <c r="C585" t="s">
        <v>1092</v>
      </c>
      <c r="D585" t="s">
        <v>910</v>
      </c>
      <c r="E585" t="s">
        <v>1052</v>
      </c>
      <c r="F585" t="str">
        <f t="shared" si="9"/>
        <v>300490DKA6410DKA1060DKA3230</v>
      </c>
      <c r="G585" t="s">
        <v>723</v>
      </c>
    </row>
    <row r="586" spans="1:7" x14ac:dyDescent="0.25">
      <c r="A586">
        <v>300</v>
      </c>
      <c r="B586">
        <v>490</v>
      </c>
      <c r="C586" t="s">
        <v>1092</v>
      </c>
      <c r="D586" t="s">
        <v>911</v>
      </c>
      <c r="E586" t="s">
        <v>1046</v>
      </c>
      <c r="F586" t="str">
        <f t="shared" si="9"/>
        <v>300490DKA6410DKA1070-1080DKA3200</v>
      </c>
      <c r="G586" t="s">
        <v>504</v>
      </c>
    </row>
    <row r="587" spans="1:7" x14ac:dyDescent="0.25">
      <c r="A587">
        <v>300</v>
      </c>
      <c r="B587">
        <v>490</v>
      </c>
      <c r="C587" t="s">
        <v>1092</v>
      </c>
      <c r="D587" t="s">
        <v>911</v>
      </c>
      <c r="E587" t="s">
        <v>1048</v>
      </c>
      <c r="F587" t="str">
        <f t="shared" si="9"/>
        <v>300490DKA6410DKA1070-1080DKA3210</v>
      </c>
      <c r="G587" t="s">
        <v>504</v>
      </c>
    </row>
    <row r="588" spans="1:7" x14ac:dyDescent="0.25">
      <c r="A588">
        <v>300</v>
      </c>
      <c r="B588">
        <v>490</v>
      </c>
      <c r="C588" t="s">
        <v>1092</v>
      </c>
      <c r="D588" t="s">
        <v>911</v>
      </c>
      <c r="E588" t="s">
        <v>1050</v>
      </c>
      <c r="F588" t="str">
        <f t="shared" si="9"/>
        <v>300490DKA6410DKA1070-1080DKA3220</v>
      </c>
      <c r="G588" t="s">
        <v>504</v>
      </c>
    </row>
    <row r="589" spans="1:7" x14ac:dyDescent="0.25">
      <c r="A589">
        <v>300</v>
      </c>
      <c r="B589">
        <v>490</v>
      </c>
      <c r="C589" t="s">
        <v>1092</v>
      </c>
      <c r="D589" t="s">
        <v>911</v>
      </c>
      <c r="E589" t="s">
        <v>1052</v>
      </c>
      <c r="F589" t="str">
        <f t="shared" si="9"/>
        <v>300490DKA6410DKA1070-1080DKA3230</v>
      </c>
      <c r="G589" t="s">
        <v>504</v>
      </c>
    </row>
    <row r="590" spans="1:7" x14ac:dyDescent="0.25">
      <c r="A590">
        <v>300</v>
      </c>
      <c r="B590">
        <v>490</v>
      </c>
      <c r="C590" t="s">
        <v>1092</v>
      </c>
      <c r="D590" t="s">
        <v>913</v>
      </c>
      <c r="E590" t="s">
        <v>1046</v>
      </c>
      <c r="F590" t="str">
        <f t="shared" si="9"/>
        <v>300490DKA6410DKA1090DKA3200</v>
      </c>
      <c r="G590" t="s">
        <v>723</v>
      </c>
    </row>
    <row r="591" spans="1:7" x14ac:dyDescent="0.25">
      <c r="A591">
        <v>300</v>
      </c>
      <c r="B591">
        <v>490</v>
      </c>
      <c r="C591" t="s">
        <v>1092</v>
      </c>
      <c r="D591" t="s">
        <v>913</v>
      </c>
      <c r="E591" t="s">
        <v>1048</v>
      </c>
      <c r="F591" t="str">
        <f t="shared" si="9"/>
        <v>300490DKA6410DKA1090DKA3210</v>
      </c>
      <c r="G591" t="s">
        <v>723</v>
      </c>
    </row>
    <row r="592" spans="1:7" x14ac:dyDescent="0.25">
      <c r="A592">
        <v>300</v>
      </c>
      <c r="B592">
        <v>490</v>
      </c>
      <c r="C592" t="s">
        <v>1092</v>
      </c>
      <c r="D592" t="s">
        <v>913</v>
      </c>
      <c r="E592" t="s">
        <v>1050</v>
      </c>
      <c r="F592" t="str">
        <f t="shared" si="9"/>
        <v>300490DKA6410DKA1090DKA3220</v>
      </c>
      <c r="G592" t="s">
        <v>723</v>
      </c>
    </row>
    <row r="593" spans="1:7" x14ac:dyDescent="0.25">
      <c r="A593">
        <v>300</v>
      </c>
      <c r="B593">
        <v>490</v>
      </c>
      <c r="C593" t="s">
        <v>1092</v>
      </c>
      <c r="D593" t="s">
        <v>913</v>
      </c>
      <c r="E593" t="s">
        <v>1052</v>
      </c>
      <c r="F593" t="str">
        <f t="shared" si="9"/>
        <v>300490DKA6410DKA1090DKA3230</v>
      </c>
      <c r="G593" t="s">
        <v>723</v>
      </c>
    </row>
    <row r="594" spans="1:7" x14ac:dyDescent="0.25">
      <c r="A594">
        <v>300</v>
      </c>
      <c r="B594">
        <v>490</v>
      </c>
      <c r="C594" t="s">
        <v>1093</v>
      </c>
      <c r="D594" t="s">
        <v>908</v>
      </c>
      <c r="E594" t="s">
        <v>1046</v>
      </c>
      <c r="F594" t="str">
        <f t="shared" si="9"/>
        <v>300490DKA6420DKA1040-1050DKA3200</v>
      </c>
      <c r="G594" t="s">
        <v>504</v>
      </c>
    </row>
    <row r="595" spans="1:7" x14ac:dyDescent="0.25">
      <c r="A595">
        <v>300</v>
      </c>
      <c r="B595">
        <v>490</v>
      </c>
      <c r="C595" t="s">
        <v>1093</v>
      </c>
      <c r="D595" t="s">
        <v>908</v>
      </c>
      <c r="E595" t="s">
        <v>1048</v>
      </c>
      <c r="F595" t="str">
        <f t="shared" si="9"/>
        <v>300490DKA6420DKA1040-1050DKA3210</v>
      </c>
      <c r="G595" t="s">
        <v>504</v>
      </c>
    </row>
    <row r="596" spans="1:7" x14ac:dyDescent="0.25">
      <c r="A596">
        <v>300</v>
      </c>
      <c r="B596">
        <v>490</v>
      </c>
      <c r="C596" t="s">
        <v>1093</v>
      </c>
      <c r="D596" t="s">
        <v>908</v>
      </c>
      <c r="E596" t="s">
        <v>1050</v>
      </c>
      <c r="F596" t="str">
        <f t="shared" si="9"/>
        <v>300490DKA6420DKA1040-1050DKA3220</v>
      </c>
      <c r="G596" t="s">
        <v>504</v>
      </c>
    </row>
    <row r="597" spans="1:7" x14ac:dyDescent="0.25">
      <c r="A597">
        <v>300</v>
      </c>
      <c r="B597">
        <v>490</v>
      </c>
      <c r="C597" t="s">
        <v>1093</v>
      </c>
      <c r="D597" t="s">
        <v>908</v>
      </c>
      <c r="E597" t="s">
        <v>1052</v>
      </c>
      <c r="F597" t="str">
        <f t="shared" si="9"/>
        <v>300490DKA6420DKA1040-1050DKA3230</v>
      </c>
      <c r="G597" t="s">
        <v>504</v>
      </c>
    </row>
    <row r="598" spans="1:7" x14ac:dyDescent="0.25">
      <c r="A598">
        <v>300</v>
      </c>
      <c r="B598">
        <v>490</v>
      </c>
      <c r="C598" t="s">
        <v>1093</v>
      </c>
      <c r="D598" t="s">
        <v>910</v>
      </c>
      <c r="E598" t="s">
        <v>1046</v>
      </c>
      <c r="F598" t="str">
        <f t="shared" si="9"/>
        <v>300490DKA6420DKA1060DKA3200</v>
      </c>
      <c r="G598" t="s">
        <v>723</v>
      </c>
    </row>
    <row r="599" spans="1:7" x14ac:dyDescent="0.25">
      <c r="A599">
        <v>300</v>
      </c>
      <c r="B599">
        <v>490</v>
      </c>
      <c r="C599" t="s">
        <v>1093</v>
      </c>
      <c r="D599" t="s">
        <v>910</v>
      </c>
      <c r="E599" t="s">
        <v>1048</v>
      </c>
      <c r="F599" t="str">
        <f t="shared" si="9"/>
        <v>300490DKA6420DKA1060DKA3210</v>
      </c>
      <c r="G599" t="s">
        <v>723</v>
      </c>
    </row>
    <row r="600" spans="1:7" x14ac:dyDescent="0.25">
      <c r="A600">
        <v>300</v>
      </c>
      <c r="B600">
        <v>490</v>
      </c>
      <c r="C600" t="s">
        <v>1093</v>
      </c>
      <c r="D600" t="s">
        <v>910</v>
      </c>
      <c r="E600" t="s">
        <v>1050</v>
      </c>
      <c r="F600" t="str">
        <f t="shared" si="9"/>
        <v>300490DKA6420DKA1060DKA3220</v>
      </c>
      <c r="G600" t="s">
        <v>723</v>
      </c>
    </row>
    <row r="601" spans="1:7" x14ac:dyDescent="0.25">
      <c r="A601">
        <v>300</v>
      </c>
      <c r="B601">
        <v>490</v>
      </c>
      <c r="C601" t="s">
        <v>1093</v>
      </c>
      <c r="D601" t="s">
        <v>910</v>
      </c>
      <c r="E601" t="s">
        <v>1052</v>
      </c>
      <c r="F601" t="str">
        <f t="shared" si="9"/>
        <v>300490DKA6420DKA1060DKA3230</v>
      </c>
      <c r="G601" t="s">
        <v>723</v>
      </c>
    </row>
    <row r="602" spans="1:7" x14ac:dyDescent="0.25">
      <c r="A602">
        <v>300</v>
      </c>
      <c r="B602">
        <v>490</v>
      </c>
      <c r="C602" t="s">
        <v>1093</v>
      </c>
      <c r="D602" t="s">
        <v>911</v>
      </c>
      <c r="E602" t="s">
        <v>1046</v>
      </c>
      <c r="F602" t="str">
        <f t="shared" si="9"/>
        <v>300490DKA6420DKA1070-1080DKA3200</v>
      </c>
      <c r="G602" t="s">
        <v>504</v>
      </c>
    </row>
    <row r="603" spans="1:7" x14ac:dyDescent="0.25">
      <c r="A603">
        <v>300</v>
      </c>
      <c r="B603">
        <v>490</v>
      </c>
      <c r="C603" t="s">
        <v>1093</v>
      </c>
      <c r="D603" t="s">
        <v>911</v>
      </c>
      <c r="E603" t="s">
        <v>1048</v>
      </c>
      <c r="F603" t="str">
        <f t="shared" si="9"/>
        <v>300490DKA6420DKA1070-1080DKA3210</v>
      </c>
      <c r="G603" t="s">
        <v>504</v>
      </c>
    </row>
    <row r="604" spans="1:7" x14ac:dyDescent="0.25">
      <c r="A604">
        <v>300</v>
      </c>
      <c r="B604">
        <v>490</v>
      </c>
      <c r="C604" t="s">
        <v>1093</v>
      </c>
      <c r="D604" t="s">
        <v>911</v>
      </c>
      <c r="E604" t="s">
        <v>1050</v>
      </c>
      <c r="F604" t="str">
        <f t="shared" si="9"/>
        <v>300490DKA6420DKA1070-1080DKA3220</v>
      </c>
      <c r="G604" t="s">
        <v>504</v>
      </c>
    </row>
    <row r="605" spans="1:7" x14ac:dyDescent="0.25">
      <c r="A605">
        <v>300</v>
      </c>
      <c r="B605">
        <v>490</v>
      </c>
      <c r="C605" t="s">
        <v>1093</v>
      </c>
      <c r="D605" t="s">
        <v>911</v>
      </c>
      <c r="E605" t="s">
        <v>1052</v>
      </c>
      <c r="F605" t="str">
        <f t="shared" si="9"/>
        <v>300490DKA6420DKA1070-1080DKA3230</v>
      </c>
      <c r="G605" t="s">
        <v>504</v>
      </c>
    </row>
    <row r="606" spans="1:7" x14ac:dyDescent="0.25">
      <c r="A606">
        <v>300</v>
      </c>
      <c r="B606">
        <v>490</v>
      </c>
      <c r="C606" t="s">
        <v>1093</v>
      </c>
      <c r="D606" t="s">
        <v>913</v>
      </c>
      <c r="E606" t="s">
        <v>1046</v>
      </c>
      <c r="F606" t="str">
        <f t="shared" si="9"/>
        <v>300490DKA6420DKA1090DKA3200</v>
      </c>
      <c r="G606" t="s">
        <v>723</v>
      </c>
    </row>
    <row r="607" spans="1:7" x14ac:dyDescent="0.25">
      <c r="A607">
        <v>300</v>
      </c>
      <c r="B607">
        <v>490</v>
      </c>
      <c r="C607" t="s">
        <v>1093</v>
      </c>
      <c r="D607" t="s">
        <v>913</v>
      </c>
      <c r="E607" t="s">
        <v>1048</v>
      </c>
      <c r="F607" t="str">
        <f t="shared" si="9"/>
        <v>300490DKA6420DKA1090DKA3210</v>
      </c>
      <c r="G607" t="s">
        <v>723</v>
      </c>
    </row>
    <row r="608" spans="1:7" x14ac:dyDescent="0.25">
      <c r="A608">
        <v>300</v>
      </c>
      <c r="B608">
        <v>490</v>
      </c>
      <c r="C608" t="s">
        <v>1093</v>
      </c>
      <c r="D608" t="s">
        <v>913</v>
      </c>
      <c r="E608" t="s">
        <v>1050</v>
      </c>
      <c r="F608" t="str">
        <f t="shared" si="9"/>
        <v>300490DKA6420DKA1090DKA3220</v>
      </c>
      <c r="G608" t="s">
        <v>723</v>
      </c>
    </row>
    <row r="609" spans="1:7" x14ac:dyDescent="0.25">
      <c r="A609">
        <v>300</v>
      </c>
      <c r="B609">
        <v>490</v>
      </c>
      <c r="C609" t="s">
        <v>1093</v>
      </c>
      <c r="D609" t="s">
        <v>913</v>
      </c>
      <c r="E609" t="s">
        <v>1052</v>
      </c>
      <c r="F609" t="str">
        <f t="shared" si="9"/>
        <v>300490DKA6420DKA1090DKA3230</v>
      </c>
      <c r="G609" t="s">
        <v>723</v>
      </c>
    </row>
    <row r="610" spans="1:7" x14ac:dyDescent="0.25">
      <c r="A610">
        <v>300</v>
      </c>
      <c r="B610">
        <v>490</v>
      </c>
      <c r="C610" t="s">
        <v>1094</v>
      </c>
      <c r="D610" t="s">
        <v>908</v>
      </c>
      <c r="E610" t="s">
        <v>1046</v>
      </c>
      <c r="F610" t="str">
        <f t="shared" si="9"/>
        <v>300490DKA6430DKA1040-1050DKA3200</v>
      </c>
      <c r="G610" t="s">
        <v>504</v>
      </c>
    </row>
    <row r="611" spans="1:7" x14ac:dyDescent="0.25">
      <c r="A611">
        <v>300</v>
      </c>
      <c r="B611">
        <v>490</v>
      </c>
      <c r="C611" t="s">
        <v>1094</v>
      </c>
      <c r="D611" t="s">
        <v>908</v>
      </c>
      <c r="E611" t="s">
        <v>1048</v>
      </c>
      <c r="F611" t="str">
        <f t="shared" si="9"/>
        <v>300490DKA6430DKA1040-1050DKA3210</v>
      </c>
      <c r="G611" t="s">
        <v>504</v>
      </c>
    </row>
    <row r="612" spans="1:7" x14ac:dyDescent="0.25">
      <c r="A612">
        <v>300</v>
      </c>
      <c r="B612">
        <v>490</v>
      </c>
      <c r="C612" t="s">
        <v>1094</v>
      </c>
      <c r="D612" t="s">
        <v>908</v>
      </c>
      <c r="E612" t="s">
        <v>1050</v>
      </c>
      <c r="F612" t="str">
        <f t="shared" si="9"/>
        <v>300490DKA6430DKA1040-1050DKA3220</v>
      </c>
      <c r="G612" t="s">
        <v>504</v>
      </c>
    </row>
    <row r="613" spans="1:7" x14ac:dyDescent="0.25">
      <c r="A613">
        <v>300</v>
      </c>
      <c r="B613">
        <v>490</v>
      </c>
      <c r="C613" t="s">
        <v>1094</v>
      </c>
      <c r="D613" t="s">
        <v>908</v>
      </c>
      <c r="E613" t="s">
        <v>1052</v>
      </c>
      <c r="F613" t="str">
        <f t="shared" si="9"/>
        <v>300490DKA6430DKA1040-1050DKA3230</v>
      </c>
      <c r="G613" t="s">
        <v>504</v>
      </c>
    </row>
    <row r="614" spans="1:7" x14ac:dyDescent="0.25">
      <c r="A614">
        <v>300</v>
      </c>
      <c r="B614">
        <v>490</v>
      </c>
      <c r="C614" t="s">
        <v>1094</v>
      </c>
      <c r="D614" t="s">
        <v>910</v>
      </c>
      <c r="E614" t="s">
        <v>1046</v>
      </c>
      <c r="F614" t="str">
        <f t="shared" si="9"/>
        <v>300490DKA6430DKA1060DKA3200</v>
      </c>
      <c r="G614" t="s">
        <v>723</v>
      </c>
    </row>
    <row r="615" spans="1:7" x14ac:dyDescent="0.25">
      <c r="A615">
        <v>300</v>
      </c>
      <c r="B615">
        <v>490</v>
      </c>
      <c r="C615" t="s">
        <v>1094</v>
      </c>
      <c r="D615" t="s">
        <v>910</v>
      </c>
      <c r="E615" t="s">
        <v>1048</v>
      </c>
      <c r="F615" t="str">
        <f t="shared" si="9"/>
        <v>300490DKA6430DKA1060DKA3210</v>
      </c>
      <c r="G615" t="s">
        <v>723</v>
      </c>
    </row>
    <row r="616" spans="1:7" x14ac:dyDescent="0.25">
      <c r="A616">
        <v>300</v>
      </c>
      <c r="B616">
        <v>490</v>
      </c>
      <c r="C616" t="s">
        <v>1094</v>
      </c>
      <c r="D616" t="s">
        <v>910</v>
      </c>
      <c r="E616" t="s">
        <v>1050</v>
      </c>
      <c r="F616" t="str">
        <f t="shared" si="9"/>
        <v>300490DKA6430DKA1060DKA3220</v>
      </c>
      <c r="G616" t="s">
        <v>723</v>
      </c>
    </row>
    <row r="617" spans="1:7" x14ac:dyDescent="0.25">
      <c r="A617">
        <v>300</v>
      </c>
      <c r="B617">
        <v>490</v>
      </c>
      <c r="C617" t="s">
        <v>1094</v>
      </c>
      <c r="D617" t="s">
        <v>910</v>
      </c>
      <c r="E617" t="s">
        <v>1052</v>
      </c>
      <c r="F617" t="str">
        <f t="shared" si="9"/>
        <v>300490DKA6430DKA1060DKA3230</v>
      </c>
      <c r="G617" t="s">
        <v>723</v>
      </c>
    </row>
    <row r="618" spans="1:7" x14ac:dyDescent="0.25">
      <c r="A618">
        <v>300</v>
      </c>
      <c r="B618">
        <v>490</v>
      </c>
      <c r="C618" t="s">
        <v>1094</v>
      </c>
      <c r="D618" t="s">
        <v>911</v>
      </c>
      <c r="E618" t="s">
        <v>1046</v>
      </c>
      <c r="F618" t="str">
        <f t="shared" si="9"/>
        <v>300490DKA6430DKA1070-1080DKA3200</v>
      </c>
      <c r="G618" t="s">
        <v>504</v>
      </c>
    </row>
    <row r="619" spans="1:7" x14ac:dyDescent="0.25">
      <c r="A619">
        <v>300</v>
      </c>
      <c r="B619">
        <v>490</v>
      </c>
      <c r="C619" t="s">
        <v>1094</v>
      </c>
      <c r="D619" t="s">
        <v>911</v>
      </c>
      <c r="E619" t="s">
        <v>1048</v>
      </c>
      <c r="F619" t="str">
        <f t="shared" si="9"/>
        <v>300490DKA6430DKA1070-1080DKA3210</v>
      </c>
      <c r="G619" t="s">
        <v>504</v>
      </c>
    </row>
    <row r="620" spans="1:7" x14ac:dyDescent="0.25">
      <c r="A620">
        <v>300</v>
      </c>
      <c r="B620">
        <v>490</v>
      </c>
      <c r="C620" t="s">
        <v>1094</v>
      </c>
      <c r="D620" t="s">
        <v>911</v>
      </c>
      <c r="E620" t="s">
        <v>1050</v>
      </c>
      <c r="F620" t="str">
        <f t="shared" si="9"/>
        <v>300490DKA6430DKA1070-1080DKA3220</v>
      </c>
      <c r="G620" t="s">
        <v>504</v>
      </c>
    </row>
    <row r="621" spans="1:7" x14ac:dyDescent="0.25">
      <c r="A621">
        <v>300</v>
      </c>
      <c r="B621">
        <v>490</v>
      </c>
      <c r="C621" t="s">
        <v>1094</v>
      </c>
      <c r="D621" t="s">
        <v>911</v>
      </c>
      <c r="E621" t="s">
        <v>1052</v>
      </c>
      <c r="F621" t="str">
        <f t="shared" si="9"/>
        <v>300490DKA6430DKA1070-1080DKA3230</v>
      </c>
      <c r="G621" t="s">
        <v>504</v>
      </c>
    </row>
    <row r="622" spans="1:7" x14ac:dyDescent="0.25">
      <c r="A622">
        <v>300</v>
      </c>
      <c r="B622">
        <v>490</v>
      </c>
      <c r="C622" t="s">
        <v>1094</v>
      </c>
      <c r="D622" t="s">
        <v>913</v>
      </c>
      <c r="E622" t="s">
        <v>1046</v>
      </c>
      <c r="F622" t="str">
        <f t="shared" si="9"/>
        <v>300490DKA6430DKA1090DKA3200</v>
      </c>
      <c r="G622" t="s">
        <v>723</v>
      </c>
    </row>
    <row r="623" spans="1:7" x14ac:dyDescent="0.25">
      <c r="A623">
        <v>300</v>
      </c>
      <c r="B623">
        <v>490</v>
      </c>
      <c r="C623" t="s">
        <v>1094</v>
      </c>
      <c r="D623" t="s">
        <v>913</v>
      </c>
      <c r="E623" t="s">
        <v>1048</v>
      </c>
      <c r="F623" t="str">
        <f t="shared" si="9"/>
        <v>300490DKA6430DKA1090DKA3210</v>
      </c>
      <c r="G623" t="s">
        <v>723</v>
      </c>
    </row>
    <row r="624" spans="1:7" x14ac:dyDescent="0.25">
      <c r="A624">
        <v>300</v>
      </c>
      <c r="B624">
        <v>490</v>
      </c>
      <c r="C624" t="s">
        <v>1094</v>
      </c>
      <c r="D624" t="s">
        <v>913</v>
      </c>
      <c r="E624" t="s">
        <v>1050</v>
      </c>
      <c r="F624" t="str">
        <f t="shared" si="9"/>
        <v>300490DKA6430DKA1090DKA3220</v>
      </c>
      <c r="G624" t="s">
        <v>723</v>
      </c>
    </row>
    <row r="625" spans="1:7" x14ac:dyDescent="0.25">
      <c r="A625">
        <v>300</v>
      </c>
      <c r="B625">
        <v>490</v>
      </c>
      <c r="C625" t="s">
        <v>1094</v>
      </c>
      <c r="D625" t="s">
        <v>913</v>
      </c>
      <c r="E625" t="s">
        <v>1052</v>
      </c>
      <c r="F625" t="str">
        <f t="shared" si="9"/>
        <v>300490DKA6430DKA1090DKA3230</v>
      </c>
      <c r="G625" t="s">
        <v>723</v>
      </c>
    </row>
    <row r="626" spans="1:7" x14ac:dyDescent="0.25">
      <c r="A626">
        <v>300</v>
      </c>
      <c r="B626">
        <v>500</v>
      </c>
      <c r="C626" t="s">
        <v>1092</v>
      </c>
      <c r="D626" t="s">
        <v>908</v>
      </c>
      <c r="E626" t="s">
        <v>1046</v>
      </c>
      <c r="F626" t="str">
        <f t="shared" si="9"/>
        <v>300500DKA6410DKA1040-1050DKA3200</v>
      </c>
      <c r="G626" t="s">
        <v>723</v>
      </c>
    </row>
    <row r="627" spans="1:7" x14ac:dyDescent="0.25">
      <c r="A627">
        <v>300</v>
      </c>
      <c r="B627">
        <v>500</v>
      </c>
      <c r="C627" t="s">
        <v>1092</v>
      </c>
      <c r="D627" t="s">
        <v>908</v>
      </c>
      <c r="E627" t="s">
        <v>1048</v>
      </c>
      <c r="F627" t="str">
        <f t="shared" si="9"/>
        <v>300500DKA6410DKA1040-1050DKA3210</v>
      </c>
      <c r="G627" t="s">
        <v>723</v>
      </c>
    </row>
    <row r="628" spans="1:7" x14ac:dyDescent="0.25">
      <c r="A628">
        <v>300</v>
      </c>
      <c r="B628">
        <v>500</v>
      </c>
      <c r="C628" t="s">
        <v>1092</v>
      </c>
      <c r="D628" t="s">
        <v>908</v>
      </c>
      <c r="E628" t="s">
        <v>1050</v>
      </c>
      <c r="F628" t="str">
        <f t="shared" si="9"/>
        <v>300500DKA6410DKA1040-1050DKA3220</v>
      </c>
      <c r="G628" t="s">
        <v>504</v>
      </c>
    </row>
    <row r="629" spans="1:7" x14ac:dyDescent="0.25">
      <c r="A629">
        <v>300</v>
      </c>
      <c r="B629">
        <v>500</v>
      </c>
      <c r="C629" t="s">
        <v>1092</v>
      </c>
      <c r="D629" t="s">
        <v>908</v>
      </c>
      <c r="E629" t="s">
        <v>1052</v>
      </c>
      <c r="F629" t="str">
        <f t="shared" si="9"/>
        <v>300500DKA6410DKA1040-1050DKA3230</v>
      </c>
      <c r="G629" t="s">
        <v>504</v>
      </c>
    </row>
    <row r="630" spans="1:7" x14ac:dyDescent="0.25">
      <c r="A630">
        <v>300</v>
      </c>
      <c r="B630">
        <v>500</v>
      </c>
      <c r="C630" t="s">
        <v>1092</v>
      </c>
      <c r="D630" t="s">
        <v>910</v>
      </c>
      <c r="E630" t="s">
        <v>1046</v>
      </c>
      <c r="F630" t="str">
        <f t="shared" si="9"/>
        <v>300500DKA6410DKA1060DKA3200</v>
      </c>
      <c r="G630" t="s">
        <v>504</v>
      </c>
    </row>
    <row r="631" spans="1:7" x14ac:dyDescent="0.25">
      <c r="A631">
        <v>300</v>
      </c>
      <c r="B631">
        <v>500</v>
      </c>
      <c r="C631" t="s">
        <v>1092</v>
      </c>
      <c r="D631" t="s">
        <v>910</v>
      </c>
      <c r="E631" t="s">
        <v>1048</v>
      </c>
      <c r="F631" t="str">
        <f t="shared" si="9"/>
        <v>300500DKA6410DKA1060DKA3210</v>
      </c>
      <c r="G631" t="s">
        <v>504</v>
      </c>
    </row>
    <row r="632" spans="1:7" x14ac:dyDescent="0.25">
      <c r="A632">
        <v>300</v>
      </c>
      <c r="B632">
        <v>500</v>
      </c>
      <c r="C632" t="s">
        <v>1092</v>
      </c>
      <c r="D632" t="s">
        <v>910</v>
      </c>
      <c r="E632" t="s">
        <v>1050</v>
      </c>
      <c r="F632" t="str">
        <f t="shared" si="9"/>
        <v>300500DKA6410DKA1060DKA3220</v>
      </c>
      <c r="G632" t="s">
        <v>504</v>
      </c>
    </row>
    <row r="633" spans="1:7" x14ac:dyDescent="0.25">
      <c r="A633">
        <v>300</v>
      </c>
      <c r="B633">
        <v>500</v>
      </c>
      <c r="C633" t="s">
        <v>1092</v>
      </c>
      <c r="D633" t="s">
        <v>910</v>
      </c>
      <c r="E633" t="s">
        <v>1052</v>
      </c>
      <c r="F633" t="str">
        <f t="shared" si="9"/>
        <v>300500DKA6410DKA1060DKA3230</v>
      </c>
      <c r="G633" t="s">
        <v>504</v>
      </c>
    </row>
    <row r="634" spans="1:7" x14ac:dyDescent="0.25">
      <c r="A634">
        <v>300</v>
      </c>
      <c r="B634">
        <v>500</v>
      </c>
      <c r="C634" t="s">
        <v>1092</v>
      </c>
      <c r="D634" t="s">
        <v>911</v>
      </c>
      <c r="E634" t="s">
        <v>1046</v>
      </c>
      <c r="F634" t="str">
        <f t="shared" si="9"/>
        <v>300500DKA6410DKA1070-1080DKA3200</v>
      </c>
      <c r="G634" t="s">
        <v>504</v>
      </c>
    </row>
    <row r="635" spans="1:7" x14ac:dyDescent="0.25">
      <c r="A635">
        <v>300</v>
      </c>
      <c r="B635">
        <v>500</v>
      </c>
      <c r="C635" t="s">
        <v>1092</v>
      </c>
      <c r="D635" t="s">
        <v>911</v>
      </c>
      <c r="E635" t="s">
        <v>1048</v>
      </c>
      <c r="F635" t="str">
        <f t="shared" si="9"/>
        <v>300500DKA6410DKA1070-1080DKA3210</v>
      </c>
      <c r="G635" t="s">
        <v>504</v>
      </c>
    </row>
    <row r="636" spans="1:7" x14ac:dyDescent="0.25">
      <c r="A636">
        <v>300</v>
      </c>
      <c r="B636">
        <v>500</v>
      </c>
      <c r="C636" t="s">
        <v>1092</v>
      </c>
      <c r="D636" t="s">
        <v>911</v>
      </c>
      <c r="E636" t="s">
        <v>1050</v>
      </c>
      <c r="F636" t="str">
        <f t="shared" si="9"/>
        <v>300500DKA6410DKA1070-1080DKA3220</v>
      </c>
      <c r="G636" t="s">
        <v>504</v>
      </c>
    </row>
    <row r="637" spans="1:7" x14ac:dyDescent="0.25">
      <c r="A637">
        <v>300</v>
      </c>
      <c r="B637">
        <v>500</v>
      </c>
      <c r="C637" t="s">
        <v>1092</v>
      </c>
      <c r="D637" t="s">
        <v>911</v>
      </c>
      <c r="E637" t="s">
        <v>1052</v>
      </c>
      <c r="F637" t="str">
        <f t="shared" si="9"/>
        <v>300500DKA6410DKA1070-1080DKA3230</v>
      </c>
      <c r="G637" t="s">
        <v>504</v>
      </c>
    </row>
    <row r="638" spans="1:7" x14ac:dyDescent="0.25">
      <c r="A638">
        <v>300</v>
      </c>
      <c r="B638">
        <v>500</v>
      </c>
      <c r="C638" t="s">
        <v>1092</v>
      </c>
      <c r="D638" t="s">
        <v>913</v>
      </c>
      <c r="E638" t="s">
        <v>1046</v>
      </c>
      <c r="F638" t="str">
        <f t="shared" si="9"/>
        <v>300500DKA6410DKA1090DKA3200</v>
      </c>
      <c r="G638" t="s">
        <v>504</v>
      </c>
    </row>
    <row r="639" spans="1:7" x14ac:dyDescent="0.25">
      <c r="A639">
        <v>300</v>
      </c>
      <c r="B639">
        <v>500</v>
      </c>
      <c r="C639" t="s">
        <v>1092</v>
      </c>
      <c r="D639" t="s">
        <v>913</v>
      </c>
      <c r="E639" t="s">
        <v>1048</v>
      </c>
      <c r="F639" t="str">
        <f t="shared" si="9"/>
        <v>300500DKA6410DKA1090DKA3210</v>
      </c>
      <c r="G639" t="s">
        <v>504</v>
      </c>
    </row>
    <row r="640" spans="1:7" x14ac:dyDescent="0.25">
      <c r="A640">
        <v>300</v>
      </c>
      <c r="B640">
        <v>500</v>
      </c>
      <c r="C640" t="s">
        <v>1092</v>
      </c>
      <c r="D640" t="s">
        <v>913</v>
      </c>
      <c r="E640" t="s">
        <v>1050</v>
      </c>
      <c r="F640" t="str">
        <f t="shared" si="9"/>
        <v>300500DKA6410DKA1090DKA3220</v>
      </c>
      <c r="G640" t="s">
        <v>504</v>
      </c>
    </row>
    <row r="641" spans="1:7" x14ac:dyDescent="0.25">
      <c r="A641">
        <v>300</v>
      </c>
      <c r="B641">
        <v>500</v>
      </c>
      <c r="C641" t="s">
        <v>1092</v>
      </c>
      <c r="D641" t="s">
        <v>913</v>
      </c>
      <c r="E641" t="s">
        <v>1052</v>
      </c>
      <c r="F641" t="str">
        <f t="shared" si="9"/>
        <v>300500DKA6410DKA1090DKA3230</v>
      </c>
      <c r="G641" t="s">
        <v>504</v>
      </c>
    </row>
    <row r="642" spans="1:7" x14ac:dyDescent="0.25">
      <c r="A642">
        <v>300</v>
      </c>
      <c r="B642">
        <v>500</v>
      </c>
      <c r="C642" t="s">
        <v>1093</v>
      </c>
      <c r="D642" t="s">
        <v>908</v>
      </c>
      <c r="E642" t="s">
        <v>1046</v>
      </c>
      <c r="F642" t="str">
        <f t="shared" si="9"/>
        <v>300500DKA6420DKA1040-1050DKA3200</v>
      </c>
      <c r="G642" t="s">
        <v>504</v>
      </c>
    </row>
    <row r="643" spans="1:7" x14ac:dyDescent="0.25">
      <c r="A643">
        <v>300</v>
      </c>
      <c r="B643">
        <v>500</v>
      </c>
      <c r="C643" t="s">
        <v>1093</v>
      </c>
      <c r="D643" t="s">
        <v>908</v>
      </c>
      <c r="E643" t="s">
        <v>1048</v>
      </c>
      <c r="F643" t="str">
        <f t="shared" ref="F643:F706" si="10">CONCATENATE(A643,B643,C643,D643,E643)</f>
        <v>300500DKA6420DKA1040-1050DKA3210</v>
      </c>
      <c r="G643" t="s">
        <v>504</v>
      </c>
    </row>
    <row r="644" spans="1:7" x14ac:dyDescent="0.25">
      <c r="A644">
        <v>300</v>
      </c>
      <c r="B644">
        <v>500</v>
      </c>
      <c r="C644" t="s">
        <v>1093</v>
      </c>
      <c r="D644" t="s">
        <v>908</v>
      </c>
      <c r="E644" t="s">
        <v>1050</v>
      </c>
      <c r="F644" t="str">
        <f t="shared" si="10"/>
        <v>300500DKA6420DKA1040-1050DKA3220</v>
      </c>
      <c r="G644" t="s">
        <v>504</v>
      </c>
    </row>
    <row r="645" spans="1:7" x14ac:dyDescent="0.25">
      <c r="A645">
        <v>300</v>
      </c>
      <c r="B645">
        <v>500</v>
      </c>
      <c r="C645" t="s">
        <v>1093</v>
      </c>
      <c r="D645" t="s">
        <v>908</v>
      </c>
      <c r="E645" t="s">
        <v>1052</v>
      </c>
      <c r="F645" t="str">
        <f t="shared" si="10"/>
        <v>300500DKA6420DKA1040-1050DKA3230</v>
      </c>
      <c r="G645" t="s">
        <v>504</v>
      </c>
    </row>
    <row r="646" spans="1:7" x14ac:dyDescent="0.25">
      <c r="A646">
        <v>300</v>
      </c>
      <c r="B646">
        <v>500</v>
      </c>
      <c r="C646" t="s">
        <v>1093</v>
      </c>
      <c r="D646" t="s">
        <v>910</v>
      </c>
      <c r="E646" t="s">
        <v>1046</v>
      </c>
      <c r="F646" t="str">
        <f t="shared" si="10"/>
        <v>300500DKA6420DKA1060DKA3200</v>
      </c>
      <c r="G646" t="s">
        <v>723</v>
      </c>
    </row>
    <row r="647" spans="1:7" x14ac:dyDescent="0.25">
      <c r="A647">
        <v>300</v>
      </c>
      <c r="B647">
        <v>500</v>
      </c>
      <c r="C647" t="s">
        <v>1093</v>
      </c>
      <c r="D647" t="s">
        <v>910</v>
      </c>
      <c r="E647" t="s">
        <v>1048</v>
      </c>
      <c r="F647" t="str">
        <f t="shared" si="10"/>
        <v>300500DKA6420DKA1060DKA3210</v>
      </c>
      <c r="G647" t="s">
        <v>723</v>
      </c>
    </row>
    <row r="648" spans="1:7" x14ac:dyDescent="0.25">
      <c r="A648">
        <v>300</v>
      </c>
      <c r="B648">
        <v>500</v>
      </c>
      <c r="C648" t="s">
        <v>1093</v>
      </c>
      <c r="D648" t="s">
        <v>910</v>
      </c>
      <c r="E648" t="s">
        <v>1050</v>
      </c>
      <c r="F648" t="str">
        <f t="shared" si="10"/>
        <v>300500DKA6420DKA1060DKA3220</v>
      </c>
      <c r="G648" t="s">
        <v>723</v>
      </c>
    </row>
    <row r="649" spans="1:7" x14ac:dyDescent="0.25">
      <c r="A649">
        <v>300</v>
      </c>
      <c r="B649">
        <v>500</v>
      </c>
      <c r="C649" t="s">
        <v>1093</v>
      </c>
      <c r="D649" t="s">
        <v>910</v>
      </c>
      <c r="E649" t="s">
        <v>1052</v>
      </c>
      <c r="F649" t="str">
        <f t="shared" si="10"/>
        <v>300500DKA6420DKA1060DKA3230</v>
      </c>
      <c r="G649" t="s">
        <v>723</v>
      </c>
    </row>
    <row r="650" spans="1:7" x14ac:dyDescent="0.25">
      <c r="A650">
        <v>300</v>
      </c>
      <c r="B650">
        <v>500</v>
      </c>
      <c r="C650" t="s">
        <v>1093</v>
      </c>
      <c r="D650" t="s">
        <v>911</v>
      </c>
      <c r="E650" t="s">
        <v>1046</v>
      </c>
      <c r="F650" t="str">
        <f t="shared" si="10"/>
        <v>300500DKA6420DKA1070-1080DKA3200</v>
      </c>
      <c r="G650" t="s">
        <v>504</v>
      </c>
    </row>
    <row r="651" spans="1:7" x14ac:dyDescent="0.25">
      <c r="A651">
        <v>300</v>
      </c>
      <c r="B651">
        <v>500</v>
      </c>
      <c r="C651" t="s">
        <v>1093</v>
      </c>
      <c r="D651" t="s">
        <v>911</v>
      </c>
      <c r="E651" t="s">
        <v>1048</v>
      </c>
      <c r="F651" t="str">
        <f t="shared" si="10"/>
        <v>300500DKA6420DKA1070-1080DKA3210</v>
      </c>
      <c r="G651" t="s">
        <v>504</v>
      </c>
    </row>
    <row r="652" spans="1:7" x14ac:dyDescent="0.25">
      <c r="A652">
        <v>300</v>
      </c>
      <c r="B652">
        <v>500</v>
      </c>
      <c r="C652" t="s">
        <v>1093</v>
      </c>
      <c r="D652" t="s">
        <v>911</v>
      </c>
      <c r="E652" t="s">
        <v>1050</v>
      </c>
      <c r="F652" t="str">
        <f t="shared" si="10"/>
        <v>300500DKA6420DKA1070-1080DKA3220</v>
      </c>
      <c r="G652" t="s">
        <v>504</v>
      </c>
    </row>
    <row r="653" spans="1:7" x14ac:dyDescent="0.25">
      <c r="A653">
        <v>300</v>
      </c>
      <c r="B653">
        <v>500</v>
      </c>
      <c r="C653" t="s">
        <v>1093</v>
      </c>
      <c r="D653" t="s">
        <v>911</v>
      </c>
      <c r="E653" t="s">
        <v>1052</v>
      </c>
      <c r="F653" t="str">
        <f t="shared" si="10"/>
        <v>300500DKA6420DKA1070-1080DKA3230</v>
      </c>
      <c r="G653" t="s">
        <v>504</v>
      </c>
    </row>
    <row r="654" spans="1:7" x14ac:dyDescent="0.25">
      <c r="A654">
        <v>300</v>
      </c>
      <c r="B654">
        <v>500</v>
      </c>
      <c r="C654" t="s">
        <v>1093</v>
      </c>
      <c r="D654" t="s">
        <v>913</v>
      </c>
      <c r="E654" t="s">
        <v>1046</v>
      </c>
      <c r="F654" t="str">
        <f t="shared" si="10"/>
        <v>300500DKA6420DKA1090DKA3200</v>
      </c>
      <c r="G654" t="s">
        <v>723</v>
      </c>
    </row>
    <row r="655" spans="1:7" x14ac:dyDescent="0.25">
      <c r="A655">
        <v>300</v>
      </c>
      <c r="B655">
        <v>500</v>
      </c>
      <c r="C655" t="s">
        <v>1093</v>
      </c>
      <c r="D655" t="s">
        <v>913</v>
      </c>
      <c r="E655" t="s">
        <v>1048</v>
      </c>
      <c r="F655" t="str">
        <f t="shared" si="10"/>
        <v>300500DKA6420DKA1090DKA3210</v>
      </c>
      <c r="G655" t="s">
        <v>723</v>
      </c>
    </row>
    <row r="656" spans="1:7" x14ac:dyDescent="0.25">
      <c r="A656">
        <v>300</v>
      </c>
      <c r="B656">
        <v>500</v>
      </c>
      <c r="C656" t="s">
        <v>1093</v>
      </c>
      <c r="D656" t="s">
        <v>913</v>
      </c>
      <c r="E656" t="s">
        <v>1050</v>
      </c>
      <c r="F656" t="str">
        <f t="shared" si="10"/>
        <v>300500DKA6420DKA1090DKA3220</v>
      </c>
      <c r="G656" t="s">
        <v>723</v>
      </c>
    </row>
    <row r="657" spans="1:7" x14ac:dyDescent="0.25">
      <c r="A657">
        <v>300</v>
      </c>
      <c r="B657">
        <v>500</v>
      </c>
      <c r="C657" t="s">
        <v>1093</v>
      </c>
      <c r="D657" t="s">
        <v>913</v>
      </c>
      <c r="E657" t="s">
        <v>1052</v>
      </c>
      <c r="F657" t="str">
        <f t="shared" si="10"/>
        <v>300500DKA6420DKA1090DKA3230</v>
      </c>
      <c r="G657" t="s">
        <v>723</v>
      </c>
    </row>
    <row r="658" spans="1:7" x14ac:dyDescent="0.25">
      <c r="A658">
        <v>300</v>
      </c>
      <c r="B658">
        <v>500</v>
      </c>
      <c r="C658" t="s">
        <v>1094</v>
      </c>
      <c r="D658" t="s">
        <v>908</v>
      </c>
      <c r="E658" t="s">
        <v>1046</v>
      </c>
      <c r="F658" t="str">
        <f t="shared" si="10"/>
        <v>300500DKA6430DKA1040-1050DKA3200</v>
      </c>
      <c r="G658" t="s">
        <v>504</v>
      </c>
    </row>
    <row r="659" spans="1:7" x14ac:dyDescent="0.25">
      <c r="A659">
        <v>300</v>
      </c>
      <c r="B659">
        <v>500</v>
      </c>
      <c r="C659" t="s">
        <v>1094</v>
      </c>
      <c r="D659" t="s">
        <v>908</v>
      </c>
      <c r="E659" t="s">
        <v>1048</v>
      </c>
      <c r="F659" t="str">
        <f t="shared" si="10"/>
        <v>300500DKA6430DKA1040-1050DKA3210</v>
      </c>
      <c r="G659" t="s">
        <v>504</v>
      </c>
    </row>
    <row r="660" spans="1:7" x14ac:dyDescent="0.25">
      <c r="A660">
        <v>300</v>
      </c>
      <c r="B660">
        <v>500</v>
      </c>
      <c r="C660" t="s">
        <v>1094</v>
      </c>
      <c r="D660" t="s">
        <v>908</v>
      </c>
      <c r="E660" t="s">
        <v>1050</v>
      </c>
      <c r="F660" t="str">
        <f t="shared" si="10"/>
        <v>300500DKA6430DKA1040-1050DKA3220</v>
      </c>
      <c r="G660" t="s">
        <v>504</v>
      </c>
    </row>
    <row r="661" spans="1:7" x14ac:dyDescent="0.25">
      <c r="A661">
        <v>300</v>
      </c>
      <c r="B661">
        <v>500</v>
      </c>
      <c r="C661" t="s">
        <v>1094</v>
      </c>
      <c r="D661" t="s">
        <v>908</v>
      </c>
      <c r="E661" t="s">
        <v>1052</v>
      </c>
      <c r="F661" t="str">
        <f t="shared" si="10"/>
        <v>300500DKA6430DKA1040-1050DKA3230</v>
      </c>
      <c r="G661" t="s">
        <v>504</v>
      </c>
    </row>
    <row r="662" spans="1:7" x14ac:dyDescent="0.25">
      <c r="A662">
        <v>300</v>
      </c>
      <c r="B662">
        <v>500</v>
      </c>
      <c r="C662" t="s">
        <v>1094</v>
      </c>
      <c r="D662" t="s">
        <v>910</v>
      </c>
      <c r="E662" t="s">
        <v>1046</v>
      </c>
      <c r="F662" t="str">
        <f t="shared" si="10"/>
        <v>300500DKA6430DKA1060DKA3200</v>
      </c>
      <c r="G662" t="s">
        <v>723</v>
      </c>
    </row>
    <row r="663" spans="1:7" x14ac:dyDescent="0.25">
      <c r="A663">
        <v>300</v>
      </c>
      <c r="B663">
        <v>500</v>
      </c>
      <c r="C663" t="s">
        <v>1094</v>
      </c>
      <c r="D663" t="s">
        <v>910</v>
      </c>
      <c r="E663" t="s">
        <v>1048</v>
      </c>
      <c r="F663" t="str">
        <f t="shared" si="10"/>
        <v>300500DKA6430DKA1060DKA3210</v>
      </c>
      <c r="G663" t="s">
        <v>723</v>
      </c>
    </row>
    <row r="664" spans="1:7" x14ac:dyDescent="0.25">
      <c r="A664">
        <v>300</v>
      </c>
      <c r="B664">
        <v>500</v>
      </c>
      <c r="C664" t="s">
        <v>1094</v>
      </c>
      <c r="D664" t="s">
        <v>910</v>
      </c>
      <c r="E664" t="s">
        <v>1050</v>
      </c>
      <c r="F664" t="str">
        <f t="shared" si="10"/>
        <v>300500DKA6430DKA1060DKA3220</v>
      </c>
      <c r="G664" t="s">
        <v>723</v>
      </c>
    </row>
    <row r="665" spans="1:7" x14ac:dyDescent="0.25">
      <c r="A665">
        <v>300</v>
      </c>
      <c r="B665">
        <v>500</v>
      </c>
      <c r="C665" t="s">
        <v>1094</v>
      </c>
      <c r="D665" t="s">
        <v>910</v>
      </c>
      <c r="E665" t="s">
        <v>1052</v>
      </c>
      <c r="F665" t="str">
        <f t="shared" si="10"/>
        <v>300500DKA6430DKA1060DKA3230</v>
      </c>
      <c r="G665" t="s">
        <v>723</v>
      </c>
    </row>
    <row r="666" spans="1:7" x14ac:dyDescent="0.25">
      <c r="A666">
        <v>300</v>
      </c>
      <c r="B666">
        <v>500</v>
      </c>
      <c r="C666" t="s">
        <v>1094</v>
      </c>
      <c r="D666" t="s">
        <v>911</v>
      </c>
      <c r="E666" t="s">
        <v>1046</v>
      </c>
      <c r="F666" t="str">
        <f t="shared" si="10"/>
        <v>300500DKA6430DKA1070-1080DKA3200</v>
      </c>
      <c r="G666" t="s">
        <v>504</v>
      </c>
    </row>
    <row r="667" spans="1:7" x14ac:dyDescent="0.25">
      <c r="A667">
        <v>300</v>
      </c>
      <c r="B667">
        <v>500</v>
      </c>
      <c r="C667" t="s">
        <v>1094</v>
      </c>
      <c r="D667" t="s">
        <v>911</v>
      </c>
      <c r="E667" t="s">
        <v>1048</v>
      </c>
      <c r="F667" t="str">
        <f t="shared" si="10"/>
        <v>300500DKA6430DKA1070-1080DKA3210</v>
      </c>
      <c r="G667" t="s">
        <v>504</v>
      </c>
    </row>
    <row r="668" spans="1:7" x14ac:dyDescent="0.25">
      <c r="A668">
        <v>300</v>
      </c>
      <c r="B668">
        <v>500</v>
      </c>
      <c r="C668" t="s">
        <v>1094</v>
      </c>
      <c r="D668" t="s">
        <v>911</v>
      </c>
      <c r="E668" t="s">
        <v>1050</v>
      </c>
      <c r="F668" t="str">
        <f t="shared" si="10"/>
        <v>300500DKA6430DKA1070-1080DKA3220</v>
      </c>
      <c r="G668" t="s">
        <v>504</v>
      </c>
    </row>
    <row r="669" spans="1:7" x14ac:dyDescent="0.25">
      <c r="A669">
        <v>300</v>
      </c>
      <c r="B669">
        <v>500</v>
      </c>
      <c r="C669" t="s">
        <v>1094</v>
      </c>
      <c r="D669" t="s">
        <v>911</v>
      </c>
      <c r="E669" t="s">
        <v>1052</v>
      </c>
      <c r="F669" t="str">
        <f t="shared" si="10"/>
        <v>300500DKA6430DKA1070-1080DKA3230</v>
      </c>
      <c r="G669" t="s">
        <v>504</v>
      </c>
    </row>
    <row r="670" spans="1:7" x14ac:dyDescent="0.25">
      <c r="A670">
        <v>300</v>
      </c>
      <c r="B670">
        <v>500</v>
      </c>
      <c r="C670" t="s">
        <v>1094</v>
      </c>
      <c r="D670" t="s">
        <v>913</v>
      </c>
      <c r="E670" t="s">
        <v>1046</v>
      </c>
      <c r="F670" t="str">
        <f t="shared" si="10"/>
        <v>300500DKA6430DKA1090DKA3200</v>
      </c>
      <c r="G670" t="s">
        <v>723</v>
      </c>
    </row>
    <row r="671" spans="1:7" x14ac:dyDescent="0.25">
      <c r="A671">
        <v>300</v>
      </c>
      <c r="B671">
        <v>500</v>
      </c>
      <c r="C671" t="s">
        <v>1094</v>
      </c>
      <c r="D671" t="s">
        <v>913</v>
      </c>
      <c r="E671" t="s">
        <v>1048</v>
      </c>
      <c r="F671" t="str">
        <f t="shared" si="10"/>
        <v>300500DKA6430DKA1090DKA3210</v>
      </c>
      <c r="G671" t="s">
        <v>723</v>
      </c>
    </row>
    <row r="672" spans="1:7" x14ac:dyDescent="0.25">
      <c r="A672">
        <v>300</v>
      </c>
      <c r="B672">
        <v>500</v>
      </c>
      <c r="C672" t="s">
        <v>1094</v>
      </c>
      <c r="D672" t="s">
        <v>913</v>
      </c>
      <c r="E672" t="s">
        <v>1050</v>
      </c>
      <c r="F672" t="str">
        <f t="shared" si="10"/>
        <v>300500DKA6430DKA1090DKA3220</v>
      </c>
      <c r="G672" t="s">
        <v>723</v>
      </c>
    </row>
    <row r="673" spans="1:7" x14ac:dyDescent="0.25">
      <c r="A673">
        <v>300</v>
      </c>
      <c r="B673">
        <v>500</v>
      </c>
      <c r="C673" t="s">
        <v>1094</v>
      </c>
      <c r="D673" t="s">
        <v>913</v>
      </c>
      <c r="E673" t="s">
        <v>1052</v>
      </c>
      <c r="F673" t="str">
        <f t="shared" si="10"/>
        <v>300500DKA6430DKA1090DKA3230</v>
      </c>
      <c r="G673" t="s">
        <v>723</v>
      </c>
    </row>
    <row r="674" spans="1:7" x14ac:dyDescent="0.25">
      <c r="A674">
        <v>300</v>
      </c>
      <c r="B674">
        <v>510</v>
      </c>
      <c r="C674" t="s">
        <v>1092</v>
      </c>
      <c r="D674" t="s">
        <v>908</v>
      </c>
      <c r="E674" t="s">
        <v>1046</v>
      </c>
      <c r="F674" t="str">
        <f t="shared" si="10"/>
        <v>300510DKA6410DKA1040-1050DKA3200</v>
      </c>
      <c r="G674" t="s">
        <v>723</v>
      </c>
    </row>
    <row r="675" spans="1:7" x14ac:dyDescent="0.25">
      <c r="A675">
        <v>300</v>
      </c>
      <c r="B675">
        <v>510</v>
      </c>
      <c r="C675" t="s">
        <v>1092</v>
      </c>
      <c r="D675" t="s">
        <v>908</v>
      </c>
      <c r="E675" t="s">
        <v>1048</v>
      </c>
      <c r="F675" t="str">
        <f t="shared" si="10"/>
        <v>300510DKA6410DKA1040-1050DKA3210</v>
      </c>
      <c r="G675" t="s">
        <v>723</v>
      </c>
    </row>
    <row r="676" spans="1:7" x14ac:dyDescent="0.25">
      <c r="A676">
        <v>300</v>
      </c>
      <c r="B676">
        <v>510</v>
      </c>
      <c r="C676" t="s">
        <v>1092</v>
      </c>
      <c r="D676" t="s">
        <v>908</v>
      </c>
      <c r="E676" t="s">
        <v>1050</v>
      </c>
      <c r="F676" t="str">
        <f t="shared" si="10"/>
        <v>300510DKA6410DKA1040-1050DKA3220</v>
      </c>
      <c r="G676" t="s">
        <v>723</v>
      </c>
    </row>
    <row r="677" spans="1:7" x14ac:dyDescent="0.25">
      <c r="A677">
        <v>300</v>
      </c>
      <c r="B677">
        <v>510</v>
      </c>
      <c r="C677" t="s">
        <v>1092</v>
      </c>
      <c r="D677" t="s">
        <v>908</v>
      </c>
      <c r="E677" t="s">
        <v>1052</v>
      </c>
      <c r="F677" t="str">
        <f t="shared" si="10"/>
        <v>300510DKA6410DKA1040-1050DKA3230</v>
      </c>
      <c r="G677" t="s">
        <v>723</v>
      </c>
    </row>
    <row r="678" spans="1:7" x14ac:dyDescent="0.25">
      <c r="A678">
        <v>300</v>
      </c>
      <c r="B678">
        <v>510</v>
      </c>
      <c r="C678" t="s">
        <v>1092</v>
      </c>
      <c r="D678" t="s">
        <v>910</v>
      </c>
      <c r="E678" t="s">
        <v>1046</v>
      </c>
      <c r="F678" t="str">
        <f t="shared" si="10"/>
        <v>300510DKA6410DKA1060DKA3200</v>
      </c>
      <c r="G678" t="s">
        <v>504</v>
      </c>
    </row>
    <row r="679" spans="1:7" x14ac:dyDescent="0.25">
      <c r="A679">
        <v>300</v>
      </c>
      <c r="B679">
        <v>510</v>
      </c>
      <c r="C679" t="s">
        <v>1092</v>
      </c>
      <c r="D679" t="s">
        <v>910</v>
      </c>
      <c r="E679" t="s">
        <v>1048</v>
      </c>
      <c r="F679" t="str">
        <f t="shared" si="10"/>
        <v>300510DKA6410DKA1060DKA3210</v>
      </c>
      <c r="G679" t="s">
        <v>504</v>
      </c>
    </row>
    <row r="680" spans="1:7" x14ac:dyDescent="0.25">
      <c r="A680">
        <v>300</v>
      </c>
      <c r="B680">
        <v>510</v>
      </c>
      <c r="C680" t="s">
        <v>1092</v>
      </c>
      <c r="D680" t="s">
        <v>910</v>
      </c>
      <c r="E680" t="s">
        <v>1050</v>
      </c>
      <c r="F680" t="str">
        <f t="shared" si="10"/>
        <v>300510DKA6410DKA1060DKA3220</v>
      </c>
      <c r="G680" t="s">
        <v>504</v>
      </c>
    </row>
    <row r="681" spans="1:7" x14ac:dyDescent="0.25">
      <c r="A681">
        <v>300</v>
      </c>
      <c r="B681">
        <v>510</v>
      </c>
      <c r="C681" t="s">
        <v>1092</v>
      </c>
      <c r="D681" t="s">
        <v>910</v>
      </c>
      <c r="E681" t="s">
        <v>1052</v>
      </c>
      <c r="F681" t="str">
        <f t="shared" si="10"/>
        <v>300510DKA6410DKA1060DKA3230</v>
      </c>
      <c r="G681" t="s">
        <v>504</v>
      </c>
    </row>
    <row r="682" spans="1:7" x14ac:dyDescent="0.25">
      <c r="A682">
        <v>300</v>
      </c>
      <c r="B682">
        <v>510</v>
      </c>
      <c r="C682" t="s">
        <v>1092</v>
      </c>
      <c r="D682" t="s">
        <v>911</v>
      </c>
      <c r="E682" t="s">
        <v>1046</v>
      </c>
      <c r="F682" t="str">
        <f t="shared" si="10"/>
        <v>300510DKA6410DKA1070-1080DKA3200</v>
      </c>
      <c r="G682" t="s">
        <v>723</v>
      </c>
    </row>
    <row r="683" spans="1:7" x14ac:dyDescent="0.25">
      <c r="A683">
        <v>300</v>
      </c>
      <c r="B683">
        <v>510</v>
      </c>
      <c r="C683" t="s">
        <v>1092</v>
      </c>
      <c r="D683" t="s">
        <v>911</v>
      </c>
      <c r="E683" t="s">
        <v>1048</v>
      </c>
      <c r="F683" t="str">
        <f t="shared" si="10"/>
        <v>300510DKA6410DKA1070-1080DKA3210</v>
      </c>
      <c r="G683" t="s">
        <v>723</v>
      </c>
    </row>
    <row r="684" spans="1:7" x14ac:dyDescent="0.25">
      <c r="A684">
        <v>300</v>
      </c>
      <c r="B684">
        <v>510</v>
      </c>
      <c r="C684" t="s">
        <v>1092</v>
      </c>
      <c r="D684" t="s">
        <v>911</v>
      </c>
      <c r="E684" t="s">
        <v>1050</v>
      </c>
      <c r="F684" t="str">
        <f t="shared" si="10"/>
        <v>300510DKA6410DKA1070-1080DKA3220</v>
      </c>
      <c r="G684" t="s">
        <v>723</v>
      </c>
    </row>
    <row r="685" spans="1:7" x14ac:dyDescent="0.25">
      <c r="A685">
        <v>300</v>
      </c>
      <c r="B685">
        <v>510</v>
      </c>
      <c r="C685" t="s">
        <v>1092</v>
      </c>
      <c r="D685" t="s">
        <v>911</v>
      </c>
      <c r="E685" t="s">
        <v>1052</v>
      </c>
      <c r="F685" t="str">
        <f t="shared" si="10"/>
        <v>300510DKA6410DKA1070-1080DKA3230</v>
      </c>
      <c r="G685" t="s">
        <v>723</v>
      </c>
    </row>
    <row r="686" spans="1:7" x14ac:dyDescent="0.25">
      <c r="A686">
        <v>300</v>
      </c>
      <c r="B686">
        <v>510</v>
      </c>
      <c r="C686" t="s">
        <v>1092</v>
      </c>
      <c r="D686" t="s">
        <v>913</v>
      </c>
      <c r="E686" t="s">
        <v>1046</v>
      </c>
      <c r="F686" t="str">
        <f t="shared" si="10"/>
        <v>300510DKA6410DKA1090DKA3200</v>
      </c>
      <c r="G686" t="s">
        <v>504</v>
      </c>
    </row>
    <row r="687" spans="1:7" x14ac:dyDescent="0.25">
      <c r="A687">
        <v>300</v>
      </c>
      <c r="B687">
        <v>510</v>
      </c>
      <c r="C687" t="s">
        <v>1092</v>
      </c>
      <c r="D687" t="s">
        <v>913</v>
      </c>
      <c r="E687" t="s">
        <v>1048</v>
      </c>
      <c r="F687" t="str">
        <f t="shared" si="10"/>
        <v>300510DKA6410DKA1090DKA3210</v>
      </c>
      <c r="G687" t="s">
        <v>504</v>
      </c>
    </row>
    <row r="688" spans="1:7" x14ac:dyDescent="0.25">
      <c r="A688">
        <v>300</v>
      </c>
      <c r="B688">
        <v>510</v>
      </c>
      <c r="C688" t="s">
        <v>1092</v>
      </c>
      <c r="D688" t="s">
        <v>913</v>
      </c>
      <c r="E688" t="s">
        <v>1050</v>
      </c>
      <c r="F688" t="str">
        <f t="shared" si="10"/>
        <v>300510DKA6410DKA1090DKA3220</v>
      </c>
      <c r="G688" t="s">
        <v>504</v>
      </c>
    </row>
    <row r="689" spans="1:7" x14ac:dyDescent="0.25">
      <c r="A689">
        <v>300</v>
      </c>
      <c r="B689">
        <v>510</v>
      </c>
      <c r="C689" t="s">
        <v>1092</v>
      </c>
      <c r="D689" t="s">
        <v>913</v>
      </c>
      <c r="E689" t="s">
        <v>1052</v>
      </c>
      <c r="F689" t="str">
        <f t="shared" si="10"/>
        <v>300510DKA6410DKA1090DKA3230</v>
      </c>
      <c r="G689" t="s">
        <v>504</v>
      </c>
    </row>
    <row r="690" spans="1:7" x14ac:dyDescent="0.25">
      <c r="A690">
        <v>300</v>
      </c>
      <c r="B690">
        <v>510</v>
      </c>
      <c r="C690" t="s">
        <v>1093</v>
      </c>
      <c r="D690" t="s">
        <v>908</v>
      </c>
      <c r="E690" t="s">
        <v>1046</v>
      </c>
      <c r="F690" t="str">
        <f t="shared" si="10"/>
        <v>300510DKA6420DKA1040-1050DKA3200</v>
      </c>
      <c r="G690" t="s">
        <v>504</v>
      </c>
    </row>
    <row r="691" spans="1:7" x14ac:dyDescent="0.25">
      <c r="A691">
        <v>300</v>
      </c>
      <c r="B691">
        <v>510</v>
      </c>
      <c r="C691" t="s">
        <v>1093</v>
      </c>
      <c r="D691" t="s">
        <v>908</v>
      </c>
      <c r="E691" t="s">
        <v>1048</v>
      </c>
      <c r="F691" t="str">
        <f t="shared" si="10"/>
        <v>300510DKA6420DKA1040-1050DKA3210</v>
      </c>
      <c r="G691" t="s">
        <v>504</v>
      </c>
    </row>
    <row r="692" spans="1:7" x14ac:dyDescent="0.25">
      <c r="A692">
        <v>300</v>
      </c>
      <c r="B692">
        <v>510</v>
      </c>
      <c r="C692" t="s">
        <v>1093</v>
      </c>
      <c r="D692" t="s">
        <v>908</v>
      </c>
      <c r="E692" t="s">
        <v>1050</v>
      </c>
      <c r="F692" t="str">
        <f t="shared" si="10"/>
        <v>300510DKA6420DKA1040-1050DKA3220</v>
      </c>
      <c r="G692" t="s">
        <v>504</v>
      </c>
    </row>
    <row r="693" spans="1:7" x14ac:dyDescent="0.25">
      <c r="A693">
        <v>300</v>
      </c>
      <c r="B693">
        <v>510</v>
      </c>
      <c r="C693" t="s">
        <v>1093</v>
      </c>
      <c r="D693" t="s">
        <v>908</v>
      </c>
      <c r="E693" t="s">
        <v>1052</v>
      </c>
      <c r="F693" t="str">
        <f t="shared" si="10"/>
        <v>300510DKA6420DKA1040-1050DKA3230</v>
      </c>
      <c r="G693" t="s">
        <v>504</v>
      </c>
    </row>
    <row r="694" spans="1:7" x14ac:dyDescent="0.25">
      <c r="A694">
        <v>300</v>
      </c>
      <c r="B694">
        <v>510</v>
      </c>
      <c r="C694" t="s">
        <v>1093</v>
      </c>
      <c r="D694" t="s">
        <v>910</v>
      </c>
      <c r="E694" t="s">
        <v>1046</v>
      </c>
      <c r="F694" t="str">
        <f t="shared" si="10"/>
        <v>300510DKA6420DKA1060DKA3200</v>
      </c>
      <c r="G694" t="s">
        <v>504</v>
      </c>
    </row>
    <row r="695" spans="1:7" x14ac:dyDescent="0.25">
      <c r="A695">
        <v>300</v>
      </c>
      <c r="B695">
        <v>510</v>
      </c>
      <c r="C695" t="s">
        <v>1093</v>
      </c>
      <c r="D695" t="s">
        <v>910</v>
      </c>
      <c r="E695" t="s">
        <v>1048</v>
      </c>
      <c r="F695" t="str">
        <f t="shared" si="10"/>
        <v>300510DKA6420DKA1060DKA3210</v>
      </c>
      <c r="G695" t="s">
        <v>504</v>
      </c>
    </row>
    <row r="696" spans="1:7" x14ac:dyDescent="0.25">
      <c r="A696">
        <v>300</v>
      </c>
      <c r="B696">
        <v>510</v>
      </c>
      <c r="C696" t="s">
        <v>1093</v>
      </c>
      <c r="D696" t="s">
        <v>910</v>
      </c>
      <c r="E696" t="s">
        <v>1050</v>
      </c>
      <c r="F696" t="str">
        <f t="shared" si="10"/>
        <v>300510DKA6420DKA1060DKA3220</v>
      </c>
      <c r="G696" t="s">
        <v>504</v>
      </c>
    </row>
    <row r="697" spans="1:7" x14ac:dyDescent="0.25">
      <c r="A697">
        <v>300</v>
      </c>
      <c r="B697">
        <v>510</v>
      </c>
      <c r="C697" t="s">
        <v>1093</v>
      </c>
      <c r="D697" t="s">
        <v>910</v>
      </c>
      <c r="E697" t="s">
        <v>1052</v>
      </c>
      <c r="F697" t="str">
        <f t="shared" si="10"/>
        <v>300510DKA6420DKA1060DKA3230</v>
      </c>
      <c r="G697" t="s">
        <v>504</v>
      </c>
    </row>
    <row r="698" spans="1:7" x14ac:dyDescent="0.25">
      <c r="A698">
        <v>300</v>
      </c>
      <c r="B698">
        <v>510</v>
      </c>
      <c r="C698" t="s">
        <v>1093</v>
      </c>
      <c r="D698" t="s">
        <v>911</v>
      </c>
      <c r="E698" t="s">
        <v>1046</v>
      </c>
      <c r="F698" t="str">
        <f t="shared" si="10"/>
        <v>300510DKA6420DKA1070-1080DKA3200</v>
      </c>
      <c r="G698" t="s">
        <v>504</v>
      </c>
    </row>
    <row r="699" spans="1:7" x14ac:dyDescent="0.25">
      <c r="A699">
        <v>300</v>
      </c>
      <c r="B699">
        <v>510</v>
      </c>
      <c r="C699" t="s">
        <v>1093</v>
      </c>
      <c r="D699" t="s">
        <v>911</v>
      </c>
      <c r="E699" t="s">
        <v>1048</v>
      </c>
      <c r="F699" t="str">
        <f t="shared" si="10"/>
        <v>300510DKA6420DKA1070-1080DKA3210</v>
      </c>
      <c r="G699" t="s">
        <v>504</v>
      </c>
    </row>
    <row r="700" spans="1:7" x14ac:dyDescent="0.25">
      <c r="A700">
        <v>300</v>
      </c>
      <c r="B700">
        <v>510</v>
      </c>
      <c r="C700" t="s">
        <v>1093</v>
      </c>
      <c r="D700" t="s">
        <v>911</v>
      </c>
      <c r="E700" t="s">
        <v>1050</v>
      </c>
      <c r="F700" t="str">
        <f t="shared" si="10"/>
        <v>300510DKA6420DKA1070-1080DKA3220</v>
      </c>
      <c r="G700" t="s">
        <v>504</v>
      </c>
    </row>
    <row r="701" spans="1:7" x14ac:dyDescent="0.25">
      <c r="A701">
        <v>300</v>
      </c>
      <c r="B701">
        <v>510</v>
      </c>
      <c r="C701" t="s">
        <v>1093</v>
      </c>
      <c r="D701" t="s">
        <v>911</v>
      </c>
      <c r="E701" t="s">
        <v>1052</v>
      </c>
      <c r="F701" t="str">
        <f t="shared" si="10"/>
        <v>300510DKA6420DKA1070-1080DKA3230</v>
      </c>
      <c r="G701" t="s">
        <v>504</v>
      </c>
    </row>
    <row r="702" spans="1:7" x14ac:dyDescent="0.25">
      <c r="A702">
        <v>300</v>
      </c>
      <c r="B702">
        <v>510</v>
      </c>
      <c r="C702" t="s">
        <v>1093</v>
      </c>
      <c r="D702" t="s">
        <v>913</v>
      </c>
      <c r="E702" t="s">
        <v>1046</v>
      </c>
      <c r="F702" t="str">
        <f t="shared" si="10"/>
        <v>300510DKA6420DKA1090DKA3200</v>
      </c>
      <c r="G702" t="s">
        <v>504</v>
      </c>
    </row>
    <row r="703" spans="1:7" x14ac:dyDescent="0.25">
      <c r="A703">
        <v>300</v>
      </c>
      <c r="B703">
        <v>510</v>
      </c>
      <c r="C703" t="s">
        <v>1093</v>
      </c>
      <c r="D703" t="s">
        <v>913</v>
      </c>
      <c r="E703" t="s">
        <v>1048</v>
      </c>
      <c r="F703" t="str">
        <f t="shared" si="10"/>
        <v>300510DKA6420DKA1090DKA3210</v>
      </c>
      <c r="G703" t="s">
        <v>504</v>
      </c>
    </row>
    <row r="704" spans="1:7" x14ac:dyDescent="0.25">
      <c r="A704">
        <v>300</v>
      </c>
      <c r="B704">
        <v>510</v>
      </c>
      <c r="C704" t="s">
        <v>1093</v>
      </c>
      <c r="D704" t="s">
        <v>913</v>
      </c>
      <c r="E704" t="s">
        <v>1050</v>
      </c>
      <c r="F704" t="str">
        <f t="shared" si="10"/>
        <v>300510DKA6420DKA1090DKA3220</v>
      </c>
      <c r="G704" t="s">
        <v>504</v>
      </c>
    </row>
    <row r="705" spans="1:7" x14ac:dyDescent="0.25">
      <c r="A705">
        <v>300</v>
      </c>
      <c r="B705">
        <v>510</v>
      </c>
      <c r="C705" t="s">
        <v>1093</v>
      </c>
      <c r="D705" t="s">
        <v>913</v>
      </c>
      <c r="E705" t="s">
        <v>1052</v>
      </c>
      <c r="F705" t="str">
        <f t="shared" si="10"/>
        <v>300510DKA6420DKA1090DKA3230</v>
      </c>
      <c r="G705" t="s">
        <v>504</v>
      </c>
    </row>
    <row r="706" spans="1:7" x14ac:dyDescent="0.25">
      <c r="A706">
        <v>300</v>
      </c>
      <c r="B706">
        <v>510</v>
      </c>
      <c r="C706" t="s">
        <v>1094</v>
      </c>
      <c r="D706" t="s">
        <v>908</v>
      </c>
      <c r="E706" t="s">
        <v>1046</v>
      </c>
      <c r="F706" t="str">
        <f t="shared" si="10"/>
        <v>300510DKA6430DKA1040-1050DKA3200</v>
      </c>
      <c r="G706" t="s">
        <v>504</v>
      </c>
    </row>
    <row r="707" spans="1:7" x14ac:dyDescent="0.25">
      <c r="A707">
        <v>300</v>
      </c>
      <c r="B707">
        <v>510</v>
      </c>
      <c r="C707" t="s">
        <v>1094</v>
      </c>
      <c r="D707" t="s">
        <v>908</v>
      </c>
      <c r="E707" t="s">
        <v>1048</v>
      </c>
      <c r="F707" t="str">
        <f t="shared" ref="F707:F770" si="11">CONCATENATE(A707,B707,C707,D707,E707)</f>
        <v>300510DKA6430DKA1040-1050DKA3210</v>
      </c>
      <c r="G707" t="s">
        <v>504</v>
      </c>
    </row>
    <row r="708" spans="1:7" x14ac:dyDescent="0.25">
      <c r="A708">
        <v>300</v>
      </c>
      <c r="B708">
        <v>510</v>
      </c>
      <c r="C708" t="s">
        <v>1094</v>
      </c>
      <c r="D708" t="s">
        <v>908</v>
      </c>
      <c r="E708" t="s">
        <v>1050</v>
      </c>
      <c r="F708" t="str">
        <f t="shared" si="11"/>
        <v>300510DKA6430DKA1040-1050DKA3220</v>
      </c>
      <c r="G708" t="s">
        <v>504</v>
      </c>
    </row>
    <row r="709" spans="1:7" x14ac:dyDescent="0.25">
      <c r="A709">
        <v>300</v>
      </c>
      <c r="B709">
        <v>510</v>
      </c>
      <c r="C709" t="s">
        <v>1094</v>
      </c>
      <c r="D709" t="s">
        <v>908</v>
      </c>
      <c r="E709" t="s">
        <v>1052</v>
      </c>
      <c r="F709" t="str">
        <f t="shared" si="11"/>
        <v>300510DKA6430DKA1040-1050DKA3230</v>
      </c>
      <c r="G709" t="s">
        <v>504</v>
      </c>
    </row>
    <row r="710" spans="1:7" x14ac:dyDescent="0.25">
      <c r="A710">
        <v>300</v>
      </c>
      <c r="B710">
        <v>510</v>
      </c>
      <c r="C710" t="s">
        <v>1094</v>
      </c>
      <c r="D710" t="s">
        <v>910</v>
      </c>
      <c r="E710" t="s">
        <v>1046</v>
      </c>
      <c r="F710" t="str">
        <f t="shared" si="11"/>
        <v>300510DKA6430DKA1060DKA3200</v>
      </c>
      <c r="G710" t="s">
        <v>723</v>
      </c>
    </row>
    <row r="711" spans="1:7" x14ac:dyDescent="0.25">
      <c r="A711">
        <v>300</v>
      </c>
      <c r="B711">
        <v>510</v>
      </c>
      <c r="C711" t="s">
        <v>1094</v>
      </c>
      <c r="D711" t="s">
        <v>910</v>
      </c>
      <c r="E711" t="s">
        <v>1048</v>
      </c>
      <c r="F711" t="str">
        <f t="shared" si="11"/>
        <v>300510DKA6430DKA1060DKA3210</v>
      </c>
      <c r="G711" t="s">
        <v>723</v>
      </c>
    </row>
    <row r="712" spans="1:7" x14ac:dyDescent="0.25">
      <c r="A712">
        <v>300</v>
      </c>
      <c r="B712">
        <v>510</v>
      </c>
      <c r="C712" t="s">
        <v>1094</v>
      </c>
      <c r="D712" t="s">
        <v>910</v>
      </c>
      <c r="E712" t="s">
        <v>1050</v>
      </c>
      <c r="F712" t="str">
        <f t="shared" si="11"/>
        <v>300510DKA6430DKA1060DKA3220</v>
      </c>
      <c r="G712" t="s">
        <v>723</v>
      </c>
    </row>
    <row r="713" spans="1:7" x14ac:dyDescent="0.25">
      <c r="A713">
        <v>300</v>
      </c>
      <c r="B713">
        <v>510</v>
      </c>
      <c r="C713" t="s">
        <v>1094</v>
      </c>
      <c r="D713" t="s">
        <v>910</v>
      </c>
      <c r="E713" t="s">
        <v>1052</v>
      </c>
      <c r="F713" t="str">
        <f t="shared" si="11"/>
        <v>300510DKA6430DKA1060DKA3230</v>
      </c>
      <c r="G713" t="s">
        <v>723</v>
      </c>
    </row>
    <row r="714" spans="1:7" x14ac:dyDescent="0.25">
      <c r="A714">
        <v>300</v>
      </c>
      <c r="B714">
        <v>510</v>
      </c>
      <c r="C714" t="s">
        <v>1094</v>
      </c>
      <c r="D714" t="s">
        <v>911</v>
      </c>
      <c r="E714" t="s">
        <v>1046</v>
      </c>
      <c r="F714" t="str">
        <f t="shared" si="11"/>
        <v>300510DKA6430DKA1070-1080DKA3200</v>
      </c>
      <c r="G714" t="s">
        <v>504</v>
      </c>
    </row>
    <row r="715" spans="1:7" x14ac:dyDescent="0.25">
      <c r="A715">
        <v>300</v>
      </c>
      <c r="B715">
        <v>510</v>
      </c>
      <c r="C715" t="s">
        <v>1094</v>
      </c>
      <c r="D715" t="s">
        <v>911</v>
      </c>
      <c r="E715" t="s">
        <v>1048</v>
      </c>
      <c r="F715" t="str">
        <f t="shared" si="11"/>
        <v>300510DKA6430DKA1070-1080DKA3210</v>
      </c>
      <c r="G715" t="s">
        <v>504</v>
      </c>
    </row>
    <row r="716" spans="1:7" x14ac:dyDescent="0.25">
      <c r="A716">
        <v>300</v>
      </c>
      <c r="B716">
        <v>510</v>
      </c>
      <c r="C716" t="s">
        <v>1094</v>
      </c>
      <c r="D716" t="s">
        <v>911</v>
      </c>
      <c r="E716" t="s">
        <v>1050</v>
      </c>
      <c r="F716" t="str">
        <f t="shared" si="11"/>
        <v>300510DKA6430DKA1070-1080DKA3220</v>
      </c>
      <c r="G716" t="s">
        <v>504</v>
      </c>
    </row>
    <row r="717" spans="1:7" x14ac:dyDescent="0.25">
      <c r="A717">
        <v>300</v>
      </c>
      <c r="B717">
        <v>510</v>
      </c>
      <c r="C717" t="s">
        <v>1094</v>
      </c>
      <c r="D717" t="s">
        <v>911</v>
      </c>
      <c r="E717" t="s">
        <v>1052</v>
      </c>
      <c r="F717" t="str">
        <f t="shared" si="11"/>
        <v>300510DKA6430DKA1070-1080DKA3230</v>
      </c>
      <c r="G717" t="s">
        <v>504</v>
      </c>
    </row>
    <row r="718" spans="1:7" x14ac:dyDescent="0.25">
      <c r="A718">
        <v>300</v>
      </c>
      <c r="B718">
        <v>510</v>
      </c>
      <c r="C718" t="s">
        <v>1094</v>
      </c>
      <c r="D718" t="s">
        <v>913</v>
      </c>
      <c r="E718" t="s">
        <v>1046</v>
      </c>
      <c r="F718" t="str">
        <f t="shared" si="11"/>
        <v>300510DKA6430DKA1090DKA3200</v>
      </c>
      <c r="G718" t="s">
        <v>723</v>
      </c>
    </row>
    <row r="719" spans="1:7" x14ac:dyDescent="0.25">
      <c r="A719">
        <v>300</v>
      </c>
      <c r="B719">
        <v>510</v>
      </c>
      <c r="C719" t="s">
        <v>1094</v>
      </c>
      <c r="D719" t="s">
        <v>913</v>
      </c>
      <c r="E719" t="s">
        <v>1048</v>
      </c>
      <c r="F719" t="str">
        <f t="shared" si="11"/>
        <v>300510DKA6430DKA1090DKA3210</v>
      </c>
      <c r="G719" t="s">
        <v>723</v>
      </c>
    </row>
    <row r="720" spans="1:7" x14ac:dyDescent="0.25">
      <c r="A720">
        <v>300</v>
      </c>
      <c r="B720">
        <v>510</v>
      </c>
      <c r="C720" t="s">
        <v>1094</v>
      </c>
      <c r="D720" t="s">
        <v>913</v>
      </c>
      <c r="E720" t="s">
        <v>1050</v>
      </c>
      <c r="F720" t="str">
        <f t="shared" si="11"/>
        <v>300510DKA6430DKA1090DKA3220</v>
      </c>
      <c r="G720" t="s">
        <v>723</v>
      </c>
    </row>
    <row r="721" spans="1:7" x14ac:dyDescent="0.25">
      <c r="A721">
        <v>300</v>
      </c>
      <c r="B721">
        <v>510</v>
      </c>
      <c r="C721" t="s">
        <v>1094</v>
      </c>
      <c r="D721" t="s">
        <v>913</v>
      </c>
      <c r="E721" t="s">
        <v>1052</v>
      </c>
      <c r="F721" t="str">
        <f t="shared" si="11"/>
        <v>300510DKA6430DKA1090DKA3230</v>
      </c>
      <c r="G721" t="s">
        <v>723</v>
      </c>
    </row>
    <row r="722" spans="1:7" x14ac:dyDescent="0.25">
      <c r="A722">
        <v>300</v>
      </c>
      <c r="B722">
        <v>520</v>
      </c>
      <c r="C722" t="s">
        <v>1092</v>
      </c>
      <c r="D722" t="s">
        <v>908</v>
      </c>
      <c r="E722" t="s">
        <v>1046</v>
      </c>
      <c r="F722" t="str">
        <f t="shared" si="11"/>
        <v>300520DKA6410DKA1040-1050DKA3200</v>
      </c>
      <c r="G722" t="s">
        <v>723</v>
      </c>
    </row>
    <row r="723" spans="1:7" x14ac:dyDescent="0.25">
      <c r="A723">
        <v>300</v>
      </c>
      <c r="B723">
        <v>520</v>
      </c>
      <c r="C723" t="s">
        <v>1092</v>
      </c>
      <c r="D723" t="s">
        <v>908</v>
      </c>
      <c r="E723" t="s">
        <v>1048</v>
      </c>
      <c r="F723" t="str">
        <f t="shared" si="11"/>
        <v>300520DKA6410DKA1040-1050DKA3210</v>
      </c>
      <c r="G723" t="s">
        <v>723</v>
      </c>
    </row>
    <row r="724" spans="1:7" x14ac:dyDescent="0.25">
      <c r="A724">
        <v>300</v>
      </c>
      <c r="B724">
        <v>520</v>
      </c>
      <c r="C724" t="s">
        <v>1092</v>
      </c>
      <c r="D724" t="s">
        <v>908</v>
      </c>
      <c r="E724" t="s">
        <v>1050</v>
      </c>
      <c r="F724" t="str">
        <f t="shared" si="11"/>
        <v>300520DKA6410DKA1040-1050DKA3220</v>
      </c>
      <c r="G724" t="s">
        <v>723</v>
      </c>
    </row>
    <row r="725" spans="1:7" x14ac:dyDescent="0.25">
      <c r="A725">
        <v>300</v>
      </c>
      <c r="B725">
        <v>520</v>
      </c>
      <c r="C725" t="s">
        <v>1092</v>
      </c>
      <c r="D725" t="s">
        <v>908</v>
      </c>
      <c r="E725" t="s">
        <v>1052</v>
      </c>
      <c r="F725" t="str">
        <f t="shared" si="11"/>
        <v>300520DKA6410DKA1040-1050DKA3230</v>
      </c>
      <c r="G725" t="s">
        <v>723</v>
      </c>
    </row>
    <row r="726" spans="1:7" x14ac:dyDescent="0.25">
      <c r="A726">
        <v>300</v>
      </c>
      <c r="B726">
        <v>520</v>
      </c>
      <c r="C726" t="s">
        <v>1092</v>
      </c>
      <c r="D726" t="s">
        <v>910</v>
      </c>
      <c r="E726" t="s">
        <v>1046</v>
      </c>
      <c r="F726" t="str">
        <f t="shared" si="11"/>
        <v>300520DKA6410DKA1060DKA3200</v>
      </c>
      <c r="G726" t="s">
        <v>504</v>
      </c>
    </row>
    <row r="727" spans="1:7" x14ac:dyDescent="0.25">
      <c r="A727">
        <v>300</v>
      </c>
      <c r="B727">
        <v>520</v>
      </c>
      <c r="C727" t="s">
        <v>1092</v>
      </c>
      <c r="D727" t="s">
        <v>910</v>
      </c>
      <c r="E727" t="s">
        <v>1048</v>
      </c>
      <c r="F727" t="str">
        <f t="shared" si="11"/>
        <v>300520DKA6410DKA1060DKA3210</v>
      </c>
      <c r="G727" t="s">
        <v>504</v>
      </c>
    </row>
    <row r="728" spans="1:7" x14ac:dyDescent="0.25">
      <c r="A728">
        <v>300</v>
      </c>
      <c r="B728">
        <v>520</v>
      </c>
      <c r="C728" t="s">
        <v>1092</v>
      </c>
      <c r="D728" t="s">
        <v>910</v>
      </c>
      <c r="E728" t="s">
        <v>1050</v>
      </c>
      <c r="F728" t="str">
        <f t="shared" si="11"/>
        <v>300520DKA6410DKA1060DKA3220</v>
      </c>
      <c r="G728" t="s">
        <v>504</v>
      </c>
    </row>
    <row r="729" spans="1:7" x14ac:dyDescent="0.25">
      <c r="A729">
        <v>300</v>
      </c>
      <c r="B729">
        <v>520</v>
      </c>
      <c r="C729" t="s">
        <v>1092</v>
      </c>
      <c r="D729" t="s">
        <v>910</v>
      </c>
      <c r="E729" t="s">
        <v>1052</v>
      </c>
      <c r="F729" t="str">
        <f t="shared" si="11"/>
        <v>300520DKA6410DKA1060DKA3230</v>
      </c>
      <c r="G729" t="s">
        <v>504</v>
      </c>
    </row>
    <row r="730" spans="1:7" x14ac:dyDescent="0.25">
      <c r="A730">
        <v>300</v>
      </c>
      <c r="B730">
        <v>520</v>
      </c>
      <c r="C730" t="s">
        <v>1092</v>
      </c>
      <c r="D730" t="s">
        <v>911</v>
      </c>
      <c r="E730" t="s">
        <v>1046</v>
      </c>
      <c r="F730" t="str">
        <f t="shared" si="11"/>
        <v>300520DKA6410DKA1070-1080DKA3200</v>
      </c>
      <c r="G730" t="s">
        <v>723</v>
      </c>
    </row>
    <row r="731" spans="1:7" x14ac:dyDescent="0.25">
      <c r="A731">
        <v>300</v>
      </c>
      <c r="B731">
        <v>520</v>
      </c>
      <c r="C731" t="s">
        <v>1092</v>
      </c>
      <c r="D731" t="s">
        <v>911</v>
      </c>
      <c r="E731" t="s">
        <v>1048</v>
      </c>
      <c r="F731" t="str">
        <f t="shared" si="11"/>
        <v>300520DKA6410DKA1070-1080DKA3210</v>
      </c>
      <c r="G731" t="s">
        <v>723</v>
      </c>
    </row>
    <row r="732" spans="1:7" x14ac:dyDescent="0.25">
      <c r="A732">
        <v>300</v>
      </c>
      <c r="B732">
        <v>520</v>
      </c>
      <c r="C732" t="s">
        <v>1092</v>
      </c>
      <c r="D732" t="s">
        <v>911</v>
      </c>
      <c r="E732" t="s">
        <v>1050</v>
      </c>
      <c r="F732" t="str">
        <f t="shared" si="11"/>
        <v>300520DKA6410DKA1070-1080DKA3220</v>
      </c>
      <c r="G732" t="s">
        <v>723</v>
      </c>
    </row>
    <row r="733" spans="1:7" x14ac:dyDescent="0.25">
      <c r="A733">
        <v>300</v>
      </c>
      <c r="B733">
        <v>520</v>
      </c>
      <c r="C733" t="s">
        <v>1092</v>
      </c>
      <c r="D733" t="s">
        <v>911</v>
      </c>
      <c r="E733" t="s">
        <v>1052</v>
      </c>
      <c r="F733" t="str">
        <f t="shared" si="11"/>
        <v>300520DKA6410DKA1070-1080DKA3230</v>
      </c>
      <c r="G733" t="s">
        <v>723</v>
      </c>
    </row>
    <row r="734" spans="1:7" x14ac:dyDescent="0.25">
      <c r="A734">
        <v>300</v>
      </c>
      <c r="B734">
        <v>520</v>
      </c>
      <c r="C734" t="s">
        <v>1092</v>
      </c>
      <c r="D734" t="s">
        <v>913</v>
      </c>
      <c r="E734" t="s">
        <v>1046</v>
      </c>
      <c r="F734" t="str">
        <f t="shared" si="11"/>
        <v>300520DKA6410DKA1090DKA3200</v>
      </c>
      <c r="G734" t="s">
        <v>504</v>
      </c>
    </row>
    <row r="735" spans="1:7" x14ac:dyDescent="0.25">
      <c r="A735">
        <v>300</v>
      </c>
      <c r="B735">
        <v>520</v>
      </c>
      <c r="C735" t="s">
        <v>1092</v>
      </c>
      <c r="D735" t="s">
        <v>913</v>
      </c>
      <c r="E735" t="s">
        <v>1048</v>
      </c>
      <c r="F735" t="str">
        <f t="shared" si="11"/>
        <v>300520DKA6410DKA1090DKA3210</v>
      </c>
      <c r="G735" t="s">
        <v>504</v>
      </c>
    </row>
    <row r="736" spans="1:7" x14ac:dyDescent="0.25">
      <c r="A736">
        <v>300</v>
      </c>
      <c r="B736">
        <v>520</v>
      </c>
      <c r="C736" t="s">
        <v>1092</v>
      </c>
      <c r="D736" t="s">
        <v>913</v>
      </c>
      <c r="E736" t="s">
        <v>1050</v>
      </c>
      <c r="F736" t="str">
        <f t="shared" si="11"/>
        <v>300520DKA6410DKA1090DKA3220</v>
      </c>
      <c r="G736" t="s">
        <v>504</v>
      </c>
    </row>
    <row r="737" spans="1:7" x14ac:dyDescent="0.25">
      <c r="A737">
        <v>300</v>
      </c>
      <c r="B737">
        <v>520</v>
      </c>
      <c r="C737" t="s">
        <v>1092</v>
      </c>
      <c r="D737" t="s">
        <v>913</v>
      </c>
      <c r="E737" t="s">
        <v>1052</v>
      </c>
      <c r="F737" t="str">
        <f t="shared" si="11"/>
        <v>300520DKA6410DKA1090DKA3230</v>
      </c>
      <c r="G737" t="s">
        <v>504</v>
      </c>
    </row>
    <row r="738" spans="1:7" x14ac:dyDescent="0.25">
      <c r="A738">
        <v>300</v>
      </c>
      <c r="B738">
        <v>520</v>
      </c>
      <c r="C738" t="s">
        <v>1093</v>
      </c>
      <c r="D738" t="s">
        <v>908</v>
      </c>
      <c r="E738" t="s">
        <v>1046</v>
      </c>
      <c r="F738" t="str">
        <f t="shared" si="11"/>
        <v>300520DKA6420DKA1040-1050DKA3200</v>
      </c>
      <c r="G738" t="s">
        <v>723</v>
      </c>
    </row>
    <row r="739" spans="1:7" x14ac:dyDescent="0.25">
      <c r="A739">
        <v>300</v>
      </c>
      <c r="B739">
        <v>520</v>
      </c>
      <c r="C739" t="s">
        <v>1093</v>
      </c>
      <c r="D739" t="s">
        <v>908</v>
      </c>
      <c r="E739" t="s">
        <v>1048</v>
      </c>
      <c r="F739" t="str">
        <f t="shared" si="11"/>
        <v>300520DKA6420DKA1040-1050DKA3210</v>
      </c>
      <c r="G739" t="s">
        <v>723</v>
      </c>
    </row>
    <row r="740" spans="1:7" x14ac:dyDescent="0.25">
      <c r="A740">
        <v>300</v>
      </c>
      <c r="B740">
        <v>520</v>
      </c>
      <c r="C740" t="s">
        <v>1093</v>
      </c>
      <c r="D740" t="s">
        <v>908</v>
      </c>
      <c r="E740" t="s">
        <v>1050</v>
      </c>
      <c r="F740" t="str">
        <f t="shared" si="11"/>
        <v>300520DKA6420DKA1040-1050DKA3220</v>
      </c>
      <c r="G740" t="s">
        <v>723</v>
      </c>
    </row>
    <row r="741" spans="1:7" x14ac:dyDescent="0.25">
      <c r="A741">
        <v>300</v>
      </c>
      <c r="B741">
        <v>520</v>
      </c>
      <c r="C741" t="s">
        <v>1093</v>
      </c>
      <c r="D741" t="s">
        <v>908</v>
      </c>
      <c r="E741" t="s">
        <v>1052</v>
      </c>
      <c r="F741" t="str">
        <f t="shared" si="11"/>
        <v>300520DKA6420DKA1040-1050DKA3230</v>
      </c>
      <c r="G741" t="s">
        <v>723</v>
      </c>
    </row>
    <row r="742" spans="1:7" x14ac:dyDescent="0.25">
      <c r="A742">
        <v>300</v>
      </c>
      <c r="B742">
        <v>520</v>
      </c>
      <c r="C742" t="s">
        <v>1093</v>
      </c>
      <c r="D742" t="s">
        <v>910</v>
      </c>
      <c r="E742" t="s">
        <v>1046</v>
      </c>
      <c r="F742" t="str">
        <f t="shared" si="11"/>
        <v>300520DKA6420DKA1060DKA3200</v>
      </c>
      <c r="G742" t="s">
        <v>504</v>
      </c>
    </row>
    <row r="743" spans="1:7" x14ac:dyDescent="0.25">
      <c r="A743">
        <v>300</v>
      </c>
      <c r="B743">
        <v>520</v>
      </c>
      <c r="C743" t="s">
        <v>1093</v>
      </c>
      <c r="D743" t="s">
        <v>910</v>
      </c>
      <c r="E743" t="s">
        <v>1048</v>
      </c>
      <c r="F743" t="str">
        <f t="shared" si="11"/>
        <v>300520DKA6420DKA1060DKA3210</v>
      </c>
      <c r="G743" t="s">
        <v>504</v>
      </c>
    </row>
    <row r="744" spans="1:7" x14ac:dyDescent="0.25">
      <c r="A744">
        <v>300</v>
      </c>
      <c r="B744">
        <v>520</v>
      </c>
      <c r="C744" t="s">
        <v>1093</v>
      </c>
      <c r="D744" t="s">
        <v>910</v>
      </c>
      <c r="E744" t="s">
        <v>1050</v>
      </c>
      <c r="F744" t="str">
        <f t="shared" si="11"/>
        <v>300520DKA6420DKA1060DKA3220</v>
      </c>
      <c r="G744" t="s">
        <v>504</v>
      </c>
    </row>
    <row r="745" spans="1:7" x14ac:dyDescent="0.25">
      <c r="A745">
        <v>300</v>
      </c>
      <c r="B745">
        <v>520</v>
      </c>
      <c r="C745" t="s">
        <v>1093</v>
      </c>
      <c r="D745" t="s">
        <v>910</v>
      </c>
      <c r="E745" t="s">
        <v>1052</v>
      </c>
      <c r="F745" t="str">
        <f t="shared" si="11"/>
        <v>300520DKA6420DKA1060DKA3230</v>
      </c>
      <c r="G745" t="s">
        <v>504</v>
      </c>
    </row>
    <row r="746" spans="1:7" x14ac:dyDescent="0.25">
      <c r="A746">
        <v>300</v>
      </c>
      <c r="B746">
        <v>520</v>
      </c>
      <c r="C746" t="s">
        <v>1093</v>
      </c>
      <c r="D746" t="s">
        <v>911</v>
      </c>
      <c r="E746" t="s">
        <v>1046</v>
      </c>
      <c r="F746" t="str">
        <f t="shared" si="11"/>
        <v>300520DKA6420DKA1070-1080DKA3200</v>
      </c>
      <c r="G746" t="s">
        <v>723</v>
      </c>
    </row>
    <row r="747" spans="1:7" x14ac:dyDescent="0.25">
      <c r="A747">
        <v>300</v>
      </c>
      <c r="B747">
        <v>520</v>
      </c>
      <c r="C747" t="s">
        <v>1093</v>
      </c>
      <c r="D747" t="s">
        <v>911</v>
      </c>
      <c r="E747" t="s">
        <v>1048</v>
      </c>
      <c r="F747" t="str">
        <f t="shared" si="11"/>
        <v>300520DKA6420DKA1070-1080DKA3210</v>
      </c>
      <c r="G747" t="s">
        <v>723</v>
      </c>
    </row>
    <row r="748" spans="1:7" x14ac:dyDescent="0.25">
      <c r="A748">
        <v>300</v>
      </c>
      <c r="B748">
        <v>520</v>
      </c>
      <c r="C748" t="s">
        <v>1093</v>
      </c>
      <c r="D748" t="s">
        <v>911</v>
      </c>
      <c r="E748" t="s">
        <v>1050</v>
      </c>
      <c r="F748" t="str">
        <f t="shared" si="11"/>
        <v>300520DKA6420DKA1070-1080DKA3220</v>
      </c>
      <c r="G748" t="s">
        <v>723</v>
      </c>
    </row>
    <row r="749" spans="1:7" x14ac:dyDescent="0.25">
      <c r="A749">
        <v>300</v>
      </c>
      <c r="B749">
        <v>520</v>
      </c>
      <c r="C749" t="s">
        <v>1093</v>
      </c>
      <c r="D749" t="s">
        <v>911</v>
      </c>
      <c r="E749" t="s">
        <v>1052</v>
      </c>
      <c r="F749" t="str">
        <f t="shared" si="11"/>
        <v>300520DKA6420DKA1070-1080DKA3230</v>
      </c>
      <c r="G749" t="s">
        <v>723</v>
      </c>
    </row>
    <row r="750" spans="1:7" x14ac:dyDescent="0.25">
      <c r="A750">
        <v>300</v>
      </c>
      <c r="B750">
        <v>520</v>
      </c>
      <c r="C750" t="s">
        <v>1093</v>
      </c>
      <c r="D750" t="s">
        <v>913</v>
      </c>
      <c r="E750" t="s">
        <v>1046</v>
      </c>
      <c r="F750" t="str">
        <f t="shared" si="11"/>
        <v>300520DKA6420DKA1090DKA3200</v>
      </c>
      <c r="G750" t="s">
        <v>504</v>
      </c>
    </row>
    <row r="751" spans="1:7" x14ac:dyDescent="0.25">
      <c r="A751">
        <v>300</v>
      </c>
      <c r="B751">
        <v>520</v>
      </c>
      <c r="C751" t="s">
        <v>1093</v>
      </c>
      <c r="D751" t="s">
        <v>913</v>
      </c>
      <c r="E751" t="s">
        <v>1048</v>
      </c>
      <c r="F751" t="str">
        <f t="shared" si="11"/>
        <v>300520DKA6420DKA1090DKA3210</v>
      </c>
      <c r="G751" t="s">
        <v>504</v>
      </c>
    </row>
    <row r="752" spans="1:7" x14ac:dyDescent="0.25">
      <c r="A752">
        <v>300</v>
      </c>
      <c r="B752">
        <v>520</v>
      </c>
      <c r="C752" t="s">
        <v>1093</v>
      </c>
      <c r="D752" t="s">
        <v>913</v>
      </c>
      <c r="E752" t="s">
        <v>1050</v>
      </c>
      <c r="F752" t="str">
        <f t="shared" si="11"/>
        <v>300520DKA6420DKA1090DKA3220</v>
      </c>
      <c r="G752" t="s">
        <v>504</v>
      </c>
    </row>
    <row r="753" spans="1:7" x14ac:dyDescent="0.25">
      <c r="A753">
        <v>300</v>
      </c>
      <c r="B753">
        <v>520</v>
      </c>
      <c r="C753" t="s">
        <v>1093</v>
      </c>
      <c r="D753" t="s">
        <v>913</v>
      </c>
      <c r="E753" t="s">
        <v>1052</v>
      </c>
      <c r="F753" t="str">
        <f t="shared" si="11"/>
        <v>300520DKA6420DKA1090DKA3230</v>
      </c>
      <c r="G753" t="s">
        <v>504</v>
      </c>
    </row>
    <row r="754" spans="1:7" x14ac:dyDescent="0.25">
      <c r="A754">
        <v>300</v>
      </c>
      <c r="B754">
        <v>520</v>
      </c>
      <c r="C754" t="s">
        <v>1094</v>
      </c>
      <c r="D754" t="s">
        <v>908</v>
      </c>
      <c r="E754" t="s">
        <v>1046</v>
      </c>
      <c r="F754" t="str">
        <f t="shared" si="11"/>
        <v>300520DKA6430DKA1040-1050DKA3200</v>
      </c>
      <c r="G754" t="s">
        <v>504</v>
      </c>
    </row>
    <row r="755" spans="1:7" x14ac:dyDescent="0.25">
      <c r="A755">
        <v>300</v>
      </c>
      <c r="B755">
        <v>520</v>
      </c>
      <c r="C755" t="s">
        <v>1094</v>
      </c>
      <c r="D755" t="s">
        <v>908</v>
      </c>
      <c r="E755" t="s">
        <v>1048</v>
      </c>
      <c r="F755" t="str">
        <f t="shared" si="11"/>
        <v>300520DKA6430DKA1040-1050DKA3210</v>
      </c>
      <c r="G755" t="s">
        <v>504</v>
      </c>
    </row>
    <row r="756" spans="1:7" x14ac:dyDescent="0.25">
      <c r="A756">
        <v>300</v>
      </c>
      <c r="B756">
        <v>520</v>
      </c>
      <c r="C756" t="s">
        <v>1094</v>
      </c>
      <c r="D756" t="s">
        <v>908</v>
      </c>
      <c r="E756" t="s">
        <v>1050</v>
      </c>
      <c r="F756" t="str">
        <f t="shared" si="11"/>
        <v>300520DKA6430DKA1040-1050DKA3220</v>
      </c>
      <c r="G756" t="s">
        <v>504</v>
      </c>
    </row>
    <row r="757" spans="1:7" x14ac:dyDescent="0.25">
      <c r="A757">
        <v>300</v>
      </c>
      <c r="B757">
        <v>520</v>
      </c>
      <c r="C757" t="s">
        <v>1094</v>
      </c>
      <c r="D757" t="s">
        <v>908</v>
      </c>
      <c r="E757" t="s">
        <v>1052</v>
      </c>
      <c r="F757" t="str">
        <f t="shared" si="11"/>
        <v>300520DKA6430DKA1040-1050DKA3230</v>
      </c>
      <c r="G757" t="s">
        <v>504</v>
      </c>
    </row>
    <row r="758" spans="1:7" x14ac:dyDescent="0.25">
      <c r="A758">
        <v>300</v>
      </c>
      <c r="B758">
        <v>520</v>
      </c>
      <c r="C758" t="s">
        <v>1094</v>
      </c>
      <c r="D758" t="s">
        <v>910</v>
      </c>
      <c r="E758" t="s">
        <v>1046</v>
      </c>
      <c r="F758" t="str">
        <f t="shared" si="11"/>
        <v>300520DKA6430DKA1060DKA3200</v>
      </c>
      <c r="G758" t="s">
        <v>504</v>
      </c>
    </row>
    <row r="759" spans="1:7" x14ac:dyDescent="0.25">
      <c r="A759">
        <v>300</v>
      </c>
      <c r="B759">
        <v>520</v>
      </c>
      <c r="C759" t="s">
        <v>1094</v>
      </c>
      <c r="D759" t="s">
        <v>910</v>
      </c>
      <c r="E759" t="s">
        <v>1048</v>
      </c>
      <c r="F759" t="str">
        <f t="shared" si="11"/>
        <v>300520DKA6430DKA1060DKA3210</v>
      </c>
      <c r="G759" t="s">
        <v>504</v>
      </c>
    </row>
    <row r="760" spans="1:7" x14ac:dyDescent="0.25">
      <c r="A760">
        <v>300</v>
      </c>
      <c r="B760">
        <v>520</v>
      </c>
      <c r="C760" t="s">
        <v>1094</v>
      </c>
      <c r="D760" t="s">
        <v>910</v>
      </c>
      <c r="E760" t="s">
        <v>1050</v>
      </c>
      <c r="F760" t="str">
        <f t="shared" si="11"/>
        <v>300520DKA6430DKA1060DKA3220</v>
      </c>
      <c r="G760" t="s">
        <v>504</v>
      </c>
    </row>
    <row r="761" spans="1:7" x14ac:dyDescent="0.25">
      <c r="A761">
        <v>300</v>
      </c>
      <c r="B761">
        <v>520</v>
      </c>
      <c r="C761" t="s">
        <v>1094</v>
      </c>
      <c r="D761" t="s">
        <v>910</v>
      </c>
      <c r="E761" t="s">
        <v>1052</v>
      </c>
      <c r="F761" t="str">
        <f t="shared" si="11"/>
        <v>300520DKA6430DKA1060DKA3230</v>
      </c>
      <c r="G761" t="s">
        <v>504</v>
      </c>
    </row>
    <row r="762" spans="1:7" x14ac:dyDescent="0.25">
      <c r="A762">
        <v>300</v>
      </c>
      <c r="B762">
        <v>520</v>
      </c>
      <c r="C762" t="s">
        <v>1094</v>
      </c>
      <c r="D762" t="s">
        <v>911</v>
      </c>
      <c r="E762" t="s">
        <v>1046</v>
      </c>
      <c r="F762" t="str">
        <f t="shared" si="11"/>
        <v>300520DKA6430DKA1070-1080DKA3200</v>
      </c>
      <c r="G762" t="s">
        <v>504</v>
      </c>
    </row>
    <row r="763" spans="1:7" x14ac:dyDescent="0.25">
      <c r="A763">
        <v>300</v>
      </c>
      <c r="B763">
        <v>520</v>
      </c>
      <c r="C763" t="s">
        <v>1094</v>
      </c>
      <c r="D763" t="s">
        <v>911</v>
      </c>
      <c r="E763" t="s">
        <v>1048</v>
      </c>
      <c r="F763" t="str">
        <f t="shared" si="11"/>
        <v>300520DKA6430DKA1070-1080DKA3210</v>
      </c>
      <c r="G763" t="s">
        <v>504</v>
      </c>
    </row>
    <row r="764" spans="1:7" x14ac:dyDescent="0.25">
      <c r="A764">
        <v>300</v>
      </c>
      <c r="B764">
        <v>520</v>
      </c>
      <c r="C764" t="s">
        <v>1094</v>
      </c>
      <c r="D764" t="s">
        <v>911</v>
      </c>
      <c r="E764" t="s">
        <v>1050</v>
      </c>
      <c r="F764" t="str">
        <f t="shared" si="11"/>
        <v>300520DKA6430DKA1070-1080DKA3220</v>
      </c>
      <c r="G764" t="s">
        <v>504</v>
      </c>
    </row>
    <row r="765" spans="1:7" x14ac:dyDescent="0.25">
      <c r="A765">
        <v>300</v>
      </c>
      <c r="B765">
        <v>520</v>
      </c>
      <c r="C765" t="s">
        <v>1094</v>
      </c>
      <c r="D765" t="s">
        <v>911</v>
      </c>
      <c r="E765" t="s">
        <v>1052</v>
      </c>
      <c r="F765" t="str">
        <f t="shared" si="11"/>
        <v>300520DKA6430DKA1070-1080DKA3230</v>
      </c>
      <c r="G765" t="s">
        <v>504</v>
      </c>
    </row>
    <row r="766" spans="1:7" x14ac:dyDescent="0.25">
      <c r="A766">
        <v>300</v>
      </c>
      <c r="B766">
        <v>520</v>
      </c>
      <c r="C766" t="s">
        <v>1094</v>
      </c>
      <c r="D766" t="s">
        <v>913</v>
      </c>
      <c r="E766" t="s">
        <v>1046</v>
      </c>
      <c r="F766" t="str">
        <f t="shared" si="11"/>
        <v>300520DKA6430DKA1090DKA3200</v>
      </c>
      <c r="G766" t="s">
        <v>504</v>
      </c>
    </row>
    <row r="767" spans="1:7" x14ac:dyDescent="0.25">
      <c r="A767">
        <v>300</v>
      </c>
      <c r="B767">
        <v>520</v>
      </c>
      <c r="C767" t="s">
        <v>1094</v>
      </c>
      <c r="D767" t="s">
        <v>913</v>
      </c>
      <c r="E767" t="s">
        <v>1048</v>
      </c>
      <c r="F767" t="str">
        <f t="shared" si="11"/>
        <v>300520DKA6430DKA1090DKA3210</v>
      </c>
      <c r="G767" t="s">
        <v>504</v>
      </c>
    </row>
    <row r="768" spans="1:7" x14ac:dyDescent="0.25">
      <c r="A768">
        <v>300</v>
      </c>
      <c r="B768">
        <v>520</v>
      </c>
      <c r="C768" t="s">
        <v>1094</v>
      </c>
      <c r="D768" t="s">
        <v>913</v>
      </c>
      <c r="E768" t="s">
        <v>1050</v>
      </c>
      <c r="F768" t="str">
        <f t="shared" si="11"/>
        <v>300520DKA6430DKA1090DKA3220</v>
      </c>
      <c r="G768" t="s">
        <v>504</v>
      </c>
    </row>
    <row r="769" spans="1:7" x14ac:dyDescent="0.25">
      <c r="A769">
        <v>300</v>
      </c>
      <c r="B769">
        <v>520</v>
      </c>
      <c r="C769" t="s">
        <v>1094</v>
      </c>
      <c r="D769" t="s">
        <v>913</v>
      </c>
      <c r="E769" t="s">
        <v>1052</v>
      </c>
      <c r="F769" t="str">
        <f t="shared" si="11"/>
        <v>300520DKA6430DKA1090DKA3230</v>
      </c>
      <c r="G769" t="s">
        <v>504</v>
      </c>
    </row>
    <row r="770" spans="1:7" x14ac:dyDescent="0.25">
      <c r="A770">
        <v>310</v>
      </c>
      <c r="B770">
        <v>450</v>
      </c>
      <c r="C770" t="s">
        <v>1092</v>
      </c>
      <c r="D770" t="s">
        <v>908</v>
      </c>
      <c r="E770" t="s">
        <v>1046</v>
      </c>
      <c r="F770" t="str">
        <f t="shared" si="11"/>
        <v>310450DKA6410DKA1040-1050DKA3200</v>
      </c>
      <c r="G770" t="s">
        <v>504</v>
      </c>
    </row>
    <row r="771" spans="1:7" x14ac:dyDescent="0.25">
      <c r="A771">
        <v>310</v>
      </c>
      <c r="B771">
        <v>450</v>
      </c>
      <c r="C771" t="s">
        <v>1092</v>
      </c>
      <c r="D771" t="s">
        <v>908</v>
      </c>
      <c r="E771" t="s">
        <v>1048</v>
      </c>
      <c r="F771" t="str">
        <f t="shared" ref="F771:F834" si="12">CONCATENATE(A771,B771,C771,D771,E771)</f>
        <v>310450DKA6410DKA1040-1050DKA3210</v>
      </c>
      <c r="G771" t="s">
        <v>504</v>
      </c>
    </row>
    <row r="772" spans="1:7" x14ac:dyDescent="0.25">
      <c r="A772">
        <v>310</v>
      </c>
      <c r="B772">
        <v>450</v>
      </c>
      <c r="C772" t="s">
        <v>1092</v>
      </c>
      <c r="D772" t="s">
        <v>908</v>
      </c>
      <c r="E772" t="s">
        <v>1050</v>
      </c>
      <c r="F772" t="str">
        <f t="shared" si="12"/>
        <v>310450DKA6410DKA1040-1050DKA3220</v>
      </c>
      <c r="G772" t="s">
        <v>501</v>
      </c>
    </row>
    <row r="773" spans="1:7" x14ac:dyDescent="0.25">
      <c r="A773">
        <v>310</v>
      </c>
      <c r="B773">
        <v>450</v>
      </c>
      <c r="C773" t="s">
        <v>1092</v>
      </c>
      <c r="D773" t="s">
        <v>908</v>
      </c>
      <c r="E773" t="s">
        <v>1052</v>
      </c>
      <c r="F773" t="str">
        <f t="shared" si="12"/>
        <v>310450DKA6410DKA1040-1050DKA3230</v>
      </c>
      <c r="G773" t="s">
        <v>501</v>
      </c>
    </row>
    <row r="774" spans="1:7" x14ac:dyDescent="0.25">
      <c r="A774">
        <v>310</v>
      </c>
      <c r="B774">
        <v>450</v>
      </c>
      <c r="C774" t="s">
        <v>1092</v>
      </c>
      <c r="D774" t="s">
        <v>910</v>
      </c>
      <c r="E774" t="s">
        <v>1046</v>
      </c>
      <c r="F774" t="str">
        <f t="shared" si="12"/>
        <v>310450DKA6410DKA1060DKA3200</v>
      </c>
      <c r="G774" t="s">
        <v>723</v>
      </c>
    </row>
    <row r="775" spans="1:7" x14ac:dyDescent="0.25">
      <c r="A775">
        <v>310</v>
      </c>
      <c r="B775">
        <v>450</v>
      </c>
      <c r="C775" t="s">
        <v>1092</v>
      </c>
      <c r="D775" t="s">
        <v>910</v>
      </c>
      <c r="E775" t="s">
        <v>1048</v>
      </c>
      <c r="F775" t="str">
        <f t="shared" si="12"/>
        <v>310450DKA6410DKA1060DKA3210</v>
      </c>
      <c r="G775" t="s">
        <v>723</v>
      </c>
    </row>
    <row r="776" spans="1:7" x14ac:dyDescent="0.25">
      <c r="A776">
        <v>310</v>
      </c>
      <c r="B776">
        <v>450</v>
      </c>
      <c r="C776" t="s">
        <v>1092</v>
      </c>
      <c r="D776" t="s">
        <v>910</v>
      </c>
      <c r="E776" t="s">
        <v>1050</v>
      </c>
      <c r="F776" t="str">
        <f t="shared" si="12"/>
        <v>310450DKA6410DKA1060DKA3220</v>
      </c>
      <c r="G776" t="s">
        <v>723</v>
      </c>
    </row>
    <row r="777" spans="1:7" x14ac:dyDescent="0.25">
      <c r="A777">
        <v>310</v>
      </c>
      <c r="B777">
        <v>450</v>
      </c>
      <c r="C777" t="s">
        <v>1092</v>
      </c>
      <c r="D777" t="s">
        <v>910</v>
      </c>
      <c r="E777" t="s">
        <v>1052</v>
      </c>
      <c r="F777" t="str">
        <f t="shared" si="12"/>
        <v>310450DKA6410DKA1060DKA3230</v>
      </c>
      <c r="G777" t="s">
        <v>723</v>
      </c>
    </row>
    <row r="778" spans="1:7" x14ac:dyDescent="0.25">
      <c r="A778">
        <v>310</v>
      </c>
      <c r="B778">
        <v>450</v>
      </c>
      <c r="C778" t="s">
        <v>1092</v>
      </c>
      <c r="D778" t="s">
        <v>911</v>
      </c>
      <c r="E778" t="s">
        <v>1046</v>
      </c>
      <c r="F778" t="str">
        <f t="shared" si="12"/>
        <v>310450DKA6410DKA1070-1080DKA3200</v>
      </c>
      <c r="G778" t="s">
        <v>504</v>
      </c>
    </row>
    <row r="779" spans="1:7" x14ac:dyDescent="0.25">
      <c r="A779">
        <v>310</v>
      </c>
      <c r="B779">
        <v>450</v>
      </c>
      <c r="C779" t="s">
        <v>1092</v>
      </c>
      <c r="D779" t="s">
        <v>911</v>
      </c>
      <c r="E779" t="s">
        <v>1048</v>
      </c>
      <c r="F779" t="str">
        <f t="shared" si="12"/>
        <v>310450DKA6410DKA1070-1080DKA3210</v>
      </c>
      <c r="G779" t="s">
        <v>504</v>
      </c>
    </row>
    <row r="780" spans="1:7" x14ac:dyDescent="0.25">
      <c r="A780">
        <v>310</v>
      </c>
      <c r="B780">
        <v>450</v>
      </c>
      <c r="C780" t="s">
        <v>1092</v>
      </c>
      <c r="D780" t="s">
        <v>911</v>
      </c>
      <c r="E780" t="s">
        <v>1050</v>
      </c>
      <c r="F780" t="str">
        <f t="shared" si="12"/>
        <v>310450DKA6410DKA1070-1080DKA3220</v>
      </c>
      <c r="G780" t="s">
        <v>501</v>
      </c>
    </row>
    <row r="781" spans="1:7" x14ac:dyDescent="0.25">
      <c r="A781">
        <v>310</v>
      </c>
      <c r="B781">
        <v>450</v>
      </c>
      <c r="C781" t="s">
        <v>1092</v>
      </c>
      <c r="D781" t="s">
        <v>911</v>
      </c>
      <c r="E781" t="s">
        <v>1052</v>
      </c>
      <c r="F781" t="str">
        <f t="shared" si="12"/>
        <v>310450DKA6410DKA1070-1080DKA3230</v>
      </c>
      <c r="G781" t="s">
        <v>501</v>
      </c>
    </row>
    <row r="782" spans="1:7" x14ac:dyDescent="0.25">
      <c r="A782">
        <v>310</v>
      </c>
      <c r="B782">
        <v>450</v>
      </c>
      <c r="C782" t="s">
        <v>1092</v>
      </c>
      <c r="D782" t="s">
        <v>913</v>
      </c>
      <c r="E782" t="s">
        <v>1046</v>
      </c>
      <c r="F782" t="str">
        <f t="shared" si="12"/>
        <v>310450DKA6410DKA1090DKA3200</v>
      </c>
      <c r="G782" t="s">
        <v>723</v>
      </c>
    </row>
    <row r="783" spans="1:7" x14ac:dyDescent="0.25">
      <c r="A783">
        <v>310</v>
      </c>
      <c r="B783">
        <v>450</v>
      </c>
      <c r="C783" t="s">
        <v>1092</v>
      </c>
      <c r="D783" t="s">
        <v>913</v>
      </c>
      <c r="E783" t="s">
        <v>1048</v>
      </c>
      <c r="F783" t="str">
        <f t="shared" si="12"/>
        <v>310450DKA6410DKA1090DKA3210</v>
      </c>
      <c r="G783" t="s">
        <v>723</v>
      </c>
    </row>
    <row r="784" spans="1:7" x14ac:dyDescent="0.25">
      <c r="A784">
        <v>310</v>
      </c>
      <c r="B784">
        <v>450</v>
      </c>
      <c r="C784" t="s">
        <v>1092</v>
      </c>
      <c r="D784" t="s">
        <v>913</v>
      </c>
      <c r="E784" t="s">
        <v>1050</v>
      </c>
      <c r="F784" t="str">
        <f t="shared" si="12"/>
        <v>310450DKA6410DKA1090DKA3220</v>
      </c>
      <c r="G784" t="s">
        <v>723</v>
      </c>
    </row>
    <row r="785" spans="1:7" x14ac:dyDescent="0.25">
      <c r="A785">
        <v>310</v>
      </c>
      <c r="B785">
        <v>450</v>
      </c>
      <c r="C785" t="s">
        <v>1092</v>
      </c>
      <c r="D785" t="s">
        <v>913</v>
      </c>
      <c r="E785" t="s">
        <v>1052</v>
      </c>
      <c r="F785" t="str">
        <f t="shared" si="12"/>
        <v>310450DKA6410DKA1090DKA3230</v>
      </c>
      <c r="G785" t="s">
        <v>723</v>
      </c>
    </row>
    <row r="786" spans="1:7" x14ac:dyDescent="0.25">
      <c r="A786">
        <v>310</v>
      </c>
      <c r="B786">
        <v>450</v>
      </c>
      <c r="C786" t="s">
        <v>1093</v>
      </c>
      <c r="D786" t="s">
        <v>908</v>
      </c>
      <c r="E786" t="s">
        <v>1046</v>
      </c>
      <c r="F786" t="str">
        <f t="shared" si="12"/>
        <v>310450DKA6420DKA1040-1050DKA3200</v>
      </c>
      <c r="G786" t="s">
        <v>723</v>
      </c>
    </row>
    <row r="787" spans="1:7" x14ac:dyDescent="0.25">
      <c r="A787">
        <v>310</v>
      </c>
      <c r="B787">
        <v>450</v>
      </c>
      <c r="C787" t="s">
        <v>1093</v>
      </c>
      <c r="D787" t="s">
        <v>908</v>
      </c>
      <c r="E787" t="s">
        <v>1048</v>
      </c>
      <c r="F787" t="str">
        <f t="shared" si="12"/>
        <v>310450DKA6420DKA1040-1050DKA3210</v>
      </c>
      <c r="G787" t="s">
        <v>723</v>
      </c>
    </row>
    <row r="788" spans="1:7" x14ac:dyDescent="0.25">
      <c r="A788">
        <v>310</v>
      </c>
      <c r="B788">
        <v>450</v>
      </c>
      <c r="C788" t="s">
        <v>1093</v>
      </c>
      <c r="D788" t="s">
        <v>908</v>
      </c>
      <c r="E788" t="s">
        <v>1050</v>
      </c>
      <c r="F788" t="str">
        <f t="shared" si="12"/>
        <v>310450DKA6420DKA1040-1050DKA3220</v>
      </c>
      <c r="G788" t="s">
        <v>723</v>
      </c>
    </row>
    <row r="789" spans="1:7" x14ac:dyDescent="0.25">
      <c r="A789">
        <v>310</v>
      </c>
      <c r="B789">
        <v>450</v>
      </c>
      <c r="C789" t="s">
        <v>1093</v>
      </c>
      <c r="D789" t="s">
        <v>908</v>
      </c>
      <c r="E789" t="s">
        <v>1052</v>
      </c>
      <c r="F789" t="str">
        <f t="shared" si="12"/>
        <v>310450DKA6420DKA1040-1050DKA3230</v>
      </c>
      <c r="G789" t="s">
        <v>723</v>
      </c>
    </row>
    <row r="790" spans="1:7" x14ac:dyDescent="0.25">
      <c r="A790">
        <v>310</v>
      </c>
      <c r="B790">
        <v>450</v>
      </c>
      <c r="C790" t="s">
        <v>1093</v>
      </c>
      <c r="D790" t="s">
        <v>910</v>
      </c>
      <c r="E790" t="s">
        <v>1046</v>
      </c>
      <c r="F790" t="str">
        <f t="shared" si="12"/>
        <v>310450DKA6420DKA1060DKA3200</v>
      </c>
      <c r="G790" t="s">
        <v>723</v>
      </c>
    </row>
    <row r="791" spans="1:7" x14ac:dyDescent="0.25">
      <c r="A791">
        <v>310</v>
      </c>
      <c r="B791">
        <v>450</v>
      </c>
      <c r="C791" t="s">
        <v>1093</v>
      </c>
      <c r="D791" t="s">
        <v>910</v>
      </c>
      <c r="E791" t="s">
        <v>1048</v>
      </c>
      <c r="F791" t="str">
        <f t="shared" si="12"/>
        <v>310450DKA6420DKA1060DKA3210</v>
      </c>
      <c r="G791" t="s">
        <v>723</v>
      </c>
    </row>
    <row r="792" spans="1:7" x14ac:dyDescent="0.25">
      <c r="A792">
        <v>310</v>
      </c>
      <c r="B792">
        <v>450</v>
      </c>
      <c r="C792" t="s">
        <v>1093</v>
      </c>
      <c r="D792" t="s">
        <v>910</v>
      </c>
      <c r="E792" t="s">
        <v>1050</v>
      </c>
      <c r="F792" t="str">
        <f t="shared" si="12"/>
        <v>310450DKA6420DKA1060DKA3220</v>
      </c>
      <c r="G792" t="s">
        <v>723</v>
      </c>
    </row>
    <row r="793" spans="1:7" x14ac:dyDescent="0.25">
      <c r="A793">
        <v>310</v>
      </c>
      <c r="B793">
        <v>450</v>
      </c>
      <c r="C793" t="s">
        <v>1093</v>
      </c>
      <c r="D793" t="s">
        <v>910</v>
      </c>
      <c r="E793" t="s">
        <v>1052</v>
      </c>
      <c r="F793" t="str">
        <f t="shared" si="12"/>
        <v>310450DKA6420DKA1060DKA3230</v>
      </c>
      <c r="G793" t="s">
        <v>723</v>
      </c>
    </row>
    <row r="794" spans="1:7" x14ac:dyDescent="0.25">
      <c r="A794">
        <v>310</v>
      </c>
      <c r="B794">
        <v>450</v>
      </c>
      <c r="C794" t="s">
        <v>1093</v>
      </c>
      <c r="D794" t="s">
        <v>911</v>
      </c>
      <c r="E794" t="s">
        <v>1046</v>
      </c>
      <c r="F794" t="str">
        <f t="shared" si="12"/>
        <v>310450DKA6420DKA1070-1080DKA3200</v>
      </c>
      <c r="G794" t="s">
        <v>723</v>
      </c>
    </row>
    <row r="795" spans="1:7" x14ac:dyDescent="0.25">
      <c r="A795">
        <v>310</v>
      </c>
      <c r="B795">
        <v>450</v>
      </c>
      <c r="C795" t="s">
        <v>1093</v>
      </c>
      <c r="D795" t="s">
        <v>911</v>
      </c>
      <c r="E795" t="s">
        <v>1048</v>
      </c>
      <c r="F795" t="str">
        <f t="shared" si="12"/>
        <v>310450DKA6420DKA1070-1080DKA3210</v>
      </c>
      <c r="G795" t="s">
        <v>723</v>
      </c>
    </row>
    <row r="796" spans="1:7" x14ac:dyDescent="0.25">
      <c r="A796">
        <v>310</v>
      </c>
      <c r="B796">
        <v>450</v>
      </c>
      <c r="C796" t="s">
        <v>1093</v>
      </c>
      <c r="D796" t="s">
        <v>911</v>
      </c>
      <c r="E796" t="s">
        <v>1050</v>
      </c>
      <c r="F796" t="str">
        <f t="shared" si="12"/>
        <v>310450DKA6420DKA1070-1080DKA3220</v>
      </c>
      <c r="G796" t="s">
        <v>723</v>
      </c>
    </row>
    <row r="797" spans="1:7" x14ac:dyDescent="0.25">
      <c r="A797">
        <v>310</v>
      </c>
      <c r="B797">
        <v>450</v>
      </c>
      <c r="C797" t="s">
        <v>1093</v>
      </c>
      <c r="D797" t="s">
        <v>911</v>
      </c>
      <c r="E797" t="s">
        <v>1052</v>
      </c>
      <c r="F797" t="str">
        <f t="shared" si="12"/>
        <v>310450DKA6420DKA1070-1080DKA3230</v>
      </c>
      <c r="G797" t="s">
        <v>723</v>
      </c>
    </row>
    <row r="798" spans="1:7" x14ac:dyDescent="0.25">
      <c r="A798">
        <v>310</v>
      </c>
      <c r="B798">
        <v>450</v>
      </c>
      <c r="C798" t="s">
        <v>1093</v>
      </c>
      <c r="D798" t="s">
        <v>913</v>
      </c>
      <c r="E798" t="s">
        <v>1046</v>
      </c>
      <c r="F798" t="str">
        <f t="shared" si="12"/>
        <v>310450DKA6420DKA1090DKA3200</v>
      </c>
      <c r="G798" t="s">
        <v>723</v>
      </c>
    </row>
    <row r="799" spans="1:7" x14ac:dyDescent="0.25">
      <c r="A799">
        <v>310</v>
      </c>
      <c r="B799">
        <v>450</v>
      </c>
      <c r="C799" t="s">
        <v>1093</v>
      </c>
      <c r="D799" t="s">
        <v>913</v>
      </c>
      <c r="E799" t="s">
        <v>1048</v>
      </c>
      <c r="F799" t="str">
        <f t="shared" si="12"/>
        <v>310450DKA6420DKA1090DKA3210</v>
      </c>
      <c r="G799" t="s">
        <v>723</v>
      </c>
    </row>
    <row r="800" spans="1:7" x14ac:dyDescent="0.25">
      <c r="A800">
        <v>310</v>
      </c>
      <c r="B800">
        <v>450</v>
      </c>
      <c r="C800" t="s">
        <v>1093</v>
      </c>
      <c r="D800" t="s">
        <v>913</v>
      </c>
      <c r="E800" t="s">
        <v>1050</v>
      </c>
      <c r="F800" t="str">
        <f t="shared" si="12"/>
        <v>310450DKA6420DKA1090DKA3220</v>
      </c>
      <c r="G800" t="s">
        <v>723</v>
      </c>
    </row>
    <row r="801" spans="1:7" x14ac:dyDescent="0.25">
      <c r="A801">
        <v>310</v>
      </c>
      <c r="B801">
        <v>450</v>
      </c>
      <c r="C801" t="s">
        <v>1093</v>
      </c>
      <c r="D801" t="s">
        <v>913</v>
      </c>
      <c r="E801" t="s">
        <v>1052</v>
      </c>
      <c r="F801" t="str">
        <f t="shared" si="12"/>
        <v>310450DKA6420DKA1090DKA3230</v>
      </c>
      <c r="G801" t="s">
        <v>723</v>
      </c>
    </row>
    <row r="802" spans="1:7" x14ac:dyDescent="0.25">
      <c r="A802">
        <v>310</v>
      </c>
      <c r="B802">
        <v>450</v>
      </c>
      <c r="C802" t="s">
        <v>1094</v>
      </c>
      <c r="D802" t="s">
        <v>908</v>
      </c>
      <c r="E802" t="s">
        <v>1046</v>
      </c>
      <c r="F802" t="str">
        <f t="shared" si="12"/>
        <v>310450DKA6430DKA1040-1050DKA3200</v>
      </c>
      <c r="G802" t="s">
        <v>723</v>
      </c>
    </row>
    <row r="803" spans="1:7" x14ac:dyDescent="0.25">
      <c r="A803">
        <v>310</v>
      </c>
      <c r="B803">
        <v>450</v>
      </c>
      <c r="C803" t="s">
        <v>1094</v>
      </c>
      <c r="D803" t="s">
        <v>908</v>
      </c>
      <c r="E803" t="s">
        <v>1048</v>
      </c>
      <c r="F803" t="str">
        <f t="shared" si="12"/>
        <v>310450DKA6430DKA1040-1050DKA3210</v>
      </c>
      <c r="G803" t="s">
        <v>723</v>
      </c>
    </row>
    <row r="804" spans="1:7" x14ac:dyDescent="0.25">
      <c r="A804">
        <v>310</v>
      </c>
      <c r="B804">
        <v>450</v>
      </c>
      <c r="C804" t="s">
        <v>1094</v>
      </c>
      <c r="D804" t="s">
        <v>908</v>
      </c>
      <c r="E804" t="s">
        <v>1050</v>
      </c>
      <c r="F804" t="str">
        <f t="shared" si="12"/>
        <v>310450DKA6430DKA1040-1050DKA3220</v>
      </c>
      <c r="G804" t="s">
        <v>723</v>
      </c>
    </row>
    <row r="805" spans="1:7" x14ac:dyDescent="0.25">
      <c r="A805">
        <v>310</v>
      </c>
      <c r="B805">
        <v>450</v>
      </c>
      <c r="C805" t="s">
        <v>1094</v>
      </c>
      <c r="D805" t="s">
        <v>908</v>
      </c>
      <c r="E805" t="s">
        <v>1052</v>
      </c>
      <c r="F805" t="str">
        <f t="shared" si="12"/>
        <v>310450DKA6430DKA1040-1050DKA3230</v>
      </c>
      <c r="G805" t="s">
        <v>723</v>
      </c>
    </row>
    <row r="806" spans="1:7" x14ac:dyDescent="0.25">
      <c r="A806">
        <v>310</v>
      </c>
      <c r="B806">
        <v>450</v>
      </c>
      <c r="C806" t="s">
        <v>1094</v>
      </c>
      <c r="D806" t="s">
        <v>910</v>
      </c>
      <c r="E806" t="s">
        <v>1046</v>
      </c>
      <c r="F806" t="str">
        <f t="shared" si="12"/>
        <v>310450DKA6430DKA1060DKA3200</v>
      </c>
      <c r="G806" t="s">
        <v>723</v>
      </c>
    </row>
    <row r="807" spans="1:7" x14ac:dyDescent="0.25">
      <c r="A807">
        <v>310</v>
      </c>
      <c r="B807">
        <v>450</v>
      </c>
      <c r="C807" t="s">
        <v>1094</v>
      </c>
      <c r="D807" t="s">
        <v>910</v>
      </c>
      <c r="E807" t="s">
        <v>1048</v>
      </c>
      <c r="F807" t="str">
        <f t="shared" si="12"/>
        <v>310450DKA6430DKA1060DKA3210</v>
      </c>
      <c r="G807" t="s">
        <v>723</v>
      </c>
    </row>
    <row r="808" spans="1:7" x14ac:dyDescent="0.25">
      <c r="A808">
        <v>310</v>
      </c>
      <c r="B808">
        <v>450</v>
      </c>
      <c r="C808" t="s">
        <v>1094</v>
      </c>
      <c r="D808" t="s">
        <v>910</v>
      </c>
      <c r="E808" t="s">
        <v>1050</v>
      </c>
      <c r="F808" t="str">
        <f t="shared" si="12"/>
        <v>310450DKA6430DKA1060DKA3220</v>
      </c>
      <c r="G808" t="s">
        <v>723</v>
      </c>
    </row>
    <row r="809" spans="1:7" x14ac:dyDescent="0.25">
      <c r="A809">
        <v>310</v>
      </c>
      <c r="B809">
        <v>450</v>
      </c>
      <c r="C809" t="s">
        <v>1094</v>
      </c>
      <c r="D809" t="s">
        <v>910</v>
      </c>
      <c r="E809" t="s">
        <v>1052</v>
      </c>
      <c r="F809" t="str">
        <f t="shared" si="12"/>
        <v>310450DKA6430DKA1060DKA3230</v>
      </c>
      <c r="G809" t="s">
        <v>723</v>
      </c>
    </row>
    <row r="810" spans="1:7" x14ac:dyDescent="0.25">
      <c r="A810">
        <v>310</v>
      </c>
      <c r="B810">
        <v>450</v>
      </c>
      <c r="C810" t="s">
        <v>1094</v>
      </c>
      <c r="D810" t="s">
        <v>911</v>
      </c>
      <c r="E810" t="s">
        <v>1046</v>
      </c>
      <c r="F810" t="str">
        <f t="shared" si="12"/>
        <v>310450DKA6430DKA1070-1080DKA3200</v>
      </c>
      <c r="G810" t="s">
        <v>723</v>
      </c>
    </row>
    <row r="811" spans="1:7" x14ac:dyDescent="0.25">
      <c r="A811">
        <v>310</v>
      </c>
      <c r="B811">
        <v>450</v>
      </c>
      <c r="C811" t="s">
        <v>1094</v>
      </c>
      <c r="D811" t="s">
        <v>911</v>
      </c>
      <c r="E811" t="s">
        <v>1048</v>
      </c>
      <c r="F811" t="str">
        <f t="shared" si="12"/>
        <v>310450DKA6430DKA1070-1080DKA3210</v>
      </c>
      <c r="G811" t="s">
        <v>723</v>
      </c>
    </row>
    <row r="812" spans="1:7" x14ac:dyDescent="0.25">
      <c r="A812">
        <v>310</v>
      </c>
      <c r="B812">
        <v>450</v>
      </c>
      <c r="C812" t="s">
        <v>1094</v>
      </c>
      <c r="D812" t="s">
        <v>911</v>
      </c>
      <c r="E812" t="s">
        <v>1050</v>
      </c>
      <c r="F812" t="str">
        <f t="shared" si="12"/>
        <v>310450DKA6430DKA1070-1080DKA3220</v>
      </c>
      <c r="G812" t="s">
        <v>723</v>
      </c>
    </row>
    <row r="813" spans="1:7" x14ac:dyDescent="0.25">
      <c r="A813">
        <v>310</v>
      </c>
      <c r="B813">
        <v>450</v>
      </c>
      <c r="C813" t="s">
        <v>1094</v>
      </c>
      <c r="D813" t="s">
        <v>911</v>
      </c>
      <c r="E813" t="s">
        <v>1052</v>
      </c>
      <c r="F813" t="str">
        <f t="shared" si="12"/>
        <v>310450DKA6430DKA1070-1080DKA3230</v>
      </c>
      <c r="G813" t="s">
        <v>723</v>
      </c>
    </row>
    <row r="814" spans="1:7" x14ac:dyDescent="0.25">
      <c r="A814">
        <v>310</v>
      </c>
      <c r="B814">
        <v>450</v>
      </c>
      <c r="C814" t="s">
        <v>1094</v>
      </c>
      <c r="D814" t="s">
        <v>913</v>
      </c>
      <c r="E814" t="s">
        <v>1046</v>
      </c>
      <c r="F814" t="str">
        <f t="shared" si="12"/>
        <v>310450DKA6430DKA1090DKA3200</v>
      </c>
      <c r="G814" t="s">
        <v>723</v>
      </c>
    </row>
    <row r="815" spans="1:7" x14ac:dyDescent="0.25">
      <c r="A815">
        <v>310</v>
      </c>
      <c r="B815">
        <v>450</v>
      </c>
      <c r="C815" t="s">
        <v>1094</v>
      </c>
      <c r="D815" t="s">
        <v>913</v>
      </c>
      <c r="E815" t="s">
        <v>1048</v>
      </c>
      <c r="F815" t="str">
        <f t="shared" si="12"/>
        <v>310450DKA6430DKA1090DKA3210</v>
      </c>
      <c r="G815" t="s">
        <v>723</v>
      </c>
    </row>
    <row r="816" spans="1:7" x14ac:dyDescent="0.25">
      <c r="A816">
        <v>310</v>
      </c>
      <c r="B816">
        <v>450</v>
      </c>
      <c r="C816" t="s">
        <v>1094</v>
      </c>
      <c r="D816" t="s">
        <v>913</v>
      </c>
      <c r="E816" t="s">
        <v>1050</v>
      </c>
      <c r="F816" t="str">
        <f t="shared" si="12"/>
        <v>310450DKA6430DKA1090DKA3220</v>
      </c>
      <c r="G816" t="s">
        <v>723</v>
      </c>
    </row>
    <row r="817" spans="1:7" x14ac:dyDescent="0.25">
      <c r="A817">
        <v>310</v>
      </c>
      <c r="B817">
        <v>450</v>
      </c>
      <c r="C817" t="s">
        <v>1094</v>
      </c>
      <c r="D817" t="s">
        <v>913</v>
      </c>
      <c r="E817" t="s">
        <v>1052</v>
      </c>
      <c r="F817" t="str">
        <f t="shared" si="12"/>
        <v>310450DKA6430DKA1090DKA3230</v>
      </c>
      <c r="G817" t="s">
        <v>723</v>
      </c>
    </row>
    <row r="818" spans="1:7" x14ac:dyDescent="0.25">
      <c r="A818">
        <v>310</v>
      </c>
      <c r="B818">
        <v>460</v>
      </c>
      <c r="C818" t="s">
        <v>1092</v>
      </c>
      <c r="D818" t="s">
        <v>908</v>
      </c>
      <c r="E818" t="s">
        <v>1046</v>
      </c>
      <c r="F818" t="str">
        <f t="shared" si="12"/>
        <v>310460DKA6410DKA1040-1050DKA3200</v>
      </c>
      <c r="G818" t="s">
        <v>504</v>
      </c>
    </row>
    <row r="819" spans="1:7" x14ac:dyDescent="0.25">
      <c r="A819">
        <v>310</v>
      </c>
      <c r="B819">
        <v>460</v>
      </c>
      <c r="C819" t="s">
        <v>1092</v>
      </c>
      <c r="D819" t="s">
        <v>908</v>
      </c>
      <c r="E819" t="s">
        <v>1048</v>
      </c>
      <c r="F819" t="str">
        <f t="shared" si="12"/>
        <v>310460DKA6410DKA1040-1050DKA3210</v>
      </c>
      <c r="G819" t="s">
        <v>504</v>
      </c>
    </row>
    <row r="820" spans="1:7" x14ac:dyDescent="0.25">
      <c r="A820">
        <v>310</v>
      </c>
      <c r="B820">
        <v>460</v>
      </c>
      <c r="C820" t="s">
        <v>1092</v>
      </c>
      <c r="D820" t="s">
        <v>908</v>
      </c>
      <c r="E820" t="s">
        <v>1050</v>
      </c>
      <c r="F820" t="str">
        <f t="shared" si="12"/>
        <v>310460DKA6410DKA1040-1050DKA3220</v>
      </c>
      <c r="G820" t="s">
        <v>501</v>
      </c>
    </row>
    <row r="821" spans="1:7" x14ac:dyDescent="0.25">
      <c r="A821">
        <v>310</v>
      </c>
      <c r="B821">
        <v>460</v>
      </c>
      <c r="C821" t="s">
        <v>1092</v>
      </c>
      <c r="D821" t="s">
        <v>908</v>
      </c>
      <c r="E821" t="s">
        <v>1052</v>
      </c>
      <c r="F821" t="str">
        <f t="shared" si="12"/>
        <v>310460DKA6410DKA1040-1050DKA3230</v>
      </c>
      <c r="G821" t="s">
        <v>501</v>
      </c>
    </row>
    <row r="822" spans="1:7" x14ac:dyDescent="0.25">
      <c r="A822">
        <v>310</v>
      </c>
      <c r="B822">
        <v>460</v>
      </c>
      <c r="C822" t="s">
        <v>1092</v>
      </c>
      <c r="D822" t="s">
        <v>910</v>
      </c>
      <c r="E822" t="s">
        <v>1046</v>
      </c>
      <c r="F822" t="str">
        <f t="shared" si="12"/>
        <v>310460DKA6410DKA1060DKA3200</v>
      </c>
      <c r="G822" t="s">
        <v>723</v>
      </c>
    </row>
    <row r="823" spans="1:7" x14ac:dyDescent="0.25">
      <c r="A823">
        <v>310</v>
      </c>
      <c r="B823">
        <v>460</v>
      </c>
      <c r="C823" t="s">
        <v>1092</v>
      </c>
      <c r="D823" t="s">
        <v>910</v>
      </c>
      <c r="E823" t="s">
        <v>1048</v>
      </c>
      <c r="F823" t="str">
        <f t="shared" si="12"/>
        <v>310460DKA6410DKA1060DKA3210</v>
      </c>
      <c r="G823" t="s">
        <v>723</v>
      </c>
    </row>
    <row r="824" spans="1:7" x14ac:dyDescent="0.25">
      <c r="A824">
        <v>310</v>
      </c>
      <c r="B824">
        <v>460</v>
      </c>
      <c r="C824" t="s">
        <v>1092</v>
      </c>
      <c r="D824" t="s">
        <v>910</v>
      </c>
      <c r="E824" t="s">
        <v>1050</v>
      </c>
      <c r="F824" t="str">
        <f t="shared" si="12"/>
        <v>310460DKA6410DKA1060DKA3220</v>
      </c>
      <c r="G824" t="s">
        <v>723</v>
      </c>
    </row>
    <row r="825" spans="1:7" x14ac:dyDescent="0.25">
      <c r="A825">
        <v>310</v>
      </c>
      <c r="B825">
        <v>460</v>
      </c>
      <c r="C825" t="s">
        <v>1092</v>
      </c>
      <c r="D825" t="s">
        <v>910</v>
      </c>
      <c r="E825" t="s">
        <v>1052</v>
      </c>
      <c r="F825" t="str">
        <f t="shared" si="12"/>
        <v>310460DKA6410DKA1060DKA3230</v>
      </c>
      <c r="G825" t="s">
        <v>723</v>
      </c>
    </row>
    <row r="826" spans="1:7" x14ac:dyDescent="0.25">
      <c r="A826">
        <v>310</v>
      </c>
      <c r="B826">
        <v>460</v>
      </c>
      <c r="C826" t="s">
        <v>1092</v>
      </c>
      <c r="D826" t="s">
        <v>911</v>
      </c>
      <c r="E826" t="s">
        <v>1046</v>
      </c>
      <c r="F826" t="str">
        <f t="shared" si="12"/>
        <v>310460DKA6410DKA1070-1080DKA3200</v>
      </c>
      <c r="G826" t="s">
        <v>504</v>
      </c>
    </row>
    <row r="827" spans="1:7" x14ac:dyDescent="0.25">
      <c r="A827">
        <v>310</v>
      </c>
      <c r="B827">
        <v>460</v>
      </c>
      <c r="C827" t="s">
        <v>1092</v>
      </c>
      <c r="D827" t="s">
        <v>911</v>
      </c>
      <c r="E827" t="s">
        <v>1048</v>
      </c>
      <c r="F827" t="str">
        <f t="shared" si="12"/>
        <v>310460DKA6410DKA1070-1080DKA3210</v>
      </c>
      <c r="G827" t="s">
        <v>504</v>
      </c>
    </row>
    <row r="828" spans="1:7" x14ac:dyDescent="0.25">
      <c r="A828">
        <v>310</v>
      </c>
      <c r="B828">
        <v>460</v>
      </c>
      <c r="C828" t="s">
        <v>1092</v>
      </c>
      <c r="D828" t="s">
        <v>911</v>
      </c>
      <c r="E828" t="s">
        <v>1050</v>
      </c>
      <c r="F828" t="str">
        <f t="shared" si="12"/>
        <v>310460DKA6410DKA1070-1080DKA3220</v>
      </c>
      <c r="G828" t="s">
        <v>501</v>
      </c>
    </row>
    <row r="829" spans="1:7" x14ac:dyDescent="0.25">
      <c r="A829">
        <v>310</v>
      </c>
      <c r="B829">
        <v>460</v>
      </c>
      <c r="C829" t="s">
        <v>1092</v>
      </c>
      <c r="D829" t="s">
        <v>911</v>
      </c>
      <c r="E829" t="s">
        <v>1052</v>
      </c>
      <c r="F829" t="str">
        <f t="shared" si="12"/>
        <v>310460DKA6410DKA1070-1080DKA3230</v>
      </c>
      <c r="G829" t="s">
        <v>501</v>
      </c>
    </row>
    <row r="830" spans="1:7" x14ac:dyDescent="0.25">
      <c r="A830">
        <v>310</v>
      </c>
      <c r="B830">
        <v>460</v>
      </c>
      <c r="C830" t="s">
        <v>1092</v>
      </c>
      <c r="D830" t="s">
        <v>913</v>
      </c>
      <c r="E830" t="s">
        <v>1046</v>
      </c>
      <c r="F830" t="str">
        <f t="shared" si="12"/>
        <v>310460DKA6410DKA1090DKA3200</v>
      </c>
      <c r="G830" t="s">
        <v>723</v>
      </c>
    </row>
    <row r="831" spans="1:7" x14ac:dyDescent="0.25">
      <c r="A831">
        <v>310</v>
      </c>
      <c r="B831">
        <v>460</v>
      </c>
      <c r="C831" t="s">
        <v>1092</v>
      </c>
      <c r="D831" t="s">
        <v>913</v>
      </c>
      <c r="E831" t="s">
        <v>1048</v>
      </c>
      <c r="F831" t="str">
        <f t="shared" si="12"/>
        <v>310460DKA6410DKA1090DKA3210</v>
      </c>
      <c r="G831" t="s">
        <v>723</v>
      </c>
    </row>
    <row r="832" spans="1:7" x14ac:dyDescent="0.25">
      <c r="A832">
        <v>310</v>
      </c>
      <c r="B832">
        <v>460</v>
      </c>
      <c r="C832" t="s">
        <v>1092</v>
      </c>
      <c r="D832" t="s">
        <v>913</v>
      </c>
      <c r="E832" t="s">
        <v>1050</v>
      </c>
      <c r="F832" t="str">
        <f t="shared" si="12"/>
        <v>310460DKA6410DKA1090DKA3220</v>
      </c>
      <c r="G832" t="s">
        <v>723</v>
      </c>
    </row>
    <row r="833" spans="1:7" x14ac:dyDescent="0.25">
      <c r="A833">
        <v>310</v>
      </c>
      <c r="B833">
        <v>460</v>
      </c>
      <c r="C833" t="s">
        <v>1092</v>
      </c>
      <c r="D833" t="s">
        <v>913</v>
      </c>
      <c r="E833" t="s">
        <v>1052</v>
      </c>
      <c r="F833" t="str">
        <f t="shared" si="12"/>
        <v>310460DKA6410DKA1090DKA3230</v>
      </c>
      <c r="G833" t="s">
        <v>723</v>
      </c>
    </row>
    <row r="834" spans="1:7" x14ac:dyDescent="0.25">
      <c r="A834">
        <v>310</v>
      </c>
      <c r="B834">
        <v>460</v>
      </c>
      <c r="C834" t="s">
        <v>1093</v>
      </c>
      <c r="D834" t="s">
        <v>908</v>
      </c>
      <c r="E834" t="s">
        <v>1046</v>
      </c>
      <c r="F834" t="str">
        <f t="shared" si="12"/>
        <v>310460DKA6420DKA1040-1050DKA3200</v>
      </c>
      <c r="G834" t="s">
        <v>504</v>
      </c>
    </row>
    <row r="835" spans="1:7" x14ac:dyDescent="0.25">
      <c r="A835">
        <v>310</v>
      </c>
      <c r="B835">
        <v>460</v>
      </c>
      <c r="C835" t="s">
        <v>1093</v>
      </c>
      <c r="D835" t="s">
        <v>908</v>
      </c>
      <c r="E835" t="s">
        <v>1048</v>
      </c>
      <c r="F835" t="str">
        <f t="shared" ref="F835:F898" si="13">CONCATENATE(A835,B835,C835,D835,E835)</f>
        <v>310460DKA6420DKA1040-1050DKA3210</v>
      </c>
      <c r="G835" t="s">
        <v>504</v>
      </c>
    </row>
    <row r="836" spans="1:7" x14ac:dyDescent="0.25">
      <c r="A836">
        <v>310</v>
      </c>
      <c r="B836">
        <v>460</v>
      </c>
      <c r="C836" t="s">
        <v>1093</v>
      </c>
      <c r="D836" t="s">
        <v>908</v>
      </c>
      <c r="E836" t="s">
        <v>1050</v>
      </c>
      <c r="F836" t="str">
        <f t="shared" si="13"/>
        <v>310460DKA6420DKA1040-1050DKA3220</v>
      </c>
      <c r="G836" t="s">
        <v>501</v>
      </c>
    </row>
    <row r="837" spans="1:7" x14ac:dyDescent="0.25">
      <c r="A837">
        <v>310</v>
      </c>
      <c r="B837">
        <v>460</v>
      </c>
      <c r="C837" t="s">
        <v>1093</v>
      </c>
      <c r="D837" t="s">
        <v>908</v>
      </c>
      <c r="E837" t="s">
        <v>1052</v>
      </c>
      <c r="F837" t="str">
        <f t="shared" si="13"/>
        <v>310460DKA6420DKA1040-1050DKA3230</v>
      </c>
      <c r="G837" t="s">
        <v>501</v>
      </c>
    </row>
    <row r="838" spans="1:7" x14ac:dyDescent="0.25">
      <c r="A838">
        <v>310</v>
      </c>
      <c r="B838">
        <v>460</v>
      </c>
      <c r="C838" t="s">
        <v>1093</v>
      </c>
      <c r="D838" t="s">
        <v>910</v>
      </c>
      <c r="E838" t="s">
        <v>1046</v>
      </c>
      <c r="F838" t="str">
        <f t="shared" si="13"/>
        <v>310460DKA6420DKA1060DKA3200</v>
      </c>
      <c r="G838" t="s">
        <v>723</v>
      </c>
    </row>
    <row r="839" spans="1:7" x14ac:dyDescent="0.25">
      <c r="A839">
        <v>310</v>
      </c>
      <c r="B839">
        <v>460</v>
      </c>
      <c r="C839" t="s">
        <v>1093</v>
      </c>
      <c r="D839" t="s">
        <v>910</v>
      </c>
      <c r="E839" t="s">
        <v>1048</v>
      </c>
      <c r="F839" t="str">
        <f t="shared" si="13"/>
        <v>310460DKA6420DKA1060DKA3210</v>
      </c>
      <c r="G839" t="s">
        <v>723</v>
      </c>
    </row>
    <row r="840" spans="1:7" x14ac:dyDescent="0.25">
      <c r="A840">
        <v>310</v>
      </c>
      <c r="B840">
        <v>460</v>
      </c>
      <c r="C840" t="s">
        <v>1093</v>
      </c>
      <c r="D840" t="s">
        <v>910</v>
      </c>
      <c r="E840" t="s">
        <v>1050</v>
      </c>
      <c r="F840" t="str">
        <f t="shared" si="13"/>
        <v>310460DKA6420DKA1060DKA3220</v>
      </c>
      <c r="G840" t="s">
        <v>723</v>
      </c>
    </row>
    <row r="841" spans="1:7" x14ac:dyDescent="0.25">
      <c r="A841">
        <v>310</v>
      </c>
      <c r="B841">
        <v>460</v>
      </c>
      <c r="C841" t="s">
        <v>1093</v>
      </c>
      <c r="D841" t="s">
        <v>910</v>
      </c>
      <c r="E841" t="s">
        <v>1052</v>
      </c>
      <c r="F841" t="str">
        <f t="shared" si="13"/>
        <v>310460DKA6420DKA1060DKA3230</v>
      </c>
      <c r="G841" t="s">
        <v>723</v>
      </c>
    </row>
    <row r="842" spans="1:7" x14ac:dyDescent="0.25">
      <c r="A842">
        <v>310</v>
      </c>
      <c r="B842">
        <v>460</v>
      </c>
      <c r="C842" t="s">
        <v>1093</v>
      </c>
      <c r="D842" t="s">
        <v>911</v>
      </c>
      <c r="E842" t="s">
        <v>1046</v>
      </c>
      <c r="F842" t="str">
        <f t="shared" si="13"/>
        <v>310460DKA6420DKA1070-1080DKA3200</v>
      </c>
      <c r="G842" t="s">
        <v>504</v>
      </c>
    </row>
    <row r="843" spans="1:7" x14ac:dyDescent="0.25">
      <c r="A843">
        <v>310</v>
      </c>
      <c r="B843">
        <v>460</v>
      </c>
      <c r="C843" t="s">
        <v>1093</v>
      </c>
      <c r="D843" t="s">
        <v>911</v>
      </c>
      <c r="E843" t="s">
        <v>1048</v>
      </c>
      <c r="F843" t="str">
        <f t="shared" si="13"/>
        <v>310460DKA6420DKA1070-1080DKA3210</v>
      </c>
      <c r="G843" t="s">
        <v>504</v>
      </c>
    </row>
    <row r="844" spans="1:7" x14ac:dyDescent="0.25">
      <c r="A844">
        <v>310</v>
      </c>
      <c r="B844">
        <v>460</v>
      </c>
      <c r="C844" t="s">
        <v>1093</v>
      </c>
      <c r="D844" t="s">
        <v>911</v>
      </c>
      <c r="E844" t="s">
        <v>1050</v>
      </c>
      <c r="F844" t="str">
        <f t="shared" si="13"/>
        <v>310460DKA6420DKA1070-1080DKA3220</v>
      </c>
      <c r="G844" t="s">
        <v>501</v>
      </c>
    </row>
    <row r="845" spans="1:7" x14ac:dyDescent="0.25">
      <c r="A845">
        <v>310</v>
      </c>
      <c r="B845">
        <v>460</v>
      </c>
      <c r="C845" t="s">
        <v>1093</v>
      </c>
      <c r="D845" t="s">
        <v>911</v>
      </c>
      <c r="E845" t="s">
        <v>1052</v>
      </c>
      <c r="F845" t="str">
        <f t="shared" si="13"/>
        <v>310460DKA6420DKA1070-1080DKA3230</v>
      </c>
      <c r="G845" t="s">
        <v>501</v>
      </c>
    </row>
    <row r="846" spans="1:7" x14ac:dyDescent="0.25">
      <c r="A846">
        <v>310</v>
      </c>
      <c r="B846">
        <v>460</v>
      </c>
      <c r="C846" t="s">
        <v>1093</v>
      </c>
      <c r="D846" t="s">
        <v>913</v>
      </c>
      <c r="E846" t="s">
        <v>1046</v>
      </c>
      <c r="F846" t="str">
        <f t="shared" si="13"/>
        <v>310460DKA6420DKA1090DKA3200</v>
      </c>
      <c r="G846" t="s">
        <v>723</v>
      </c>
    </row>
    <row r="847" spans="1:7" x14ac:dyDescent="0.25">
      <c r="A847">
        <v>310</v>
      </c>
      <c r="B847">
        <v>460</v>
      </c>
      <c r="C847" t="s">
        <v>1093</v>
      </c>
      <c r="D847" t="s">
        <v>913</v>
      </c>
      <c r="E847" t="s">
        <v>1048</v>
      </c>
      <c r="F847" t="str">
        <f t="shared" si="13"/>
        <v>310460DKA6420DKA1090DKA3210</v>
      </c>
      <c r="G847" t="s">
        <v>723</v>
      </c>
    </row>
    <row r="848" spans="1:7" x14ac:dyDescent="0.25">
      <c r="A848">
        <v>310</v>
      </c>
      <c r="B848">
        <v>460</v>
      </c>
      <c r="C848" t="s">
        <v>1093</v>
      </c>
      <c r="D848" t="s">
        <v>913</v>
      </c>
      <c r="E848" t="s">
        <v>1050</v>
      </c>
      <c r="F848" t="str">
        <f t="shared" si="13"/>
        <v>310460DKA6420DKA1090DKA3220</v>
      </c>
      <c r="G848" t="s">
        <v>723</v>
      </c>
    </row>
    <row r="849" spans="1:7" x14ac:dyDescent="0.25">
      <c r="A849">
        <v>310</v>
      </c>
      <c r="B849">
        <v>460</v>
      </c>
      <c r="C849" t="s">
        <v>1093</v>
      </c>
      <c r="D849" t="s">
        <v>913</v>
      </c>
      <c r="E849" t="s">
        <v>1052</v>
      </c>
      <c r="F849" t="str">
        <f t="shared" si="13"/>
        <v>310460DKA6420DKA1090DKA3230</v>
      </c>
      <c r="G849" t="s">
        <v>723</v>
      </c>
    </row>
    <row r="850" spans="1:7" x14ac:dyDescent="0.25">
      <c r="A850">
        <v>310</v>
      </c>
      <c r="B850">
        <v>460</v>
      </c>
      <c r="C850" t="s">
        <v>1094</v>
      </c>
      <c r="D850" t="s">
        <v>908</v>
      </c>
      <c r="E850" t="s">
        <v>1046</v>
      </c>
      <c r="F850" t="str">
        <f t="shared" si="13"/>
        <v>310460DKA6430DKA1040-1050DKA3200</v>
      </c>
      <c r="G850" t="s">
        <v>723</v>
      </c>
    </row>
    <row r="851" spans="1:7" x14ac:dyDescent="0.25">
      <c r="A851">
        <v>310</v>
      </c>
      <c r="B851">
        <v>460</v>
      </c>
      <c r="C851" t="s">
        <v>1094</v>
      </c>
      <c r="D851" t="s">
        <v>908</v>
      </c>
      <c r="E851" t="s">
        <v>1048</v>
      </c>
      <c r="F851" t="str">
        <f t="shared" si="13"/>
        <v>310460DKA6430DKA1040-1050DKA3210</v>
      </c>
      <c r="G851" t="s">
        <v>723</v>
      </c>
    </row>
    <row r="852" spans="1:7" x14ac:dyDescent="0.25">
      <c r="A852">
        <v>310</v>
      </c>
      <c r="B852">
        <v>460</v>
      </c>
      <c r="C852" t="s">
        <v>1094</v>
      </c>
      <c r="D852" t="s">
        <v>908</v>
      </c>
      <c r="E852" t="s">
        <v>1050</v>
      </c>
      <c r="F852" t="str">
        <f t="shared" si="13"/>
        <v>310460DKA6430DKA1040-1050DKA3220</v>
      </c>
      <c r="G852" t="s">
        <v>723</v>
      </c>
    </row>
    <row r="853" spans="1:7" x14ac:dyDescent="0.25">
      <c r="A853">
        <v>310</v>
      </c>
      <c r="B853">
        <v>460</v>
      </c>
      <c r="C853" t="s">
        <v>1094</v>
      </c>
      <c r="D853" t="s">
        <v>908</v>
      </c>
      <c r="E853" t="s">
        <v>1052</v>
      </c>
      <c r="F853" t="str">
        <f t="shared" si="13"/>
        <v>310460DKA6430DKA1040-1050DKA3230</v>
      </c>
      <c r="G853" t="s">
        <v>723</v>
      </c>
    </row>
    <row r="854" spans="1:7" x14ac:dyDescent="0.25">
      <c r="A854">
        <v>310</v>
      </c>
      <c r="B854">
        <v>460</v>
      </c>
      <c r="C854" t="s">
        <v>1094</v>
      </c>
      <c r="D854" t="s">
        <v>910</v>
      </c>
      <c r="E854" t="s">
        <v>1046</v>
      </c>
      <c r="F854" t="str">
        <f t="shared" si="13"/>
        <v>310460DKA6430DKA1060DKA3200</v>
      </c>
      <c r="G854" t="s">
        <v>723</v>
      </c>
    </row>
    <row r="855" spans="1:7" x14ac:dyDescent="0.25">
      <c r="A855">
        <v>310</v>
      </c>
      <c r="B855">
        <v>460</v>
      </c>
      <c r="C855" t="s">
        <v>1094</v>
      </c>
      <c r="D855" t="s">
        <v>910</v>
      </c>
      <c r="E855" t="s">
        <v>1048</v>
      </c>
      <c r="F855" t="str">
        <f t="shared" si="13"/>
        <v>310460DKA6430DKA1060DKA3210</v>
      </c>
      <c r="G855" t="s">
        <v>723</v>
      </c>
    </row>
    <row r="856" spans="1:7" x14ac:dyDescent="0.25">
      <c r="A856">
        <v>310</v>
      </c>
      <c r="B856">
        <v>460</v>
      </c>
      <c r="C856" t="s">
        <v>1094</v>
      </c>
      <c r="D856" t="s">
        <v>910</v>
      </c>
      <c r="E856" t="s">
        <v>1050</v>
      </c>
      <c r="F856" t="str">
        <f t="shared" si="13"/>
        <v>310460DKA6430DKA1060DKA3220</v>
      </c>
      <c r="G856" t="s">
        <v>723</v>
      </c>
    </row>
    <row r="857" spans="1:7" x14ac:dyDescent="0.25">
      <c r="A857">
        <v>310</v>
      </c>
      <c r="B857">
        <v>460</v>
      </c>
      <c r="C857" t="s">
        <v>1094</v>
      </c>
      <c r="D857" t="s">
        <v>910</v>
      </c>
      <c r="E857" t="s">
        <v>1052</v>
      </c>
      <c r="F857" t="str">
        <f t="shared" si="13"/>
        <v>310460DKA6430DKA1060DKA3230</v>
      </c>
      <c r="G857" t="s">
        <v>723</v>
      </c>
    </row>
    <row r="858" spans="1:7" x14ac:dyDescent="0.25">
      <c r="A858">
        <v>310</v>
      </c>
      <c r="B858">
        <v>460</v>
      </c>
      <c r="C858" t="s">
        <v>1094</v>
      </c>
      <c r="D858" t="s">
        <v>911</v>
      </c>
      <c r="E858" t="s">
        <v>1046</v>
      </c>
      <c r="F858" t="str">
        <f t="shared" si="13"/>
        <v>310460DKA6430DKA1070-1080DKA3200</v>
      </c>
      <c r="G858" t="s">
        <v>723</v>
      </c>
    </row>
    <row r="859" spans="1:7" x14ac:dyDescent="0.25">
      <c r="A859">
        <v>310</v>
      </c>
      <c r="B859">
        <v>460</v>
      </c>
      <c r="C859" t="s">
        <v>1094</v>
      </c>
      <c r="D859" t="s">
        <v>911</v>
      </c>
      <c r="E859" t="s">
        <v>1048</v>
      </c>
      <c r="F859" t="str">
        <f t="shared" si="13"/>
        <v>310460DKA6430DKA1070-1080DKA3210</v>
      </c>
      <c r="G859" t="s">
        <v>723</v>
      </c>
    </row>
    <row r="860" spans="1:7" x14ac:dyDescent="0.25">
      <c r="A860">
        <v>310</v>
      </c>
      <c r="B860">
        <v>460</v>
      </c>
      <c r="C860" t="s">
        <v>1094</v>
      </c>
      <c r="D860" t="s">
        <v>911</v>
      </c>
      <c r="E860" t="s">
        <v>1050</v>
      </c>
      <c r="F860" t="str">
        <f t="shared" si="13"/>
        <v>310460DKA6430DKA1070-1080DKA3220</v>
      </c>
      <c r="G860" t="s">
        <v>723</v>
      </c>
    </row>
    <row r="861" spans="1:7" x14ac:dyDescent="0.25">
      <c r="A861">
        <v>310</v>
      </c>
      <c r="B861">
        <v>460</v>
      </c>
      <c r="C861" t="s">
        <v>1094</v>
      </c>
      <c r="D861" t="s">
        <v>911</v>
      </c>
      <c r="E861" t="s">
        <v>1052</v>
      </c>
      <c r="F861" t="str">
        <f t="shared" si="13"/>
        <v>310460DKA6430DKA1070-1080DKA3230</v>
      </c>
      <c r="G861" t="s">
        <v>723</v>
      </c>
    </row>
    <row r="862" spans="1:7" x14ac:dyDescent="0.25">
      <c r="A862">
        <v>310</v>
      </c>
      <c r="B862">
        <v>460</v>
      </c>
      <c r="C862" t="s">
        <v>1094</v>
      </c>
      <c r="D862" t="s">
        <v>913</v>
      </c>
      <c r="E862" t="s">
        <v>1046</v>
      </c>
      <c r="F862" t="str">
        <f t="shared" si="13"/>
        <v>310460DKA6430DKA1090DKA3200</v>
      </c>
      <c r="G862" t="s">
        <v>723</v>
      </c>
    </row>
    <row r="863" spans="1:7" x14ac:dyDescent="0.25">
      <c r="A863">
        <v>310</v>
      </c>
      <c r="B863">
        <v>460</v>
      </c>
      <c r="C863" t="s">
        <v>1094</v>
      </c>
      <c r="D863" t="s">
        <v>913</v>
      </c>
      <c r="E863" t="s">
        <v>1048</v>
      </c>
      <c r="F863" t="str">
        <f t="shared" si="13"/>
        <v>310460DKA6430DKA1090DKA3210</v>
      </c>
      <c r="G863" t="s">
        <v>723</v>
      </c>
    </row>
    <row r="864" spans="1:7" x14ac:dyDescent="0.25">
      <c r="A864">
        <v>310</v>
      </c>
      <c r="B864">
        <v>460</v>
      </c>
      <c r="C864" t="s">
        <v>1094</v>
      </c>
      <c r="D864" t="s">
        <v>913</v>
      </c>
      <c r="E864" t="s">
        <v>1050</v>
      </c>
      <c r="F864" t="str">
        <f t="shared" si="13"/>
        <v>310460DKA6430DKA1090DKA3220</v>
      </c>
      <c r="G864" t="s">
        <v>723</v>
      </c>
    </row>
    <row r="865" spans="1:7" x14ac:dyDescent="0.25">
      <c r="A865">
        <v>310</v>
      </c>
      <c r="B865">
        <v>460</v>
      </c>
      <c r="C865" t="s">
        <v>1094</v>
      </c>
      <c r="D865" t="s">
        <v>913</v>
      </c>
      <c r="E865" t="s">
        <v>1052</v>
      </c>
      <c r="F865" t="str">
        <f t="shared" si="13"/>
        <v>310460DKA6430DKA1090DKA3230</v>
      </c>
      <c r="G865" t="s">
        <v>723</v>
      </c>
    </row>
    <row r="866" spans="1:7" x14ac:dyDescent="0.25">
      <c r="A866">
        <v>310</v>
      </c>
      <c r="B866">
        <v>470</v>
      </c>
      <c r="C866" t="s">
        <v>1092</v>
      </c>
      <c r="D866" t="s">
        <v>908</v>
      </c>
      <c r="E866" t="s">
        <v>1046</v>
      </c>
      <c r="F866" t="str">
        <f t="shared" si="13"/>
        <v>310470DKA6410DKA1040-1050DKA3200</v>
      </c>
      <c r="G866" t="s">
        <v>504</v>
      </c>
    </row>
    <row r="867" spans="1:7" x14ac:dyDescent="0.25">
      <c r="A867">
        <v>310</v>
      </c>
      <c r="B867">
        <v>470</v>
      </c>
      <c r="C867" t="s">
        <v>1092</v>
      </c>
      <c r="D867" t="s">
        <v>908</v>
      </c>
      <c r="E867" t="s">
        <v>1048</v>
      </c>
      <c r="F867" t="str">
        <f t="shared" si="13"/>
        <v>310470DKA6410DKA1040-1050DKA3210</v>
      </c>
      <c r="G867" t="s">
        <v>504</v>
      </c>
    </row>
    <row r="868" spans="1:7" x14ac:dyDescent="0.25">
      <c r="A868">
        <v>310</v>
      </c>
      <c r="B868">
        <v>470</v>
      </c>
      <c r="C868" t="s">
        <v>1092</v>
      </c>
      <c r="D868" t="s">
        <v>908</v>
      </c>
      <c r="E868" t="s">
        <v>1050</v>
      </c>
      <c r="F868" t="str">
        <f t="shared" si="13"/>
        <v>310470DKA6410DKA1040-1050DKA3220</v>
      </c>
      <c r="G868" t="s">
        <v>501</v>
      </c>
    </row>
    <row r="869" spans="1:7" x14ac:dyDescent="0.25">
      <c r="A869">
        <v>310</v>
      </c>
      <c r="B869">
        <v>470</v>
      </c>
      <c r="C869" t="s">
        <v>1092</v>
      </c>
      <c r="D869" t="s">
        <v>908</v>
      </c>
      <c r="E869" t="s">
        <v>1052</v>
      </c>
      <c r="F869" t="str">
        <f t="shared" si="13"/>
        <v>310470DKA6410DKA1040-1050DKA3230</v>
      </c>
      <c r="G869" t="s">
        <v>501</v>
      </c>
    </row>
    <row r="870" spans="1:7" x14ac:dyDescent="0.25">
      <c r="A870">
        <v>310</v>
      </c>
      <c r="B870">
        <v>470</v>
      </c>
      <c r="C870" t="s">
        <v>1092</v>
      </c>
      <c r="D870" t="s">
        <v>910</v>
      </c>
      <c r="E870" t="s">
        <v>1046</v>
      </c>
      <c r="F870" t="str">
        <f t="shared" si="13"/>
        <v>310470DKA6410DKA1060DKA3200</v>
      </c>
      <c r="G870" t="s">
        <v>723</v>
      </c>
    </row>
    <row r="871" spans="1:7" x14ac:dyDescent="0.25">
      <c r="A871">
        <v>310</v>
      </c>
      <c r="B871">
        <v>470</v>
      </c>
      <c r="C871" t="s">
        <v>1092</v>
      </c>
      <c r="D871" t="s">
        <v>910</v>
      </c>
      <c r="E871" t="s">
        <v>1048</v>
      </c>
      <c r="F871" t="str">
        <f t="shared" si="13"/>
        <v>310470DKA6410DKA1060DKA3210</v>
      </c>
      <c r="G871" t="s">
        <v>723</v>
      </c>
    </row>
    <row r="872" spans="1:7" x14ac:dyDescent="0.25">
      <c r="A872">
        <v>310</v>
      </c>
      <c r="B872">
        <v>470</v>
      </c>
      <c r="C872" t="s">
        <v>1092</v>
      </c>
      <c r="D872" t="s">
        <v>910</v>
      </c>
      <c r="E872" t="s">
        <v>1050</v>
      </c>
      <c r="F872" t="str">
        <f t="shared" si="13"/>
        <v>310470DKA6410DKA1060DKA3220</v>
      </c>
      <c r="G872" t="s">
        <v>723</v>
      </c>
    </row>
    <row r="873" spans="1:7" x14ac:dyDescent="0.25">
      <c r="A873">
        <v>310</v>
      </c>
      <c r="B873">
        <v>470</v>
      </c>
      <c r="C873" t="s">
        <v>1092</v>
      </c>
      <c r="D873" t="s">
        <v>910</v>
      </c>
      <c r="E873" t="s">
        <v>1052</v>
      </c>
      <c r="F873" t="str">
        <f t="shared" si="13"/>
        <v>310470DKA6410DKA1060DKA3230</v>
      </c>
      <c r="G873" t="s">
        <v>723</v>
      </c>
    </row>
    <row r="874" spans="1:7" x14ac:dyDescent="0.25">
      <c r="A874">
        <v>310</v>
      </c>
      <c r="B874">
        <v>470</v>
      </c>
      <c r="C874" t="s">
        <v>1092</v>
      </c>
      <c r="D874" t="s">
        <v>911</v>
      </c>
      <c r="E874" t="s">
        <v>1046</v>
      </c>
      <c r="F874" t="str">
        <f t="shared" si="13"/>
        <v>310470DKA6410DKA1070-1080DKA3200</v>
      </c>
      <c r="G874" t="s">
        <v>504</v>
      </c>
    </row>
    <row r="875" spans="1:7" x14ac:dyDescent="0.25">
      <c r="A875">
        <v>310</v>
      </c>
      <c r="B875">
        <v>470</v>
      </c>
      <c r="C875" t="s">
        <v>1092</v>
      </c>
      <c r="D875" t="s">
        <v>911</v>
      </c>
      <c r="E875" t="s">
        <v>1048</v>
      </c>
      <c r="F875" t="str">
        <f t="shared" si="13"/>
        <v>310470DKA6410DKA1070-1080DKA3210</v>
      </c>
      <c r="G875" t="s">
        <v>504</v>
      </c>
    </row>
    <row r="876" spans="1:7" x14ac:dyDescent="0.25">
      <c r="A876">
        <v>310</v>
      </c>
      <c r="B876">
        <v>470</v>
      </c>
      <c r="C876" t="s">
        <v>1092</v>
      </c>
      <c r="D876" t="s">
        <v>911</v>
      </c>
      <c r="E876" t="s">
        <v>1050</v>
      </c>
      <c r="F876" t="str">
        <f t="shared" si="13"/>
        <v>310470DKA6410DKA1070-1080DKA3220</v>
      </c>
      <c r="G876" t="s">
        <v>501</v>
      </c>
    </row>
    <row r="877" spans="1:7" x14ac:dyDescent="0.25">
      <c r="A877">
        <v>310</v>
      </c>
      <c r="B877">
        <v>470</v>
      </c>
      <c r="C877" t="s">
        <v>1092</v>
      </c>
      <c r="D877" t="s">
        <v>911</v>
      </c>
      <c r="E877" t="s">
        <v>1052</v>
      </c>
      <c r="F877" t="str">
        <f t="shared" si="13"/>
        <v>310470DKA6410DKA1070-1080DKA3230</v>
      </c>
      <c r="G877" t="s">
        <v>501</v>
      </c>
    </row>
    <row r="878" spans="1:7" x14ac:dyDescent="0.25">
      <c r="A878">
        <v>310</v>
      </c>
      <c r="B878">
        <v>470</v>
      </c>
      <c r="C878" t="s">
        <v>1092</v>
      </c>
      <c r="D878" t="s">
        <v>913</v>
      </c>
      <c r="E878" t="s">
        <v>1046</v>
      </c>
      <c r="F878" t="str">
        <f t="shared" si="13"/>
        <v>310470DKA6410DKA1090DKA3200</v>
      </c>
      <c r="G878" t="s">
        <v>723</v>
      </c>
    </row>
    <row r="879" spans="1:7" x14ac:dyDescent="0.25">
      <c r="A879">
        <v>310</v>
      </c>
      <c r="B879">
        <v>470</v>
      </c>
      <c r="C879" t="s">
        <v>1092</v>
      </c>
      <c r="D879" t="s">
        <v>913</v>
      </c>
      <c r="E879" t="s">
        <v>1048</v>
      </c>
      <c r="F879" t="str">
        <f t="shared" si="13"/>
        <v>310470DKA6410DKA1090DKA3210</v>
      </c>
      <c r="G879" t="s">
        <v>723</v>
      </c>
    </row>
    <row r="880" spans="1:7" x14ac:dyDescent="0.25">
      <c r="A880">
        <v>310</v>
      </c>
      <c r="B880">
        <v>470</v>
      </c>
      <c r="C880" t="s">
        <v>1092</v>
      </c>
      <c r="D880" t="s">
        <v>913</v>
      </c>
      <c r="E880" t="s">
        <v>1050</v>
      </c>
      <c r="F880" t="str">
        <f t="shared" si="13"/>
        <v>310470DKA6410DKA1090DKA3220</v>
      </c>
      <c r="G880" t="s">
        <v>723</v>
      </c>
    </row>
    <row r="881" spans="1:7" x14ac:dyDescent="0.25">
      <c r="A881">
        <v>310</v>
      </c>
      <c r="B881">
        <v>470</v>
      </c>
      <c r="C881" t="s">
        <v>1092</v>
      </c>
      <c r="D881" t="s">
        <v>913</v>
      </c>
      <c r="E881" t="s">
        <v>1052</v>
      </c>
      <c r="F881" t="str">
        <f t="shared" si="13"/>
        <v>310470DKA6410DKA1090DKA3230</v>
      </c>
      <c r="G881" t="s">
        <v>723</v>
      </c>
    </row>
    <row r="882" spans="1:7" x14ac:dyDescent="0.25">
      <c r="A882">
        <v>310</v>
      </c>
      <c r="B882">
        <v>470</v>
      </c>
      <c r="C882" t="s">
        <v>1093</v>
      </c>
      <c r="D882" t="s">
        <v>908</v>
      </c>
      <c r="E882" t="s">
        <v>1046</v>
      </c>
      <c r="F882" t="str">
        <f t="shared" si="13"/>
        <v>310470DKA6420DKA1040-1050DKA3200</v>
      </c>
      <c r="G882" t="s">
        <v>504</v>
      </c>
    </row>
    <row r="883" spans="1:7" x14ac:dyDescent="0.25">
      <c r="A883">
        <v>310</v>
      </c>
      <c r="B883">
        <v>470</v>
      </c>
      <c r="C883" t="s">
        <v>1093</v>
      </c>
      <c r="D883" t="s">
        <v>908</v>
      </c>
      <c r="E883" t="s">
        <v>1048</v>
      </c>
      <c r="F883" t="str">
        <f t="shared" si="13"/>
        <v>310470DKA6420DKA1040-1050DKA3210</v>
      </c>
      <c r="G883" t="s">
        <v>504</v>
      </c>
    </row>
    <row r="884" spans="1:7" x14ac:dyDescent="0.25">
      <c r="A884">
        <v>310</v>
      </c>
      <c r="B884">
        <v>470</v>
      </c>
      <c r="C884" t="s">
        <v>1093</v>
      </c>
      <c r="D884" t="s">
        <v>908</v>
      </c>
      <c r="E884" t="s">
        <v>1050</v>
      </c>
      <c r="F884" t="str">
        <f t="shared" si="13"/>
        <v>310470DKA6420DKA1040-1050DKA3220</v>
      </c>
      <c r="G884" t="s">
        <v>501</v>
      </c>
    </row>
    <row r="885" spans="1:7" x14ac:dyDescent="0.25">
      <c r="A885">
        <v>310</v>
      </c>
      <c r="B885">
        <v>470</v>
      </c>
      <c r="C885" t="s">
        <v>1093</v>
      </c>
      <c r="D885" t="s">
        <v>908</v>
      </c>
      <c r="E885" t="s">
        <v>1052</v>
      </c>
      <c r="F885" t="str">
        <f t="shared" si="13"/>
        <v>310470DKA6420DKA1040-1050DKA3230</v>
      </c>
      <c r="G885" t="s">
        <v>501</v>
      </c>
    </row>
    <row r="886" spans="1:7" x14ac:dyDescent="0.25">
      <c r="A886">
        <v>310</v>
      </c>
      <c r="B886">
        <v>470</v>
      </c>
      <c r="C886" t="s">
        <v>1093</v>
      </c>
      <c r="D886" t="s">
        <v>910</v>
      </c>
      <c r="E886" t="s">
        <v>1046</v>
      </c>
      <c r="F886" t="str">
        <f t="shared" si="13"/>
        <v>310470DKA6420DKA1060DKA3200</v>
      </c>
      <c r="G886" t="s">
        <v>723</v>
      </c>
    </row>
    <row r="887" spans="1:7" x14ac:dyDescent="0.25">
      <c r="A887">
        <v>310</v>
      </c>
      <c r="B887">
        <v>470</v>
      </c>
      <c r="C887" t="s">
        <v>1093</v>
      </c>
      <c r="D887" t="s">
        <v>910</v>
      </c>
      <c r="E887" t="s">
        <v>1048</v>
      </c>
      <c r="F887" t="str">
        <f t="shared" si="13"/>
        <v>310470DKA6420DKA1060DKA3210</v>
      </c>
      <c r="G887" t="s">
        <v>723</v>
      </c>
    </row>
    <row r="888" spans="1:7" x14ac:dyDescent="0.25">
      <c r="A888">
        <v>310</v>
      </c>
      <c r="B888">
        <v>470</v>
      </c>
      <c r="C888" t="s">
        <v>1093</v>
      </c>
      <c r="D888" t="s">
        <v>910</v>
      </c>
      <c r="E888" t="s">
        <v>1050</v>
      </c>
      <c r="F888" t="str">
        <f t="shared" si="13"/>
        <v>310470DKA6420DKA1060DKA3220</v>
      </c>
      <c r="G888" t="s">
        <v>723</v>
      </c>
    </row>
    <row r="889" spans="1:7" x14ac:dyDescent="0.25">
      <c r="A889">
        <v>310</v>
      </c>
      <c r="B889">
        <v>470</v>
      </c>
      <c r="C889" t="s">
        <v>1093</v>
      </c>
      <c r="D889" t="s">
        <v>910</v>
      </c>
      <c r="E889" t="s">
        <v>1052</v>
      </c>
      <c r="F889" t="str">
        <f t="shared" si="13"/>
        <v>310470DKA6420DKA1060DKA3230</v>
      </c>
      <c r="G889" t="s">
        <v>723</v>
      </c>
    </row>
    <row r="890" spans="1:7" x14ac:dyDescent="0.25">
      <c r="A890">
        <v>310</v>
      </c>
      <c r="B890">
        <v>470</v>
      </c>
      <c r="C890" t="s">
        <v>1093</v>
      </c>
      <c r="D890" t="s">
        <v>911</v>
      </c>
      <c r="E890" t="s">
        <v>1046</v>
      </c>
      <c r="F890" t="str">
        <f t="shared" si="13"/>
        <v>310470DKA6420DKA1070-1080DKA3200</v>
      </c>
      <c r="G890" t="s">
        <v>504</v>
      </c>
    </row>
    <row r="891" spans="1:7" x14ac:dyDescent="0.25">
      <c r="A891">
        <v>310</v>
      </c>
      <c r="B891">
        <v>470</v>
      </c>
      <c r="C891" t="s">
        <v>1093</v>
      </c>
      <c r="D891" t="s">
        <v>911</v>
      </c>
      <c r="E891" t="s">
        <v>1048</v>
      </c>
      <c r="F891" t="str">
        <f t="shared" si="13"/>
        <v>310470DKA6420DKA1070-1080DKA3210</v>
      </c>
      <c r="G891" t="s">
        <v>504</v>
      </c>
    </row>
    <row r="892" spans="1:7" x14ac:dyDescent="0.25">
      <c r="A892">
        <v>310</v>
      </c>
      <c r="B892">
        <v>470</v>
      </c>
      <c r="C892" t="s">
        <v>1093</v>
      </c>
      <c r="D892" t="s">
        <v>911</v>
      </c>
      <c r="E892" t="s">
        <v>1050</v>
      </c>
      <c r="F892" t="str">
        <f t="shared" si="13"/>
        <v>310470DKA6420DKA1070-1080DKA3220</v>
      </c>
      <c r="G892" t="s">
        <v>501</v>
      </c>
    </row>
    <row r="893" spans="1:7" x14ac:dyDescent="0.25">
      <c r="A893">
        <v>310</v>
      </c>
      <c r="B893">
        <v>470</v>
      </c>
      <c r="C893" t="s">
        <v>1093</v>
      </c>
      <c r="D893" t="s">
        <v>911</v>
      </c>
      <c r="E893" t="s">
        <v>1052</v>
      </c>
      <c r="F893" t="str">
        <f t="shared" si="13"/>
        <v>310470DKA6420DKA1070-1080DKA3230</v>
      </c>
      <c r="G893" t="s">
        <v>501</v>
      </c>
    </row>
    <row r="894" spans="1:7" x14ac:dyDescent="0.25">
      <c r="A894">
        <v>310</v>
      </c>
      <c r="B894">
        <v>470</v>
      </c>
      <c r="C894" t="s">
        <v>1093</v>
      </c>
      <c r="D894" t="s">
        <v>913</v>
      </c>
      <c r="E894" t="s">
        <v>1046</v>
      </c>
      <c r="F894" t="str">
        <f t="shared" si="13"/>
        <v>310470DKA6420DKA1090DKA3200</v>
      </c>
      <c r="G894" t="s">
        <v>723</v>
      </c>
    </row>
    <row r="895" spans="1:7" x14ac:dyDescent="0.25">
      <c r="A895">
        <v>310</v>
      </c>
      <c r="B895">
        <v>470</v>
      </c>
      <c r="C895" t="s">
        <v>1093</v>
      </c>
      <c r="D895" t="s">
        <v>913</v>
      </c>
      <c r="E895" t="s">
        <v>1048</v>
      </c>
      <c r="F895" t="str">
        <f t="shared" si="13"/>
        <v>310470DKA6420DKA1090DKA3210</v>
      </c>
      <c r="G895" t="s">
        <v>723</v>
      </c>
    </row>
    <row r="896" spans="1:7" x14ac:dyDescent="0.25">
      <c r="A896">
        <v>310</v>
      </c>
      <c r="B896">
        <v>470</v>
      </c>
      <c r="C896" t="s">
        <v>1093</v>
      </c>
      <c r="D896" t="s">
        <v>913</v>
      </c>
      <c r="E896" t="s">
        <v>1050</v>
      </c>
      <c r="F896" t="str">
        <f t="shared" si="13"/>
        <v>310470DKA6420DKA1090DKA3220</v>
      </c>
      <c r="G896" t="s">
        <v>723</v>
      </c>
    </row>
    <row r="897" spans="1:7" x14ac:dyDescent="0.25">
      <c r="A897">
        <v>310</v>
      </c>
      <c r="B897">
        <v>470</v>
      </c>
      <c r="C897" t="s">
        <v>1093</v>
      </c>
      <c r="D897" t="s">
        <v>913</v>
      </c>
      <c r="E897" t="s">
        <v>1052</v>
      </c>
      <c r="F897" t="str">
        <f t="shared" si="13"/>
        <v>310470DKA6420DKA1090DKA3230</v>
      </c>
      <c r="G897" t="s">
        <v>723</v>
      </c>
    </row>
    <row r="898" spans="1:7" x14ac:dyDescent="0.25">
      <c r="A898">
        <v>310</v>
      </c>
      <c r="B898">
        <v>470</v>
      </c>
      <c r="C898" t="s">
        <v>1094</v>
      </c>
      <c r="D898" t="s">
        <v>908</v>
      </c>
      <c r="E898" t="s">
        <v>1046</v>
      </c>
      <c r="F898" t="str">
        <f t="shared" si="13"/>
        <v>310470DKA6430DKA1040-1050DKA3200</v>
      </c>
      <c r="G898" t="s">
        <v>504</v>
      </c>
    </row>
    <row r="899" spans="1:7" x14ac:dyDescent="0.25">
      <c r="A899">
        <v>310</v>
      </c>
      <c r="B899">
        <v>470</v>
      </c>
      <c r="C899" t="s">
        <v>1094</v>
      </c>
      <c r="D899" t="s">
        <v>908</v>
      </c>
      <c r="E899" t="s">
        <v>1048</v>
      </c>
      <c r="F899" t="str">
        <f t="shared" ref="F899:F962" si="14">CONCATENATE(A899,B899,C899,D899,E899)</f>
        <v>310470DKA6430DKA1040-1050DKA3210</v>
      </c>
      <c r="G899" t="s">
        <v>504</v>
      </c>
    </row>
    <row r="900" spans="1:7" x14ac:dyDescent="0.25">
      <c r="A900">
        <v>310</v>
      </c>
      <c r="B900">
        <v>470</v>
      </c>
      <c r="C900" t="s">
        <v>1094</v>
      </c>
      <c r="D900" t="s">
        <v>908</v>
      </c>
      <c r="E900" t="s">
        <v>1050</v>
      </c>
      <c r="F900" t="str">
        <f t="shared" si="14"/>
        <v>310470DKA6430DKA1040-1050DKA3220</v>
      </c>
      <c r="G900" t="s">
        <v>501</v>
      </c>
    </row>
    <row r="901" spans="1:7" x14ac:dyDescent="0.25">
      <c r="A901">
        <v>310</v>
      </c>
      <c r="B901">
        <v>470</v>
      </c>
      <c r="C901" t="s">
        <v>1094</v>
      </c>
      <c r="D901" t="s">
        <v>908</v>
      </c>
      <c r="E901" t="s">
        <v>1052</v>
      </c>
      <c r="F901" t="str">
        <f t="shared" si="14"/>
        <v>310470DKA6430DKA1040-1050DKA3230</v>
      </c>
      <c r="G901" t="s">
        <v>501</v>
      </c>
    </row>
    <row r="902" spans="1:7" x14ac:dyDescent="0.25">
      <c r="A902">
        <v>310</v>
      </c>
      <c r="B902">
        <v>470</v>
      </c>
      <c r="C902" t="s">
        <v>1094</v>
      </c>
      <c r="D902" t="s">
        <v>910</v>
      </c>
      <c r="E902" t="s">
        <v>1046</v>
      </c>
      <c r="F902" t="str">
        <f t="shared" si="14"/>
        <v>310470DKA6430DKA1060DKA3200</v>
      </c>
      <c r="G902" t="s">
        <v>723</v>
      </c>
    </row>
    <row r="903" spans="1:7" x14ac:dyDescent="0.25">
      <c r="A903">
        <v>310</v>
      </c>
      <c r="B903">
        <v>470</v>
      </c>
      <c r="C903" t="s">
        <v>1094</v>
      </c>
      <c r="D903" t="s">
        <v>910</v>
      </c>
      <c r="E903" t="s">
        <v>1048</v>
      </c>
      <c r="F903" t="str">
        <f t="shared" si="14"/>
        <v>310470DKA6430DKA1060DKA3210</v>
      </c>
      <c r="G903" t="s">
        <v>723</v>
      </c>
    </row>
    <row r="904" spans="1:7" x14ac:dyDescent="0.25">
      <c r="A904">
        <v>310</v>
      </c>
      <c r="B904">
        <v>470</v>
      </c>
      <c r="C904" t="s">
        <v>1094</v>
      </c>
      <c r="D904" t="s">
        <v>910</v>
      </c>
      <c r="E904" t="s">
        <v>1050</v>
      </c>
      <c r="F904" t="str">
        <f t="shared" si="14"/>
        <v>310470DKA6430DKA1060DKA3220</v>
      </c>
      <c r="G904" t="s">
        <v>723</v>
      </c>
    </row>
    <row r="905" spans="1:7" x14ac:dyDescent="0.25">
      <c r="A905">
        <v>310</v>
      </c>
      <c r="B905">
        <v>470</v>
      </c>
      <c r="C905" t="s">
        <v>1094</v>
      </c>
      <c r="D905" t="s">
        <v>910</v>
      </c>
      <c r="E905" t="s">
        <v>1052</v>
      </c>
      <c r="F905" t="str">
        <f t="shared" si="14"/>
        <v>310470DKA6430DKA1060DKA3230</v>
      </c>
      <c r="G905" t="s">
        <v>723</v>
      </c>
    </row>
    <row r="906" spans="1:7" x14ac:dyDescent="0.25">
      <c r="A906">
        <v>310</v>
      </c>
      <c r="B906">
        <v>470</v>
      </c>
      <c r="C906" t="s">
        <v>1094</v>
      </c>
      <c r="D906" t="s">
        <v>911</v>
      </c>
      <c r="E906" t="s">
        <v>1046</v>
      </c>
      <c r="F906" t="str">
        <f t="shared" si="14"/>
        <v>310470DKA6430DKA1070-1080DKA3200</v>
      </c>
      <c r="G906" t="s">
        <v>504</v>
      </c>
    </row>
    <row r="907" spans="1:7" x14ac:dyDescent="0.25">
      <c r="A907">
        <v>310</v>
      </c>
      <c r="B907">
        <v>470</v>
      </c>
      <c r="C907" t="s">
        <v>1094</v>
      </c>
      <c r="D907" t="s">
        <v>911</v>
      </c>
      <c r="E907" t="s">
        <v>1048</v>
      </c>
      <c r="F907" t="str">
        <f t="shared" si="14"/>
        <v>310470DKA6430DKA1070-1080DKA3210</v>
      </c>
      <c r="G907" t="s">
        <v>504</v>
      </c>
    </row>
    <row r="908" spans="1:7" x14ac:dyDescent="0.25">
      <c r="A908">
        <v>310</v>
      </c>
      <c r="B908">
        <v>470</v>
      </c>
      <c r="C908" t="s">
        <v>1094</v>
      </c>
      <c r="D908" t="s">
        <v>911</v>
      </c>
      <c r="E908" t="s">
        <v>1050</v>
      </c>
      <c r="F908" t="str">
        <f t="shared" si="14"/>
        <v>310470DKA6430DKA1070-1080DKA3220</v>
      </c>
      <c r="G908" t="s">
        <v>501</v>
      </c>
    </row>
    <row r="909" spans="1:7" x14ac:dyDescent="0.25">
      <c r="A909">
        <v>310</v>
      </c>
      <c r="B909">
        <v>470</v>
      </c>
      <c r="C909" t="s">
        <v>1094</v>
      </c>
      <c r="D909" t="s">
        <v>911</v>
      </c>
      <c r="E909" t="s">
        <v>1052</v>
      </c>
      <c r="F909" t="str">
        <f t="shared" si="14"/>
        <v>310470DKA6430DKA1070-1080DKA3230</v>
      </c>
      <c r="G909" t="s">
        <v>501</v>
      </c>
    </row>
    <row r="910" spans="1:7" x14ac:dyDescent="0.25">
      <c r="A910">
        <v>310</v>
      </c>
      <c r="B910">
        <v>470</v>
      </c>
      <c r="C910" t="s">
        <v>1094</v>
      </c>
      <c r="D910" t="s">
        <v>913</v>
      </c>
      <c r="E910" t="s">
        <v>1046</v>
      </c>
      <c r="F910" t="str">
        <f t="shared" si="14"/>
        <v>310470DKA6430DKA1090DKA3200</v>
      </c>
      <c r="G910" t="s">
        <v>723</v>
      </c>
    </row>
    <row r="911" spans="1:7" x14ac:dyDescent="0.25">
      <c r="A911">
        <v>310</v>
      </c>
      <c r="B911">
        <v>470</v>
      </c>
      <c r="C911" t="s">
        <v>1094</v>
      </c>
      <c r="D911" t="s">
        <v>913</v>
      </c>
      <c r="E911" t="s">
        <v>1048</v>
      </c>
      <c r="F911" t="str">
        <f t="shared" si="14"/>
        <v>310470DKA6430DKA1090DKA3210</v>
      </c>
      <c r="G911" t="s">
        <v>723</v>
      </c>
    </row>
    <row r="912" spans="1:7" x14ac:dyDescent="0.25">
      <c r="A912">
        <v>310</v>
      </c>
      <c r="B912">
        <v>470</v>
      </c>
      <c r="C912" t="s">
        <v>1094</v>
      </c>
      <c r="D912" t="s">
        <v>913</v>
      </c>
      <c r="E912" t="s">
        <v>1050</v>
      </c>
      <c r="F912" t="str">
        <f t="shared" si="14"/>
        <v>310470DKA6430DKA1090DKA3220</v>
      </c>
      <c r="G912" t="s">
        <v>723</v>
      </c>
    </row>
    <row r="913" spans="1:7" x14ac:dyDescent="0.25">
      <c r="A913">
        <v>310</v>
      </c>
      <c r="B913">
        <v>470</v>
      </c>
      <c r="C913" t="s">
        <v>1094</v>
      </c>
      <c r="D913" t="s">
        <v>913</v>
      </c>
      <c r="E913" t="s">
        <v>1052</v>
      </c>
      <c r="F913" t="str">
        <f t="shared" si="14"/>
        <v>310470DKA6430DKA1090DKA3230</v>
      </c>
      <c r="G913" t="s">
        <v>723</v>
      </c>
    </row>
    <row r="914" spans="1:7" x14ac:dyDescent="0.25">
      <c r="A914">
        <v>310</v>
      </c>
      <c r="B914">
        <v>480</v>
      </c>
      <c r="C914" t="s">
        <v>1092</v>
      </c>
      <c r="D914" t="s">
        <v>908</v>
      </c>
      <c r="E914" t="s">
        <v>1046</v>
      </c>
      <c r="F914" t="str">
        <f t="shared" si="14"/>
        <v>310480DKA6410DKA1040-1050DKA3200</v>
      </c>
      <c r="G914" t="s">
        <v>504</v>
      </c>
    </row>
    <row r="915" spans="1:7" x14ac:dyDescent="0.25">
      <c r="A915">
        <v>310</v>
      </c>
      <c r="B915">
        <v>480</v>
      </c>
      <c r="C915" t="s">
        <v>1092</v>
      </c>
      <c r="D915" t="s">
        <v>908</v>
      </c>
      <c r="E915" t="s">
        <v>1048</v>
      </c>
      <c r="F915" t="str">
        <f t="shared" si="14"/>
        <v>310480DKA6410DKA1040-1050DKA3210</v>
      </c>
      <c r="G915" t="s">
        <v>504</v>
      </c>
    </row>
    <row r="916" spans="1:7" x14ac:dyDescent="0.25">
      <c r="A916">
        <v>310</v>
      </c>
      <c r="B916">
        <v>480</v>
      </c>
      <c r="C916" t="s">
        <v>1092</v>
      </c>
      <c r="D916" t="s">
        <v>908</v>
      </c>
      <c r="E916" t="s">
        <v>1050</v>
      </c>
      <c r="F916" t="str">
        <f t="shared" si="14"/>
        <v>310480DKA6410DKA1040-1050DKA3220</v>
      </c>
      <c r="G916" t="s">
        <v>504</v>
      </c>
    </row>
    <row r="917" spans="1:7" x14ac:dyDescent="0.25">
      <c r="A917">
        <v>310</v>
      </c>
      <c r="B917">
        <v>480</v>
      </c>
      <c r="C917" t="s">
        <v>1092</v>
      </c>
      <c r="D917" t="s">
        <v>908</v>
      </c>
      <c r="E917" t="s">
        <v>1052</v>
      </c>
      <c r="F917" t="str">
        <f t="shared" si="14"/>
        <v>310480DKA6410DKA1040-1050DKA3230</v>
      </c>
      <c r="G917" t="s">
        <v>504</v>
      </c>
    </row>
    <row r="918" spans="1:7" x14ac:dyDescent="0.25">
      <c r="A918">
        <v>310</v>
      </c>
      <c r="B918">
        <v>480</v>
      </c>
      <c r="C918" t="s">
        <v>1092</v>
      </c>
      <c r="D918" t="s">
        <v>910</v>
      </c>
      <c r="E918" t="s">
        <v>1046</v>
      </c>
      <c r="F918" t="str">
        <f t="shared" si="14"/>
        <v>310480DKA6410DKA1060DKA3200</v>
      </c>
      <c r="G918" t="s">
        <v>723</v>
      </c>
    </row>
    <row r="919" spans="1:7" x14ac:dyDescent="0.25">
      <c r="A919">
        <v>310</v>
      </c>
      <c r="B919">
        <v>480</v>
      </c>
      <c r="C919" t="s">
        <v>1092</v>
      </c>
      <c r="D919" t="s">
        <v>910</v>
      </c>
      <c r="E919" t="s">
        <v>1048</v>
      </c>
      <c r="F919" t="str">
        <f t="shared" si="14"/>
        <v>310480DKA6410DKA1060DKA3210</v>
      </c>
      <c r="G919" t="s">
        <v>723</v>
      </c>
    </row>
    <row r="920" spans="1:7" x14ac:dyDescent="0.25">
      <c r="A920">
        <v>310</v>
      </c>
      <c r="B920">
        <v>480</v>
      </c>
      <c r="C920" t="s">
        <v>1092</v>
      </c>
      <c r="D920" t="s">
        <v>910</v>
      </c>
      <c r="E920" t="s">
        <v>1050</v>
      </c>
      <c r="F920" t="str">
        <f t="shared" si="14"/>
        <v>310480DKA6410DKA1060DKA3220</v>
      </c>
      <c r="G920" t="s">
        <v>723</v>
      </c>
    </row>
    <row r="921" spans="1:7" x14ac:dyDescent="0.25">
      <c r="A921">
        <v>310</v>
      </c>
      <c r="B921">
        <v>480</v>
      </c>
      <c r="C921" t="s">
        <v>1092</v>
      </c>
      <c r="D921" t="s">
        <v>910</v>
      </c>
      <c r="E921" t="s">
        <v>1052</v>
      </c>
      <c r="F921" t="str">
        <f t="shared" si="14"/>
        <v>310480DKA6410DKA1060DKA3230</v>
      </c>
      <c r="G921" t="s">
        <v>723</v>
      </c>
    </row>
    <row r="922" spans="1:7" x14ac:dyDescent="0.25">
      <c r="A922">
        <v>310</v>
      </c>
      <c r="B922">
        <v>480</v>
      </c>
      <c r="C922" t="s">
        <v>1092</v>
      </c>
      <c r="D922" t="s">
        <v>911</v>
      </c>
      <c r="E922" t="s">
        <v>1046</v>
      </c>
      <c r="F922" t="str">
        <f t="shared" si="14"/>
        <v>310480DKA6410DKA1070-1080DKA3200</v>
      </c>
      <c r="G922" t="s">
        <v>504</v>
      </c>
    </row>
    <row r="923" spans="1:7" x14ac:dyDescent="0.25">
      <c r="A923">
        <v>310</v>
      </c>
      <c r="B923">
        <v>480</v>
      </c>
      <c r="C923" t="s">
        <v>1092</v>
      </c>
      <c r="D923" t="s">
        <v>911</v>
      </c>
      <c r="E923" t="s">
        <v>1048</v>
      </c>
      <c r="F923" t="str">
        <f t="shared" si="14"/>
        <v>310480DKA6410DKA1070-1080DKA3210</v>
      </c>
      <c r="G923" t="s">
        <v>504</v>
      </c>
    </row>
    <row r="924" spans="1:7" x14ac:dyDescent="0.25">
      <c r="A924">
        <v>310</v>
      </c>
      <c r="B924">
        <v>480</v>
      </c>
      <c r="C924" t="s">
        <v>1092</v>
      </c>
      <c r="D924" t="s">
        <v>911</v>
      </c>
      <c r="E924" t="s">
        <v>1050</v>
      </c>
      <c r="F924" t="str">
        <f t="shared" si="14"/>
        <v>310480DKA6410DKA1070-1080DKA3220</v>
      </c>
      <c r="G924" t="s">
        <v>504</v>
      </c>
    </row>
    <row r="925" spans="1:7" x14ac:dyDescent="0.25">
      <c r="A925">
        <v>310</v>
      </c>
      <c r="B925">
        <v>480</v>
      </c>
      <c r="C925" t="s">
        <v>1092</v>
      </c>
      <c r="D925" t="s">
        <v>911</v>
      </c>
      <c r="E925" t="s">
        <v>1052</v>
      </c>
      <c r="F925" t="str">
        <f t="shared" si="14"/>
        <v>310480DKA6410DKA1070-1080DKA3230</v>
      </c>
      <c r="G925" t="s">
        <v>504</v>
      </c>
    </row>
    <row r="926" spans="1:7" x14ac:dyDescent="0.25">
      <c r="A926">
        <v>310</v>
      </c>
      <c r="B926">
        <v>480</v>
      </c>
      <c r="C926" t="s">
        <v>1092</v>
      </c>
      <c r="D926" t="s">
        <v>913</v>
      </c>
      <c r="E926" t="s">
        <v>1046</v>
      </c>
      <c r="F926" t="str">
        <f t="shared" si="14"/>
        <v>310480DKA6410DKA1090DKA3200</v>
      </c>
      <c r="G926" t="s">
        <v>723</v>
      </c>
    </row>
    <row r="927" spans="1:7" x14ac:dyDescent="0.25">
      <c r="A927">
        <v>310</v>
      </c>
      <c r="B927">
        <v>480</v>
      </c>
      <c r="C927" t="s">
        <v>1092</v>
      </c>
      <c r="D927" t="s">
        <v>913</v>
      </c>
      <c r="E927" t="s">
        <v>1048</v>
      </c>
      <c r="F927" t="str">
        <f t="shared" si="14"/>
        <v>310480DKA6410DKA1090DKA3210</v>
      </c>
      <c r="G927" t="s">
        <v>723</v>
      </c>
    </row>
    <row r="928" spans="1:7" x14ac:dyDescent="0.25">
      <c r="A928">
        <v>310</v>
      </c>
      <c r="B928">
        <v>480</v>
      </c>
      <c r="C928" t="s">
        <v>1092</v>
      </c>
      <c r="D928" t="s">
        <v>913</v>
      </c>
      <c r="E928" t="s">
        <v>1050</v>
      </c>
      <c r="F928" t="str">
        <f t="shared" si="14"/>
        <v>310480DKA6410DKA1090DKA3220</v>
      </c>
      <c r="G928" t="s">
        <v>723</v>
      </c>
    </row>
    <row r="929" spans="1:7" x14ac:dyDescent="0.25">
      <c r="A929">
        <v>310</v>
      </c>
      <c r="B929">
        <v>480</v>
      </c>
      <c r="C929" t="s">
        <v>1092</v>
      </c>
      <c r="D929" t="s">
        <v>913</v>
      </c>
      <c r="E929" t="s">
        <v>1052</v>
      </c>
      <c r="F929" t="str">
        <f t="shared" si="14"/>
        <v>310480DKA6410DKA1090DKA3230</v>
      </c>
      <c r="G929" t="s">
        <v>723</v>
      </c>
    </row>
    <row r="930" spans="1:7" x14ac:dyDescent="0.25">
      <c r="A930">
        <v>310</v>
      </c>
      <c r="B930">
        <v>480</v>
      </c>
      <c r="C930" t="s">
        <v>1093</v>
      </c>
      <c r="D930" t="s">
        <v>908</v>
      </c>
      <c r="E930" t="s">
        <v>1046</v>
      </c>
      <c r="F930" t="str">
        <f t="shared" si="14"/>
        <v>310480DKA6420DKA1040-1050DKA3200</v>
      </c>
      <c r="G930" t="s">
        <v>504</v>
      </c>
    </row>
    <row r="931" spans="1:7" x14ac:dyDescent="0.25">
      <c r="A931">
        <v>310</v>
      </c>
      <c r="B931">
        <v>480</v>
      </c>
      <c r="C931" t="s">
        <v>1093</v>
      </c>
      <c r="D931" t="s">
        <v>908</v>
      </c>
      <c r="E931" t="s">
        <v>1048</v>
      </c>
      <c r="F931" t="str">
        <f t="shared" si="14"/>
        <v>310480DKA6420DKA1040-1050DKA3210</v>
      </c>
      <c r="G931" t="s">
        <v>504</v>
      </c>
    </row>
    <row r="932" spans="1:7" x14ac:dyDescent="0.25">
      <c r="A932">
        <v>310</v>
      </c>
      <c r="B932">
        <v>480</v>
      </c>
      <c r="C932" t="s">
        <v>1093</v>
      </c>
      <c r="D932" t="s">
        <v>908</v>
      </c>
      <c r="E932" t="s">
        <v>1050</v>
      </c>
      <c r="F932" t="str">
        <f t="shared" si="14"/>
        <v>310480DKA6420DKA1040-1050DKA3220</v>
      </c>
      <c r="G932" t="s">
        <v>501</v>
      </c>
    </row>
    <row r="933" spans="1:7" x14ac:dyDescent="0.25">
      <c r="A933">
        <v>310</v>
      </c>
      <c r="B933">
        <v>480</v>
      </c>
      <c r="C933" t="s">
        <v>1093</v>
      </c>
      <c r="D933" t="s">
        <v>908</v>
      </c>
      <c r="E933" t="s">
        <v>1052</v>
      </c>
      <c r="F933" t="str">
        <f t="shared" si="14"/>
        <v>310480DKA6420DKA1040-1050DKA3230</v>
      </c>
      <c r="G933" t="s">
        <v>501</v>
      </c>
    </row>
    <row r="934" spans="1:7" x14ac:dyDescent="0.25">
      <c r="A934">
        <v>310</v>
      </c>
      <c r="B934">
        <v>480</v>
      </c>
      <c r="C934" t="s">
        <v>1093</v>
      </c>
      <c r="D934" t="s">
        <v>910</v>
      </c>
      <c r="E934" t="s">
        <v>1046</v>
      </c>
      <c r="F934" t="str">
        <f t="shared" si="14"/>
        <v>310480DKA6420DKA1060DKA3200</v>
      </c>
      <c r="G934" t="s">
        <v>723</v>
      </c>
    </row>
    <row r="935" spans="1:7" x14ac:dyDescent="0.25">
      <c r="A935">
        <v>310</v>
      </c>
      <c r="B935">
        <v>480</v>
      </c>
      <c r="C935" t="s">
        <v>1093</v>
      </c>
      <c r="D935" t="s">
        <v>910</v>
      </c>
      <c r="E935" t="s">
        <v>1048</v>
      </c>
      <c r="F935" t="str">
        <f t="shared" si="14"/>
        <v>310480DKA6420DKA1060DKA3210</v>
      </c>
      <c r="G935" t="s">
        <v>723</v>
      </c>
    </row>
    <row r="936" spans="1:7" x14ac:dyDescent="0.25">
      <c r="A936">
        <v>310</v>
      </c>
      <c r="B936">
        <v>480</v>
      </c>
      <c r="C936" t="s">
        <v>1093</v>
      </c>
      <c r="D936" t="s">
        <v>910</v>
      </c>
      <c r="E936" t="s">
        <v>1050</v>
      </c>
      <c r="F936" t="str">
        <f t="shared" si="14"/>
        <v>310480DKA6420DKA1060DKA3220</v>
      </c>
      <c r="G936" t="s">
        <v>723</v>
      </c>
    </row>
    <row r="937" spans="1:7" x14ac:dyDescent="0.25">
      <c r="A937">
        <v>310</v>
      </c>
      <c r="B937">
        <v>480</v>
      </c>
      <c r="C937" t="s">
        <v>1093</v>
      </c>
      <c r="D937" t="s">
        <v>910</v>
      </c>
      <c r="E937" t="s">
        <v>1052</v>
      </c>
      <c r="F937" t="str">
        <f t="shared" si="14"/>
        <v>310480DKA6420DKA1060DKA3230</v>
      </c>
      <c r="G937" t="s">
        <v>723</v>
      </c>
    </row>
    <row r="938" spans="1:7" x14ac:dyDescent="0.25">
      <c r="A938">
        <v>310</v>
      </c>
      <c r="B938">
        <v>480</v>
      </c>
      <c r="C938" t="s">
        <v>1093</v>
      </c>
      <c r="D938" t="s">
        <v>911</v>
      </c>
      <c r="E938" t="s">
        <v>1046</v>
      </c>
      <c r="F938" t="str">
        <f t="shared" si="14"/>
        <v>310480DKA6420DKA1070-1080DKA3200</v>
      </c>
      <c r="G938" t="s">
        <v>504</v>
      </c>
    </row>
    <row r="939" spans="1:7" x14ac:dyDescent="0.25">
      <c r="A939">
        <v>310</v>
      </c>
      <c r="B939">
        <v>480</v>
      </c>
      <c r="C939" t="s">
        <v>1093</v>
      </c>
      <c r="D939" t="s">
        <v>911</v>
      </c>
      <c r="E939" t="s">
        <v>1048</v>
      </c>
      <c r="F939" t="str">
        <f t="shared" si="14"/>
        <v>310480DKA6420DKA1070-1080DKA3210</v>
      </c>
      <c r="G939" t="s">
        <v>504</v>
      </c>
    </row>
    <row r="940" spans="1:7" x14ac:dyDescent="0.25">
      <c r="A940">
        <v>310</v>
      </c>
      <c r="B940">
        <v>480</v>
      </c>
      <c r="C940" t="s">
        <v>1093</v>
      </c>
      <c r="D940" t="s">
        <v>911</v>
      </c>
      <c r="E940" t="s">
        <v>1050</v>
      </c>
      <c r="F940" t="str">
        <f t="shared" si="14"/>
        <v>310480DKA6420DKA1070-1080DKA3220</v>
      </c>
      <c r="G940" t="s">
        <v>501</v>
      </c>
    </row>
    <row r="941" spans="1:7" x14ac:dyDescent="0.25">
      <c r="A941">
        <v>310</v>
      </c>
      <c r="B941">
        <v>480</v>
      </c>
      <c r="C941" t="s">
        <v>1093</v>
      </c>
      <c r="D941" t="s">
        <v>911</v>
      </c>
      <c r="E941" t="s">
        <v>1052</v>
      </c>
      <c r="F941" t="str">
        <f t="shared" si="14"/>
        <v>310480DKA6420DKA1070-1080DKA3230</v>
      </c>
      <c r="G941" t="s">
        <v>501</v>
      </c>
    </row>
    <row r="942" spans="1:7" x14ac:dyDescent="0.25">
      <c r="A942">
        <v>310</v>
      </c>
      <c r="B942">
        <v>480</v>
      </c>
      <c r="C942" t="s">
        <v>1093</v>
      </c>
      <c r="D942" t="s">
        <v>913</v>
      </c>
      <c r="E942" t="s">
        <v>1046</v>
      </c>
      <c r="F942" t="str">
        <f t="shared" si="14"/>
        <v>310480DKA6420DKA1090DKA3200</v>
      </c>
      <c r="G942" t="s">
        <v>723</v>
      </c>
    </row>
    <row r="943" spans="1:7" x14ac:dyDescent="0.25">
      <c r="A943">
        <v>310</v>
      </c>
      <c r="B943">
        <v>480</v>
      </c>
      <c r="C943" t="s">
        <v>1093</v>
      </c>
      <c r="D943" t="s">
        <v>913</v>
      </c>
      <c r="E943" t="s">
        <v>1048</v>
      </c>
      <c r="F943" t="str">
        <f t="shared" si="14"/>
        <v>310480DKA6420DKA1090DKA3210</v>
      </c>
      <c r="G943" t="s">
        <v>723</v>
      </c>
    </row>
    <row r="944" spans="1:7" x14ac:dyDescent="0.25">
      <c r="A944">
        <v>310</v>
      </c>
      <c r="B944">
        <v>480</v>
      </c>
      <c r="C944" t="s">
        <v>1093</v>
      </c>
      <c r="D944" t="s">
        <v>913</v>
      </c>
      <c r="E944" t="s">
        <v>1050</v>
      </c>
      <c r="F944" t="str">
        <f t="shared" si="14"/>
        <v>310480DKA6420DKA1090DKA3220</v>
      </c>
      <c r="G944" t="s">
        <v>723</v>
      </c>
    </row>
    <row r="945" spans="1:7" x14ac:dyDescent="0.25">
      <c r="A945">
        <v>310</v>
      </c>
      <c r="B945">
        <v>480</v>
      </c>
      <c r="C945" t="s">
        <v>1093</v>
      </c>
      <c r="D945" t="s">
        <v>913</v>
      </c>
      <c r="E945" t="s">
        <v>1052</v>
      </c>
      <c r="F945" t="str">
        <f t="shared" si="14"/>
        <v>310480DKA6420DKA1090DKA3230</v>
      </c>
      <c r="G945" t="s">
        <v>723</v>
      </c>
    </row>
    <row r="946" spans="1:7" x14ac:dyDescent="0.25">
      <c r="A946">
        <v>310</v>
      </c>
      <c r="B946">
        <v>480</v>
      </c>
      <c r="C946" t="s">
        <v>1094</v>
      </c>
      <c r="D946" t="s">
        <v>908</v>
      </c>
      <c r="E946" t="s">
        <v>1046</v>
      </c>
      <c r="F946" t="str">
        <f t="shared" si="14"/>
        <v>310480DKA6430DKA1040-1050DKA3200</v>
      </c>
      <c r="G946" t="s">
        <v>504</v>
      </c>
    </row>
    <row r="947" spans="1:7" x14ac:dyDescent="0.25">
      <c r="A947">
        <v>310</v>
      </c>
      <c r="B947">
        <v>480</v>
      </c>
      <c r="C947" t="s">
        <v>1094</v>
      </c>
      <c r="D947" t="s">
        <v>908</v>
      </c>
      <c r="E947" t="s">
        <v>1048</v>
      </c>
      <c r="F947" t="str">
        <f t="shared" si="14"/>
        <v>310480DKA6430DKA1040-1050DKA3210</v>
      </c>
      <c r="G947" t="s">
        <v>504</v>
      </c>
    </row>
    <row r="948" spans="1:7" x14ac:dyDescent="0.25">
      <c r="A948">
        <v>310</v>
      </c>
      <c r="B948">
        <v>480</v>
      </c>
      <c r="C948" t="s">
        <v>1094</v>
      </c>
      <c r="D948" t="s">
        <v>908</v>
      </c>
      <c r="E948" t="s">
        <v>1050</v>
      </c>
      <c r="F948" t="str">
        <f t="shared" si="14"/>
        <v>310480DKA6430DKA1040-1050DKA3220</v>
      </c>
      <c r="G948" t="s">
        <v>501</v>
      </c>
    </row>
    <row r="949" spans="1:7" x14ac:dyDescent="0.25">
      <c r="A949">
        <v>310</v>
      </c>
      <c r="B949">
        <v>480</v>
      </c>
      <c r="C949" t="s">
        <v>1094</v>
      </c>
      <c r="D949" t="s">
        <v>908</v>
      </c>
      <c r="E949" t="s">
        <v>1052</v>
      </c>
      <c r="F949" t="str">
        <f t="shared" si="14"/>
        <v>310480DKA6430DKA1040-1050DKA3230</v>
      </c>
      <c r="G949" t="s">
        <v>501</v>
      </c>
    </row>
    <row r="950" spans="1:7" x14ac:dyDescent="0.25">
      <c r="A950">
        <v>310</v>
      </c>
      <c r="B950">
        <v>480</v>
      </c>
      <c r="C950" t="s">
        <v>1094</v>
      </c>
      <c r="D950" t="s">
        <v>910</v>
      </c>
      <c r="E950" t="s">
        <v>1046</v>
      </c>
      <c r="F950" t="str">
        <f t="shared" si="14"/>
        <v>310480DKA6430DKA1060DKA3200</v>
      </c>
      <c r="G950" t="s">
        <v>723</v>
      </c>
    </row>
    <row r="951" spans="1:7" x14ac:dyDescent="0.25">
      <c r="A951">
        <v>310</v>
      </c>
      <c r="B951">
        <v>480</v>
      </c>
      <c r="C951" t="s">
        <v>1094</v>
      </c>
      <c r="D951" t="s">
        <v>910</v>
      </c>
      <c r="E951" t="s">
        <v>1048</v>
      </c>
      <c r="F951" t="str">
        <f t="shared" si="14"/>
        <v>310480DKA6430DKA1060DKA3210</v>
      </c>
      <c r="G951" t="s">
        <v>723</v>
      </c>
    </row>
    <row r="952" spans="1:7" x14ac:dyDescent="0.25">
      <c r="A952">
        <v>310</v>
      </c>
      <c r="B952">
        <v>480</v>
      </c>
      <c r="C952" t="s">
        <v>1094</v>
      </c>
      <c r="D952" t="s">
        <v>910</v>
      </c>
      <c r="E952" t="s">
        <v>1050</v>
      </c>
      <c r="F952" t="str">
        <f t="shared" si="14"/>
        <v>310480DKA6430DKA1060DKA3220</v>
      </c>
      <c r="G952" t="s">
        <v>723</v>
      </c>
    </row>
    <row r="953" spans="1:7" x14ac:dyDescent="0.25">
      <c r="A953">
        <v>310</v>
      </c>
      <c r="B953">
        <v>480</v>
      </c>
      <c r="C953" t="s">
        <v>1094</v>
      </c>
      <c r="D953" t="s">
        <v>910</v>
      </c>
      <c r="E953" t="s">
        <v>1052</v>
      </c>
      <c r="F953" t="str">
        <f t="shared" si="14"/>
        <v>310480DKA6430DKA1060DKA3230</v>
      </c>
      <c r="G953" t="s">
        <v>723</v>
      </c>
    </row>
    <row r="954" spans="1:7" x14ac:dyDescent="0.25">
      <c r="A954">
        <v>310</v>
      </c>
      <c r="B954">
        <v>480</v>
      </c>
      <c r="C954" t="s">
        <v>1094</v>
      </c>
      <c r="D954" t="s">
        <v>911</v>
      </c>
      <c r="E954" t="s">
        <v>1046</v>
      </c>
      <c r="F954" t="str">
        <f t="shared" si="14"/>
        <v>310480DKA6430DKA1070-1080DKA3200</v>
      </c>
      <c r="G954" t="s">
        <v>504</v>
      </c>
    </row>
    <row r="955" spans="1:7" x14ac:dyDescent="0.25">
      <c r="A955">
        <v>310</v>
      </c>
      <c r="B955">
        <v>480</v>
      </c>
      <c r="C955" t="s">
        <v>1094</v>
      </c>
      <c r="D955" t="s">
        <v>911</v>
      </c>
      <c r="E955" t="s">
        <v>1048</v>
      </c>
      <c r="F955" t="str">
        <f t="shared" si="14"/>
        <v>310480DKA6430DKA1070-1080DKA3210</v>
      </c>
      <c r="G955" t="s">
        <v>504</v>
      </c>
    </row>
    <row r="956" spans="1:7" x14ac:dyDescent="0.25">
      <c r="A956">
        <v>310</v>
      </c>
      <c r="B956">
        <v>480</v>
      </c>
      <c r="C956" t="s">
        <v>1094</v>
      </c>
      <c r="D956" t="s">
        <v>911</v>
      </c>
      <c r="E956" t="s">
        <v>1050</v>
      </c>
      <c r="F956" t="str">
        <f t="shared" si="14"/>
        <v>310480DKA6430DKA1070-1080DKA3220</v>
      </c>
      <c r="G956" t="s">
        <v>501</v>
      </c>
    </row>
    <row r="957" spans="1:7" x14ac:dyDescent="0.25">
      <c r="A957">
        <v>310</v>
      </c>
      <c r="B957">
        <v>480</v>
      </c>
      <c r="C957" t="s">
        <v>1094</v>
      </c>
      <c r="D957" t="s">
        <v>911</v>
      </c>
      <c r="E957" t="s">
        <v>1052</v>
      </c>
      <c r="F957" t="str">
        <f t="shared" si="14"/>
        <v>310480DKA6430DKA1070-1080DKA3230</v>
      </c>
      <c r="G957" t="s">
        <v>501</v>
      </c>
    </row>
    <row r="958" spans="1:7" x14ac:dyDescent="0.25">
      <c r="A958">
        <v>310</v>
      </c>
      <c r="B958">
        <v>480</v>
      </c>
      <c r="C958" t="s">
        <v>1094</v>
      </c>
      <c r="D958" t="s">
        <v>913</v>
      </c>
      <c r="E958" t="s">
        <v>1046</v>
      </c>
      <c r="F958" t="str">
        <f t="shared" si="14"/>
        <v>310480DKA6430DKA1090DKA3200</v>
      </c>
      <c r="G958" t="s">
        <v>723</v>
      </c>
    </row>
    <row r="959" spans="1:7" x14ac:dyDescent="0.25">
      <c r="A959">
        <v>310</v>
      </c>
      <c r="B959">
        <v>480</v>
      </c>
      <c r="C959" t="s">
        <v>1094</v>
      </c>
      <c r="D959" t="s">
        <v>913</v>
      </c>
      <c r="E959" t="s">
        <v>1048</v>
      </c>
      <c r="F959" t="str">
        <f t="shared" si="14"/>
        <v>310480DKA6430DKA1090DKA3210</v>
      </c>
      <c r="G959" t="s">
        <v>723</v>
      </c>
    </row>
    <row r="960" spans="1:7" x14ac:dyDescent="0.25">
      <c r="A960">
        <v>310</v>
      </c>
      <c r="B960">
        <v>480</v>
      </c>
      <c r="C960" t="s">
        <v>1094</v>
      </c>
      <c r="D960" t="s">
        <v>913</v>
      </c>
      <c r="E960" t="s">
        <v>1050</v>
      </c>
      <c r="F960" t="str">
        <f t="shared" si="14"/>
        <v>310480DKA6430DKA1090DKA3220</v>
      </c>
      <c r="G960" t="s">
        <v>723</v>
      </c>
    </row>
    <row r="961" spans="1:7" x14ac:dyDescent="0.25">
      <c r="A961">
        <v>310</v>
      </c>
      <c r="B961">
        <v>480</v>
      </c>
      <c r="C961" t="s">
        <v>1094</v>
      </c>
      <c r="D961" t="s">
        <v>913</v>
      </c>
      <c r="E961" t="s">
        <v>1052</v>
      </c>
      <c r="F961" t="str">
        <f t="shared" si="14"/>
        <v>310480DKA6430DKA1090DKA3230</v>
      </c>
      <c r="G961" t="s">
        <v>723</v>
      </c>
    </row>
    <row r="962" spans="1:7" x14ac:dyDescent="0.25">
      <c r="A962">
        <v>310</v>
      </c>
      <c r="B962">
        <v>490</v>
      </c>
      <c r="C962" t="s">
        <v>1092</v>
      </c>
      <c r="D962" t="s">
        <v>908</v>
      </c>
      <c r="E962" t="s">
        <v>1046</v>
      </c>
      <c r="F962" t="str">
        <f t="shared" si="14"/>
        <v>310490DKA6410DKA1040-1050DKA3200</v>
      </c>
      <c r="G962" t="s">
        <v>504</v>
      </c>
    </row>
    <row r="963" spans="1:7" x14ac:dyDescent="0.25">
      <c r="A963">
        <v>310</v>
      </c>
      <c r="B963">
        <v>490</v>
      </c>
      <c r="C963" t="s">
        <v>1092</v>
      </c>
      <c r="D963" t="s">
        <v>908</v>
      </c>
      <c r="E963" t="s">
        <v>1048</v>
      </c>
      <c r="F963" t="str">
        <f t="shared" ref="F963:F1026" si="15">CONCATENATE(A963,B963,C963,D963,E963)</f>
        <v>310490DKA6410DKA1040-1050DKA3210</v>
      </c>
      <c r="G963" t="s">
        <v>504</v>
      </c>
    </row>
    <row r="964" spans="1:7" x14ac:dyDescent="0.25">
      <c r="A964">
        <v>310</v>
      </c>
      <c r="B964">
        <v>490</v>
      </c>
      <c r="C964" t="s">
        <v>1092</v>
      </c>
      <c r="D964" t="s">
        <v>908</v>
      </c>
      <c r="E964" t="s">
        <v>1050</v>
      </c>
      <c r="F964" t="str">
        <f t="shared" si="15"/>
        <v>310490DKA6410DKA1040-1050DKA3220</v>
      </c>
      <c r="G964" t="s">
        <v>504</v>
      </c>
    </row>
    <row r="965" spans="1:7" x14ac:dyDescent="0.25">
      <c r="A965">
        <v>310</v>
      </c>
      <c r="B965">
        <v>490</v>
      </c>
      <c r="C965" t="s">
        <v>1092</v>
      </c>
      <c r="D965" t="s">
        <v>908</v>
      </c>
      <c r="E965" t="s">
        <v>1052</v>
      </c>
      <c r="F965" t="str">
        <f t="shared" si="15"/>
        <v>310490DKA6410DKA1040-1050DKA3230</v>
      </c>
      <c r="G965" t="s">
        <v>504</v>
      </c>
    </row>
    <row r="966" spans="1:7" x14ac:dyDescent="0.25">
      <c r="A966">
        <v>310</v>
      </c>
      <c r="B966">
        <v>490</v>
      </c>
      <c r="C966" t="s">
        <v>1092</v>
      </c>
      <c r="D966" t="s">
        <v>910</v>
      </c>
      <c r="E966" t="s">
        <v>1046</v>
      </c>
      <c r="F966" t="str">
        <f t="shared" si="15"/>
        <v>310490DKA6410DKA1060DKA3200</v>
      </c>
      <c r="G966" t="s">
        <v>723</v>
      </c>
    </row>
    <row r="967" spans="1:7" x14ac:dyDescent="0.25">
      <c r="A967">
        <v>310</v>
      </c>
      <c r="B967">
        <v>490</v>
      </c>
      <c r="C967" t="s">
        <v>1092</v>
      </c>
      <c r="D967" t="s">
        <v>910</v>
      </c>
      <c r="E967" t="s">
        <v>1048</v>
      </c>
      <c r="F967" t="str">
        <f t="shared" si="15"/>
        <v>310490DKA6410DKA1060DKA3210</v>
      </c>
      <c r="G967" t="s">
        <v>723</v>
      </c>
    </row>
    <row r="968" spans="1:7" x14ac:dyDescent="0.25">
      <c r="A968">
        <v>310</v>
      </c>
      <c r="B968">
        <v>490</v>
      </c>
      <c r="C968" t="s">
        <v>1092</v>
      </c>
      <c r="D968" t="s">
        <v>910</v>
      </c>
      <c r="E968" t="s">
        <v>1050</v>
      </c>
      <c r="F968" t="str">
        <f t="shared" si="15"/>
        <v>310490DKA6410DKA1060DKA3220</v>
      </c>
      <c r="G968" t="s">
        <v>723</v>
      </c>
    </row>
    <row r="969" spans="1:7" x14ac:dyDescent="0.25">
      <c r="A969">
        <v>310</v>
      </c>
      <c r="B969">
        <v>490</v>
      </c>
      <c r="C969" t="s">
        <v>1092</v>
      </c>
      <c r="D969" t="s">
        <v>910</v>
      </c>
      <c r="E969" t="s">
        <v>1052</v>
      </c>
      <c r="F969" t="str">
        <f t="shared" si="15"/>
        <v>310490DKA6410DKA1060DKA3230</v>
      </c>
      <c r="G969" t="s">
        <v>723</v>
      </c>
    </row>
    <row r="970" spans="1:7" x14ac:dyDescent="0.25">
      <c r="A970">
        <v>310</v>
      </c>
      <c r="B970">
        <v>490</v>
      </c>
      <c r="C970" t="s">
        <v>1092</v>
      </c>
      <c r="D970" t="s">
        <v>911</v>
      </c>
      <c r="E970" t="s">
        <v>1046</v>
      </c>
      <c r="F970" t="str">
        <f t="shared" si="15"/>
        <v>310490DKA6410DKA1070-1080DKA3200</v>
      </c>
      <c r="G970" t="s">
        <v>504</v>
      </c>
    </row>
    <row r="971" spans="1:7" x14ac:dyDescent="0.25">
      <c r="A971">
        <v>310</v>
      </c>
      <c r="B971">
        <v>490</v>
      </c>
      <c r="C971" t="s">
        <v>1092</v>
      </c>
      <c r="D971" t="s">
        <v>911</v>
      </c>
      <c r="E971" t="s">
        <v>1048</v>
      </c>
      <c r="F971" t="str">
        <f t="shared" si="15"/>
        <v>310490DKA6410DKA1070-1080DKA3210</v>
      </c>
      <c r="G971" t="s">
        <v>504</v>
      </c>
    </row>
    <row r="972" spans="1:7" x14ac:dyDescent="0.25">
      <c r="A972">
        <v>310</v>
      </c>
      <c r="B972">
        <v>490</v>
      </c>
      <c r="C972" t="s">
        <v>1092</v>
      </c>
      <c r="D972" t="s">
        <v>911</v>
      </c>
      <c r="E972" t="s">
        <v>1050</v>
      </c>
      <c r="F972" t="str">
        <f t="shared" si="15"/>
        <v>310490DKA6410DKA1070-1080DKA3220</v>
      </c>
      <c r="G972" t="s">
        <v>504</v>
      </c>
    </row>
    <row r="973" spans="1:7" x14ac:dyDescent="0.25">
      <c r="A973">
        <v>310</v>
      </c>
      <c r="B973">
        <v>490</v>
      </c>
      <c r="C973" t="s">
        <v>1092</v>
      </c>
      <c r="D973" t="s">
        <v>911</v>
      </c>
      <c r="E973" t="s">
        <v>1052</v>
      </c>
      <c r="F973" t="str">
        <f t="shared" si="15"/>
        <v>310490DKA6410DKA1070-1080DKA3230</v>
      </c>
      <c r="G973" t="s">
        <v>504</v>
      </c>
    </row>
    <row r="974" spans="1:7" x14ac:dyDescent="0.25">
      <c r="A974">
        <v>310</v>
      </c>
      <c r="B974">
        <v>490</v>
      </c>
      <c r="C974" t="s">
        <v>1092</v>
      </c>
      <c r="D974" t="s">
        <v>913</v>
      </c>
      <c r="E974" t="s">
        <v>1046</v>
      </c>
      <c r="F974" t="str">
        <f t="shared" si="15"/>
        <v>310490DKA6410DKA1090DKA3200</v>
      </c>
      <c r="G974" t="s">
        <v>723</v>
      </c>
    </row>
    <row r="975" spans="1:7" x14ac:dyDescent="0.25">
      <c r="A975">
        <v>310</v>
      </c>
      <c r="B975">
        <v>490</v>
      </c>
      <c r="C975" t="s">
        <v>1092</v>
      </c>
      <c r="D975" t="s">
        <v>913</v>
      </c>
      <c r="E975" t="s">
        <v>1048</v>
      </c>
      <c r="F975" t="str">
        <f t="shared" si="15"/>
        <v>310490DKA6410DKA1090DKA3210</v>
      </c>
      <c r="G975" t="s">
        <v>723</v>
      </c>
    </row>
    <row r="976" spans="1:7" x14ac:dyDescent="0.25">
      <c r="A976">
        <v>310</v>
      </c>
      <c r="B976">
        <v>490</v>
      </c>
      <c r="C976" t="s">
        <v>1092</v>
      </c>
      <c r="D976" t="s">
        <v>913</v>
      </c>
      <c r="E976" t="s">
        <v>1050</v>
      </c>
      <c r="F976" t="str">
        <f t="shared" si="15"/>
        <v>310490DKA6410DKA1090DKA3220</v>
      </c>
      <c r="G976" t="s">
        <v>723</v>
      </c>
    </row>
    <row r="977" spans="1:7" x14ac:dyDescent="0.25">
      <c r="A977">
        <v>310</v>
      </c>
      <c r="B977">
        <v>490</v>
      </c>
      <c r="C977" t="s">
        <v>1092</v>
      </c>
      <c r="D977" t="s">
        <v>913</v>
      </c>
      <c r="E977" t="s">
        <v>1052</v>
      </c>
      <c r="F977" t="str">
        <f t="shared" si="15"/>
        <v>310490DKA6410DKA1090DKA3230</v>
      </c>
      <c r="G977" t="s">
        <v>723</v>
      </c>
    </row>
    <row r="978" spans="1:7" x14ac:dyDescent="0.25">
      <c r="A978">
        <v>310</v>
      </c>
      <c r="B978">
        <v>490</v>
      </c>
      <c r="C978" t="s">
        <v>1093</v>
      </c>
      <c r="D978" t="s">
        <v>908</v>
      </c>
      <c r="E978" t="s">
        <v>1046</v>
      </c>
      <c r="F978" t="str">
        <f t="shared" si="15"/>
        <v>310490DKA6420DKA1040-1050DKA3200</v>
      </c>
      <c r="G978" t="s">
        <v>504</v>
      </c>
    </row>
    <row r="979" spans="1:7" x14ac:dyDescent="0.25">
      <c r="A979">
        <v>310</v>
      </c>
      <c r="B979">
        <v>490</v>
      </c>
      <c r="C979" t="s">
        <v>1093</v>
      </c>
      <c r="D979" t="s">
        <v>908</v>
      </c>
      <c r="E979" t="s">
        <v>1048</v>
      </c>
      <c r="F979" t="str">
        <f t="shared" si="15"/>
        <v>310490DKA6420DKA1040-1050DKA3210</v>
      </c>
      <c r="G979" t="s">
        <v>504</v>
      </c>
    </row>
    <row r="980" spans="1:7" x14ac:dyDescent="0.25">
      <c r="A980">
        <v>310</v>
      </c>
      <c r="B980">
        <v>490</v>
      </c>
      <c r="C980" t="s">
        <v>1093</v>
      </c>
      <c r="D980" t="s">
        <v>908</v>
      </c>
      <c r="E980" t="s">
        <v>1050</v>
      </c>
      <c r="F980" t="str">
        <f t="shared" si="15"/>
        <v>310490DKA6420DKA1040-1050DKA3220</v>
      </c>
      <c r="G980" t="s">
        <v>504</v>
      </c>
    </row>
    <row r="981" spans="1:7" x14ac:dyDescent="0.25">
      <c r="A981">
        <v>310</v>
      </c>
      <c r="B981">
        <v>490</v>
      </c>
      <c r="C981" t="s">
        <v>1093</v>
      </c>
      <c r="D981" t="s">
        <v>908</v>
      </c>
      <c r="E981" t="s">
        <v>1052</v>
      </c>
      <c r="F981" t="str">
        <f t="shared" si="15"/>
        <v>310490DKA6420DKA1040-1050DKA3230</v>
      </c>
      <c r="G981" t="s">
        <v>504</v>
      </c>
    </row>
    <row r="982" spans="1:7" x14ac:dyDescent="0.25">
      <c r="A982">
        <v>310</v>
      </c>
      <c r="B982">
        <v>490</v>
      </c>
      <c r="C982" t="s">
        <v>1093</v>
      </c>
      <c r="D982" t="s">
        <v>910</v>
      </c>
      <c r="E982" t="s">
        <v>1046</v>
      </c>
      <c r="F982" t="str">
        <f t="shared" si="15"/>
        <v>310490DKA6420DKA1060DKA3200</v>
      </c>
      <c r="G982" t="s">
        <v>723</v>
      </c>
    </row>
    <row r="983" spans="1:7" x14ac:dyDescent="0.25">
      <c r="A983">
        <v>310</v>
      </c>
      <c r="B983">
        <v>490</v>
      </c>
      <c r="C983" t="s">
        <v>1093</v>
      </c>
      <c r="D983" t="s">
        <v>910</v>
      </c>
      <c r="E983" t="s">
        <v>1048</v>
      </c>
      <c r="F983" t="str">
        <f t="shared" si="15"/>
        <v>310490DKA6420DKA1060DKA3210</v>
      </c>
      <c r="G983" t="s">
        <v>723</v>
      </c>
    </row>
    <row r="984" spans="1:7" x14ac:dyDescent="0.25">
      <c r="A984">
        <v>310</v>
      </c>
      <c r="B984">
        <v>490</v>
      </c>
      <c r="C984" t="s">
        <v>1093</v>
      </c>
      <c r="D984" t="s">
        <v>910</v>
      </c>
      <c r="E984" t="s">
        <v>1050</v>
      </c>
      <c r="F984" t="str">
        <f t="shared" si="15"/>
        <v>310490DKA6420DKA1060DKA3220</v>
      </c>
      <c r="G984" t="s">
        <v>723</v>
      </c>
    </row>
    <row r="985" spans="1:7" x14ac:dyDescent="0.25">
      <c r="A985">
        <v>310</v>
      </c>
      <c r="B985">
        <v>490</v>
      </c>
      <c r="C985" t="s">
        <v>1093</v>
      </c>
      <c r="D985" t="s">
        <v>910</v>
      </c>
      <c r="E985" t="s">
        <v>1052</v>
      </c>
      <c r="F985" t="str">
        <f t="shared" si="15"/>
        <v>310490DKA6420DKA1060DKA3230</v>
      </c>
      <c r="G985" t="s">
        <v>723</v>
      </c>
    </row>
    <row r="986" spans="1:7" x14ac:dyDescent="0.25">
      <c r="A986">
        <v>310</v>
      </c>
      <c r="B986">
        <v>490</v>
      </c>
      <c r="C986" t="s">
        <v>1093</v>
      </c>
      <c r="D986" t="s">
        <v>911</v>
      </c>
      <c r="E986" t="s">
        <v>1046</v>
      </c>
      <c r="F986" t="str">
        <f t="shared" si="15"/>
        <v>310490DKA6420DKA1070-1080DKA3200</v>
      </c>
      <c r="G986" t="s">
        <v>504</v>
      </c>
    </row>
    <row r="987" spans="1:7" x14ac:dyDescent="0.25">
      <c r="A987">
        <v>310</v>
      </c>
      <c r="B987">
        <v>490</v>
      </c>
      <c r="C987" t="s">
        <v>1093</v>
      </c>
      <c r="D987" t="s">
        <v>911</v>
      </c>
      <c r="E987" t="s">
        <v>1048</v>
      </c>
      <c r="F987" t="str">
        <f t="shared" si="15"/>
        <v>310490DKA6420DKA1070-1080DKA3210</v>
      </c>
      <c r="G987" t="s">
        <v>504</v>
      </c>
    </row>
    <row r="988" spans="1:7" x14ac:dyDescent="0.25">
      <c r="A988">
        <v>310</v>
      </c>
      <c r="B988">
        <v>490</v>
      </c>
      <c r="C988" t="s">
        <v>1093</v>
      </c>
      <c r="D988" t="s">
        <v>911</v>
      </c>
      <c r="E988" t="s">
        <v>1050</v>
      </c>
      <c r="F988" t="str">
        <f t="shared" si="15"/>
        <v>310490DKA6420DKA1070-1080DKA3220</v>
      </c>
      <c r="G988" t="s">
        <v>504</v>
      </c>
    </row>
    <row r="989" spans="1:7" x14ac:dyDescent="0.25">
      <c r="A989">
        <v>310</v>
      </c>
      <c r="B989">
        <v>490</v>
      </c>
      <c r="C989" t="s">
        <v>1093</v>
      </c>
      <c r="D989" t="s">
        <v>911</v>
      </c>
      <c r="E989" t="s">
        <v>1052</v>
      </c>
      <c r="F989" t="str">
        <f t="shared" si="15"/>
        <v>310490DKA6420DKA1070-1080DKA3230</v>
      </c>
      <c r="G989" t="s">
        <v>504</v>
      </c>
    </row>
    <row r="990" spans="1:7" x14ac:dyDescent="0.25">
      <c r="A990">
        <v>310</v>
      </c>
      <c r="B990">
        <v>490</v>
      </c>
      <c r="C990" t="s">
        <v>1093</v>
      </c>
      <c r="D990" t="s">
        <v>913</v>
      </c>
      <c r="E990" t="s">
        <v>1046</v>
      </c>
      <c r="F990" t="str">
        <f t="shared" si="15"/>
        <v>310490DKA6420DKA1090DKA3200</v>
      </c>
      <c r="G990" t="s">
        <v>723</v>
      </c>
    </row>
    <row r="991" spans="1:7" x14ac:dyDescent="0.25">
      <c r="A991">
        <v>310</v>
      </c>
      <c r="B991">
        <v>490</v>
      </c>
      <c r="C991" t="s">
        <v>1093</v>
      </c>
      <c r="D991" t="s">
        <v>913</v>
      </c>
      <c r="E991" t="s">
        <v>1048</v>
      </c>
      <c r="F991" t="str">
        <f t="shared" si="15"/>
        <v>310490DKA6420DKA1090DKA3210</v>
      </c>
      <c r="G991" t="s">
        <v>723</v>
      </c>
    </row>
    <row r="992" spans="1:7" x14ac:dyDescent="0.25">
      <c r="A992">
        <v>310</v>
      </c>
      <c r="B992">
        <v>490</v>
      </c>
      <c r="C992" t="s">
        <v>1093</v>
      </c>
      <c r="D992" t="s">
        <v>913</v>
      </c>
      <c r="E992" t="s">
        <v>1050</v>
      </c>
      <c r="F992" t="str">
        <f t="shared" si="15"/>
        <v>310490DKA6420DKA1090DKA3220</v>
      </c>
      <c r="G992" t="s">
        <v>723</v>
      </c>
    </row>
    <row r="993" spans="1:7" x14ac:dyDescent="0.25">
      <c r="A993">
        <v>310</v>
      </c>
      <c r="B993">
        <v>490</v>
      </c>
      <c r="C993" t="s">
        <v>1093</v>
      </c>
      <c r="D993" t="s">
        <v>913</v>
      </c>
      <c r="E993" t="s">
        <v>1052</v>
      </c>
      <c r="F993" t="str">
        <f t="shared" si="15"/>
        <v>310490DKA6420DKA1090DKA3230</v>
      </c>
      <c r="G993" t="s">
        <v>723</v>
      </c>
    </row>
    <row r="994" spans="1:7" x14ac:dyDescent="0.25">
      <c r="A994">
        <v>310</v>
      </c>
      <c r="B994">
        <v>490</v>
      </c>
      <c r="C994" t="s">
        <v>1094</v>
      </c>
      <c r="D994" t="s">
        <v>908</v>
      </c>
      <c r="E994" t="s">
        <v>1046</v>
      </c>
      <c r="F994" t="str">
        <f t="shared" si="15"/>
        <v>310490DKA6430DKA1040-1050DKA3200</v>
      </c>
      <c r="G994" t="s">
        <v>504</v>
      </c>
    </row>
    <row r="995" spans="1:7" x14ac:dyDescent="0.25">
      <c r="A995">
        <v>310</v>
      </c>
      <c r="B995">
        <v>490</v>
      </c>
      <c r="C995" t="s">
        <v>1094</v>
      </c>
      <c r="D995" t="s">
        <v>908</v>
      </c>
      <c r="E995" t="s">
        <v>1048</v>
      </c>
      <c r="F995" t="str">
        <f t="shared" si="15"/>
        <v>310490DKA6430DKA1040-1050DKA3210</v>
      </c>
      <c r="G995" t="s">
        <v>504</v>
      </c>
    </row>
    <row r="996" spans="1:7" x14ac:dyDescent="0.25">
      <c r="A996">
        <v>310</v>
      </c>
      <c r="B996">
        <v>490</v>
      </c>
      <c r="C996" t="s">
        <v>1094</v>
      </c>
      <c r="D996" t="s">
        <v>908</v>
      </c>
      <c r="E996" t="s">
        <v>1050</v>
      </c>
      <c r="F996" t="str">
        <f t="shared" si="15"/>
        <v>310490DKA6430DKA1040-1050DKA3220</v>
      </c>
      <c r="G996" t="s">
        <v>501</v>
      </c>
    </row>
    <row r="997" spans="1:7" x14ac:dyDescent="0.25">
      <c r="A997">
        <v>310</v>
      </c>
      <c r="B997">
        <v>490</v>
      </c>
      <c r="C997" t="s">
        <v>1094</v>
      </c>
      <c r="D997" t="s">
        <v>908</v>
      </c>
      <c r="E997" t="s">
        <v>1052</v>
      </c>
      <c r="F997" t="str">
        <f t="shared" si="15"/>
        <v>310490DKA6430DKA1040-1050DKA3230</v>
      </c>
      <c r="G997" t="s">
        <v>501</v>
      </c>
    </row>
    <row r="998" spans="1:7" x14ac:dyDescent="0.25">
      <c r="A998">
        <v>310</v>
      </c>
      <c r="B998">
        <v>490</v>
      </c>
      <c r="C998" t="s">
        <v>1094</v>
      </c>
      <c r="D998" t="s">
        <v>910</v>
      </c>
      <c r="E998" t="s">
        <v>1046</v>
      </c>
      <c r="F998" t="str">
        <f t="shared" si="15"/>
        <v>310490DKA6430DKA1060DKA3200</v>
      </c>
      <c r="G998" t="s">
        <v>723</v>
      </c>
    </row>
    <row r="999" spans="1:7" x14ac:dyDescent="0.25">
      <c r="A999">
        <v>310</v>
      </c>
      <c r="B999">
        <v>490</v>
      </c>
      <c r="C999" t="s">
        <v>1094</v>
      </c>
      <c r="D999" t="s">
        <v>910</v>
      </c>
      <c r="E999" t="s">
        <v>1048</v>
      </c>
      <c r="F999" t="str">
        <f t="shared" si="15"/>
        <v>310490DKA6430DKA1060DKA3210</v>
      </c>
      <c r="G999" t="s">
        <v>723</v>
      </c>
    </row>
    <row r="1000" spans="1:7" x14ac:dyDescent="0.25">
      <c r="A1000">
        <v>310</v>
      </c>
      <c r="B1000">
        <v>490</v>
      </c>
      <c r="C1000" t="s">
        <v>1094</v>
      </c>
      <c r="D1000" t="s">
        <v>910</v>
      </c>
      <c r="E1000" t="s">
        <v>1050</v>
      </c>
      <c r="F1000" t="str">
        <f t="shared" si="15"/>
        <v>310490DKA6430DKA1060DKA3220</v>
      </c>
      <c r="G1000" t="s">
        <v>723</v>
      </c>
    </row>
    <row r="1001" spans="1:7" x14ac:dyDescent="0.25">
      <c r="A1001">
        <v>310</v>
      </c>
      <c r="B1001">
        <v>490</v>
      </c>
      <c r="C1001" t="s">
        <v>1094</v>
      </c>
      <c r="D1001" t="s">
        <v>910</v>
      </c>
      <c r="E1001" t="s">
        <v>1052</v>
      </c>
      <c r="F1001" t="str">
        <f t="shared" si="15"/>
        <v>310490DKA6430DKA1060DKA3230</v>
      </c>
      <c r="G1001" t="s">
        <v>723</v>
      </c>
    </row>
    <row r="1002" spans="1:7" x14ac:dyDescent="0.25">
      <c r="A1002">
        <v>310</v>
      </c>
      <c r="B1002">
        <v>490</v>
      </c>
      <c r="C1002" t="s">
        <v>1094</v>
      </c>
      <c r="D1002" t="s">
        <v>911</v>
      </c>
      <c r="E1002" t="s">
        <v>1046</v>
      </c>
      <c r="F1002" t="str">
        <f t="shared" si="15"/>
        <v>310490DKA6430DKA1070-1080DKA3200</v>
      </c>
      <c r="G1002" t="s">
        <v>504</v>
      </c>
    </row>
    <row r="1003" spans="1:7" x14ac:dyDescent="0.25">
      <c r="A1003">
        <v>310</v>
      </c>
      <c r="B1003">
        <v>490</v>
      </c>
      <c r="C1003" t="s">
        <v>1094</v>
      </c>
      <c r="D1003" t="s">
        <v>911</v>
      </c>
      <c r="E1003" t="s">
        <v>1048</v>
      </c>
      <c r="F1003" t="str">
        <f t="shared" si="15"/>
        <v>310490DKA6430DKA1070-1080DKA3210</v>
      </c>
      <c r="G1003" t="s">
        <v>504</v>
      </c>
    </row>
    <row r="1004" spans="1:7" x14ac:dyDescent="0.25">
      <c r="A1004">
        <v>310</v>
      </c>
      <c r="B1004">
        <v>490</v>
      </c>
      <c r="C1004" t="s">
        <v>1094</v>
      </c>
      <c r="D1004" t="s">
        <v>911</v>
      </c>
      <c r="E1004" t="s">
        <v>1050</v>
      </c>
      <c r="F1004" t="str">
        <f t="shared" si="15"/>
        <v>310490DKA6430DKA1070-1080DKA3220</v>
      </c>
      <c r="G1004" t="s">
        <v>501</v>
      </c>
    </row>
    <row r="1005" spans="1:7" x14ac:dyDescent="0.25">
      <c r="A1005">
        <v>310</v>
      </c>
      <c r="B1005">
        <v>490</v>
      </c>
      <c r="C1005" t="s">
        <v>1094</v>
      </c>
      <c r="D1005" t="s">
        <v>911</v>
      </c>
      <c r="E1005" t="s">
        <v>1052</v>
      </c>
      <c r="F1005" t="str">
        <f t="shared" si="15"/>
        <v>310490DKA6430DKA1070-1080DKA3230</v>
      </c>
      <c r="G1005" t="s">
        <v>501</v>
      </c>
    </row>
    <row r="1006" spans="1:7" x14ac:dyDescent="0.25">
      <c r="A1006">
        <v>310</v>
      </c>
      <c r="B1006">
        <v>490</v>
      </c>
      <c r="C1006" t="s">
        <v>1094</v>
      </c>
      <c r="D1006" t="s">
        <v>913</v>
      </c>
      <c r="E1006" t="s">
        <v>1046</v>
      </c>
      <c r="F1006" t="str">
        <f t="shared" si="15"/>
        <v>310490DKA6430DKA1090DKA3200</v>
      </c>
      <c r="G1006" t="s">
        <v>723</v>
      </c>
    </row>
    <row r="1007" spans="1:7" x14ac:dyDescent="0.25">
      <c r="A1007">
        <v>310</v>
      </c>
      <c r="B1007">
        <v>490</v>
      </c>
      <c r="C1007" t="s">
        <v>1094</v>
      </c>
      <c r="D1007" t="s">
        <v>913</v>
      </c>
      <c r="E1007" t="s">
        <v>1048</v>
      </c>
      <c r="F1007" t="str">
        <f t="shared" si="15"/>
        <v>310490DKA6430DKA1090DKA3210</v>
      </c>
      <c r="G1007" t="s">
        <v>723</v>
      </c>
    </row>
    <row r="1008" spans="1:7" x14ac:dyDescent="0.25">
      <c r="A1008">
        <v>310</v>
      </c>
      <c r="B1008">
        <v>490</v>
      </c>
      <c r="C1008" t="s">
        <v>1094</v>
      </c>
      <c r="D1008" t="s">
        <v>913</v>
      </c>
      <c r="E1008" t="s">
        <v>1050</v>
      </c>
      <c r="F1008" t="str">
        <f t="shared" si="15"/>
        <v>310490DKA6430DKA1090DKA3220</v>
      </c>
      <c r="G1008" t="s">
        <v>723</v>
      </c>
    </row>
    <row r="1009" spans="1:7" x14ac:dyDescent="0.25">
      <c r="A1009">
        <v>310</v>
      </c>
      <c r="B1009">
        <v>490</v>
      </c>
      <c r="C1009" t="s">
        <v>1094</v>
      </c>
      <c r="D1009" t="s">
        <v>913</v>
      </c>
      <c r="E1009" t="s">
        <v>1052</v>
      </c>
      <c r="F1009" t="str">
        <f t="shared" si="15"/>
        <v>310490DKA6430DKA1090DKA3230</v>
      </c>
      <c r="G1009" t="s">
        <v>723</v>
      </c>
    </row>
    <row r="1010" spans="1:7" x14ac:dyDescent="0.25">
      <c r="A1010">
        <v>310</v>
      </c>
      <c r="B1010">
        <v>500</v>
      </c>
      <c r="C1010" t="s">
        <v>1092</v>
      </c>
      <c r="D1010" t="s">
        <v>908</v>
      </c>
      <c r="E1010" t="s">
        <v>1046</v>
      </c>
      <c r="F1010" t="str">
        <f t="shared" si="15"/>
        <v>310500DKA6410DKA1040-1050DKA3200</v>
      </c>
      <c r="G1010" t="s">
        <v>723</v>
      </c>
    </row>
    <row r="1011" spans="1:7" x14ac:dyDescent="0.25">
      <c r="A1011">
        <v>310</v>
      </c>
      <c r="B1011">
        <v>500</v>
      </c>
      <c r="C1011" t="s">
        <v>1092</v>
      </c>
      <c r="D1011" t="s">
        <v>908</v>
      </c>
      <c r="E1011" t="s">
        <v>1048</v>
      </c>
      <c r="F1011" t="str">
        <f t="shared" si="15"/>
        <v>310500DKA6410DKA1040-1050DKA3210</v>
      </c>
      <c r="G1011" t="s">
        <v>723</v>
      </c>
    </row>
    <row r="1012" spans="1:7" x14ac:dyDescent="0.25">
      <c r="A1012">
        <v>310</v>
      </c>
      <c r="B1012">
        <v>500</v>
      </c>
      <c r="C1012" t="s">
        <v>1092</v>
      </c>
      <c r="D1012" t="s">
        <v>908</v>
      </c>
      <c r="E1012" t="s">
        <v>1050</v>
      </c>
      <c r="F1012" t="str">
        <f t="shared" si="15"/>
        <v>310500DKA6410DKA1040-1050DKA3220</v>
      </c>
      <c r="G1012" t="s">
        <v>504</v>
      </c>
    </row>
    <row r="1013" spans="1:7" x14ac:dyDescent="0.25">
      <c r="A1013">
        <v>310</v>
      </c>
      <c r="B1013">
        <v>500</v>
      </c>
      <c r="C1013" t="s">
        <v>1092</v>
      </c>
      <c r="D1013" t="s">
        <v>908</v>
      </c>
      <c r="E1013" t="s">
        <v>1052</v>
      </c>
      <c r="F1013" t="str">
        <f t="shared" si="15"/>
        <v>310500DKA6410DKA1040-1050DKA3230</v>
      </c>
      <c r="G1013" t="s">
        <v>504</v>
      </c>
    </row>
    <row r="1014" spans="1:7" x14ac:dyDescent="0.25">
      <c r="A1014">
        <v>310</v>
      </c>
      <c r="B1014">
        <v>500</v>
      </c>
      <c r="C1014" t="s">
        <v>1092</v>
      </c>
      <c r="D1014" t="s">
        <v>910</v>
      </c>
      <c r="E1014" t="s">
        <v>1046</v>
      </c>
      <c r="F1014" t="str">
        <f t="shared" si="15"/>
        <v>310500DKA6410DKA1060DKA3200</v>
      </c>
      <c r="G1014" t="s">
        <v>504</v>
      </c>
    </row>
    <row r="1015" spans="1:7" x14ac:dyDescent="0.25">
      <c r="A1015">
        <v>310</v>
      </c>
      <c r="B1015">
        <v>500</v>
      </c>
      <c r="C1015" t="s">
        <v>1092</v>
      </c>
      <c r="D1015" t="s">
        <v>910</v>
      </c>
      <c r="E1015" t="s">
        <v>1048</v>
      </c>
      <c r="F1015" t="str">
        <f t="shared" si="15"/>
        <v>310500DKA6410DKA1060DKA3210</v>
      </c>
      <c r="G1015" t="s">
        <v>504</v>
      </c>
    </row>
    <row r="1016" spans="1:7" x14ac:dyDescent="0.25">
      <c r="A1016">
        <v>310</v>
      </c>
      <c r="B1016">
        <v>500</v>
      </c>
      <c r="C1016" t="s">
        <v>1092</v>
      </c>
      <c r="D1016" t="s">
        <v>910</v>
      </c>
      <c r="E1016" t="s">
        <v>1050</v>
      </c>
      <c r="F1016" t="str">
        <f t="shared" si="15"/>
        <v>310500DKA6410DKA1060DKA3220</v>
      </c>
      <c r="G1016" t="s">
        <v>504</v>
      </c>
    </row>
    <row r="1017" spans="1:7" x14ac:dyDescent="0.25">
      <c r="A1017">
        <v>310</v>
      </c>
      <c r="B1017">
        <v>500</v>
      </c>
      <c r="C1017" t="s">
        <v>1092</v>
      </c>
      <c r="D1017" t="s">
        <v>910</v>
      </c>
      <c r="E1017" t="s">
        <v>1052</v>
      </c>
      <c r="F1017" t="str">
        <f t="shared" si="15"/>
        <v>310500DKA6410DKA1060DKA3230</v>
      </c>
      <c r="G1017" t="s">
        <v>504</v>
      </c>
    </row>
    <row r="1018" spans="1:7" x14ac:dyDescent="0.25">
      <c r="A1018">
        <v>310</v>
      </c>
      <c r="B1018">
        <v>500</v>
      </c>
      <c r="C1018" t="s">
        <v>1092</v>
      </c>
      <c r="D1018" t="s">
        <v>911</v>
      </c>
      <c r="E1018" t="s">
        <v>1046</v>
      </c>
      <c r="F1018" t="str">
        <f t="shared" si="15"/>
        <v>310500DKA6410DKA1070-1080DKA3200</v>
      </c>
      <c r="G1018" t="s">
        <v>504</v>
      </c>
    </row>
    <row r="1019" spans="1:7" x14ac:dyDescent="0.25">
      <c r="A1019">
        <v>310</v>
      </c>
      <c r="B1019">
        <v>500</v>
      </c>
      <c r="C1019" t="s">
        <v>1092</v>
      </c>
      <c r="D1019" t="s">
        <v>911</v>
      </c>
      <c r="E1019" t="s">
        <v>1048</v>
      </c>
      <c r="F1019" t="str">
        <f t="shared" si="15"/>
        <v>310500DKA6410DKA1070-1080DKA3210</v>
      </c>
      <c r="G1019" t="s">
        <v>504</v>
      </c>
    </row>
    <row r="1020" spans="1:7" x14ac:dyDescent="0.25">
      <c r="A1020">
        <v>310</v>
      </c>
      <c r="B1020">
        <v>500</v>
      </c>
      <c r="C1020" t="s">
        <v>1092</v>
      </c>
      <c r="D1020" t="s">
        <v>911</v>
      </c>
      <c r="E1020" t="s">
        <v>1050</v>
      </c>
      <c r="F1020" t="str">
        <f t="shared" si="15"/>
        <v>310500DKA6410DKA1070-1080DKA3220</v>
      </c>
      <c r="G1020" t="s">
        <v>504</v>
      </c>
    </row>
    <row r="1021" spans="1:7" x14ac:dyDescent="0.25">
      <c r="A1021">
        <v>310</v>
      </c>
      <c r="B1021">
        <v>500</v>
      </c>
      <c r="C1021" t="s">
        <v>1092</v>
      </c>
      <c r="D1021" t="s">
        <v>911</v>
      </c>
      <c r="E1021" t="s">
        <v>1052</v>
      </c>
      <c r="F1021" t="str">
        <f t="shared" si="15"/>
        <v>310500DKA6410DKA1070-1080DKA3230</v>
      </c>
      <c r="G1021" t="s">
        <v>504</v>
      </c>
    </row>
    <row r="1022" spans="1:7" x14ac:dyDescent="0.25">
      <c r="A1022">
        <v>310</v>
      </c>
      <c r="B1022">
        <v>500</v>
      </c>
      <c r="C1022" t="s">
        <v>1092</v>
      </c>
      <c r="D1022" t="s">
        <v>913</v>
      </c>
      <c r="E1022" t="s">
        <v>1046</v>
      </c>
      <c r="F1022" t="str">
        <f t="shared" si="15"/>
        <v>310500DKA6410DKA1090DKA3200</v>
      </c>
      <c r="G1022" t="s">
        <v>504</v>
      </c>
    </row>
    <row r="1023" spans="1:7" x14ac:dyDescent="0.25">
      <c r="A1023">
        <v>310</v>
      </c>
      <c r="B1023">
        <v>500</v>
      </c>
      <c r="C1023" t="s">
        <v>1092</v>
      </c>
      <c r="D1023" t="s">
        <v>913</v>
      </c>
      <c r="E1023" t="s">
        <v>1048</v>
      </c>
      <c r="F1023" t="str">
        <f t="shared" si="15"/>
        <v>310500DKA6410DKA1090DKA3210</v>
      </c>
      <c r="G1023" t="s">
        <v>504</v>
      </c>
    </row>
    <row r="1024" spans="1:7" x14ac:dyDescent="0.25">
      <c r="A1024">
        <v>310</v>
      </c>
      <c r="B1024">
        <v>500</v>
      </c>
      <c r="C1024" t="s">
        <v>1092</v>
      </c>
      <c r="D1024" t="s">
        <v>913</v>
      </c>
      <c r="E1024" t="s">
        <v>1050</v>
      </c>
      <c r="F1024" t="str">
        <f t="shared" si="15"/>
        <v>310500DKA6410DKA1090DKA3220</v>
      </c>
      <c r="G1024" t="s">
        <v>504</v>
      </c>
    </row>
    <row r="1025" spans="1:7" x14ac:dyDescent="0.25">
      <c r="A1025">
        <v>310</v>
      </c>
      <c r="B1025">
        <v>500</v>
      </c>
      <c r="C1025" t="s">
        <v>1092</v>
      </c>
      <c r="D1025" t="s">
        <v>913</v>
      </c>
      <c r="E1025" t="s">
        <v>1052</v>
      </c>
      <c r="F1025" t="str">
        <f t="shared" si="15"/>
        <v>310500DKA6410DKA1090DKA3230</v>
      </c>
      <c r="G1025" t="s">
        <v>504</v>
      </c>
    </row>
    <row r="1026" spans="1:7" x14ac:dyDescent="0.25">
      <c r="A1026">
        <v>310</v>
      </c>
      <c r="B1026">
        <v>500</v>
      </c>
      <c r="C1026" t="s">
        <v>1093</v>
      </c>
      <c r="D1026" t="s">
        <v>908</v>
      </c>
      <c r="E1026" t="s">
        <v>1046</v>
      </c>
      <c r="F1026" t="str">
        <f t="shared" si="15"/>
        <v>310500DKA6420DKA1040-1050DKA3200</v>
      </c>
      <c r="G1026" t="s">
        <v>504</v>
      </c>
    </row>
    <row r="1027" spans="1:7" x14ac:dyDescent="0.25">
      <c r="A1027">
        <v>310</v>
      </c>
      <c r="B1027">
        <v>500</v>
      </c>
      <c r="C1027" t="s">
        <v>1093</v>
      </c>
      <c r="D1027" t="s">
        <v>908</v>
      </c>
      <c r="E1027" t="s">
        <v>1048</v>
      </c>
      <c r="F1027" t="str">
        <f t="shared" ref="F1027:F1090" si="16">CONCATENATE(A1027,B1027,C1027,D1027,E1027)</f>
        <v>310500DKA6420DKA1040-1050DKA3210</v>
      </c>
      <c r="G1027" t="s">
        <v>504</v>
      </c>
    </row>
    <row r="1028" spans="1:7" x14ac:dyDescent="0.25">
      <c r="A1028">
        <v>310</v>
      </c>
      <c r="B1028">
        <v>500</v>
      </c>
      <c r="C1028" t="s">
        <v>1093</v>
      </c>
      <c r="D1028" t="s">
        <v>908</v>
      </c>
      <c r="E1028" t="s">
        <v>1050</v>
      </c>
      <c r="F1028" t="str">
        <f t="shared" si="16"/>
        <v>310500DKA6420DKA1040-1050DKA3220</v>
      </c>
      <c r="G1028" t="s">
        <v>504</v>
      </c>
    </row>
    <row r="1029" spans="1:7" x14ac:dyDescent="0.25">
      <c r="A1029">
        <v>310</v>
      </c>
      <c r="B1029">
        <v>500</v>
      </c>
      <c r="C1029" t="s">
        <v>1093</v>
      </c>
      <c r="D1029" t="s">
        <v>908</v>
      </c>
      <c r="E1029" t="s">
        <v>1052</v>
      </c>
      <c r="F1029" t="str">
        <f t="shared" si="16"/>
        <v>310500DKA6420DKA1040-1050DKA3230</v>
      </c>
      <c r="G1029" t="s">
        <v>504</v>
      </c>
    </row>
    <row r="1030" spans="1:7" x14ac:dyDescent="0.25">
      <c r="A1030">
        <v>310</v>
      </c>
      <c r="B1030">
        <v>500</v>
      </c>
      <c r="C1030" t="s">
        <v>1093</v>
      </c>
      <c r="D1030" t="s">
        <v>910</v>
      </c>
      <c r="E1030" t="s">
        <v>1046</v>
      </c>
      <c r="F1030" t="str">
        <f t="shared" si="16"/>
        <v>310500DKA6420DKA1060DKA3200</v>
      </c>
      <c r="G1030" t="s">
        <v>723</v>
      </c>
    </row>
    <row r="1031" spans="1:7" x14ac:dyDescent="0.25">
      <c r="A1031">
        <v>310</v>
      </c>
      <c r="B1031">
        <v>500</v>
      </c>
      <c r="C1031" t="s">
        <v>1093</v>
      </c>
      <c r="D1031" t="s">
        <v>910</v>
      </c>
      <c r="E1031" t="s">
        <v>1048</v>
      </c>
      <c r="F1031" t="str">
        <f t="shared" si="16"/>
        <v>310500DKA6420DKA1060DKA3210</v>
      </c>
      <c r="G1031" t="s">
        <v>723</v>
      </c>
    </row>
    <row r="1032" spans="1:7" x14ac:dyDescent="0.25">
      <c r="A1032">
        <v>310</v>
      </c>
      <c r="B1032">
        <v>500</v>
      </c>
      <c r="C1032" t="s">
        <v>1093</v>
      </c>
      <c r="D1032" t="s">
        <v>910</v>
      </c>
      <c r="E1032" t="s">
        <v>1050</v>
      </c>
      <c r="F1032" t="str">
        <f t="shared" si="16"/>
        <v>310500DKA6420DKA1060DKA3220</v>
      </c>
      <c r="G1032" t="s">
        <v>723</v>
      </c>
    </row>
    <row r="1033" spans="1:7" x14ac:dyDescent="0.25">
      <c r="A1033">
        <v>310</v>
      </c>
      <c r="B1033">
        <v>500</v>
      </c>
      <c r="C1033" t="s">
        <v>1093</v>
      </c>
      <c r="D1033" t="s">
        <v>910</v>
      </c>
      <c r="E1033" t="s">
        <v>1052</v>
      </c>
      <c r="F1033" t="str">
        <f t="shared" si="16"/>
        <v>310500DKA6420DKA1060DKA3230</v>
      </c>
      <c r="G1033" t="s">
        <v>723</v>
      </c>
    </row>
    <row r="1034" spans="1:7" x14ac:dyDescent="0.25">
      <c r="A1034">
        <v>310</v>
      </c>
      <c r="B1034">
        <v>500</v>
      </c>
      <c r="C1034" t="s">
        <v>1093</v>
      </c>
      <c r="D1034" t="s">
        <v>911</v>
      </c>
      <c r="E1034" t="s">
        <v>1046</v>
      </c>
      <c r="F1034" t="str">
        <f t="shared" si="16"/>
        <v>310500DKA6420DKA1070-1080DKA3200</v>
      </c>
      <c r="G1034" t="s">
        <v>504</v>
      </c>
    </row>
    <row r="1035" spans="1:7" x14ac:dyDescent="0.25">
      <c r="A1035">
        <v>310</v>
      </c>
      <c r="B1035">
        <v>500</v>
      </c>
      <c r="C1035" t="s">
        <v>1093</v>
      </c>
      <c r="D1035" t="s">
        <v>911</v>
      </c>
      <c r="E1035" t="s">
        <v>1048</v>
      </c>
      <c r="F1035" t="str">
        <f t="shared" si="16"/>
        <v>310500DKA6420DKA1070-1080DKA3210</v>
      </c>
      <c r="G1035" t="s">
        <v>504</v>
      </c>
    </row>
    <row r="1036" spans="1:7" x14ac:dyDescent="0.25">
      <c r="A1036">
        <v>310</v>
      </c>
      <c r="B1036">
        <v>500</v>
      </c>
      <c r="C1036" t="s">
        <v>1093</v>
      </c>
      <c r="D1036" t="s">
        <v>911</v>
      </c>
      <c r="E1036" t="s">
        <v>1050</v>
      </c>
      <c r="F1036" t="str">
        <f t="shared" si="16"/>
        <v>310500DKA6420DKA1070-1080DKA3220</v>
      </c>
      <c r="G1036" t="s">
        <v>504</v>
      </c>
    </row>
    <row r="1037" spans="1:7" x14ac:dyDescent="0.25">
      <c r="A1037">
        <v>310</v>
      </c>
      <c r="B1037">
        <v>500</v>
      </c>
      <c r="C1037" t="s">
        <v>1093</v>
      </c>
      <c r="D1037" t="s">
        <v>911</v>
      </c>
      <c r="E1037" t="s">
        <v>1052</v>
      </c>
      <c r="F1037" t="str">
        <f t="shared" si="16"/>
        <v>310500DKA6420DKA1070-1080DKA3230</v>
      </c>
      <c r="G1037" t="s">
        <v>504</v>
      </c>
    </row>
    <row r="1038" spans="1:7" x14ac:dyDescent="0.25">
      <c r="A1038">
        <v>310</v>
      </c>
      <c r="B1038">
        <v>500</v>
      </c>
      <c r="C1038" t="s">
        <v>1093</v>
      </c>
      <c r="D1038" t="s">
        <v>913</v>
      </c>
      <c r="E1038" t="s">
        <v>1046</v>
      </c>
      <c r="F1038" t="str">
        <f t="shared" si="16"/>
        <v>310500DKA6420DKA1090DKA3200</v>
      </c>
      <c r="G1038" t="s">
        <v>723</v>
      </c>
    </row>
    <row r="1039" spans="1:7" x14ac:dyDescent="0.25">
      <c r="A1039">
        <v>310</v>
      </c>
      <c r="B1039">
        <v>500</v>
      </c>
      <c r="C1039" t="s">
        <v>1093</v>
      </c>
      <c r="D1039" t="s">
        <v>913</v>
      </c>
      <c r="E1039" t="s">
        <v>1048</v>
      </c>
      <c r="F1039" t="str">
        <f t="shared" si="16"/>
        <v>310500DKA6420DKA1090DKA3210</v>
      </c>
      <c r="G1039" t="s">
        <v>723</v>
      </c>
    </row>
    <row r="1040" spans="1:7" x14ac:dyDescent="0.25">
      <c r="A1040">
        <v>310</v>
      </c>
      <c r="B1040">
        <v>500</v>
      </c>
      <c r="C1040" t="s">
        <v>1093</v>
      </c>
      <c r="D1040" t="s">
        <v>913</v>
      </c>
      <c r="E1040" t="s">
        <v>1050</v>
      </c>
      <c r="F1040" t="str">
        <f t="shared" si="16"/>
        <v>310500DKA6420DKA1090DKA3220</v>
      </c>
      <c r="G1040" t="s">
        <v>723</v>
      </c>
    </row>
    <row r="1041" spans="1:7" x14ac:dyDescent="0.25">
      <c r="A1041">
        <v>310</v>
      </c>
      <c r="B1041">
        <v>500</v>
      </c>
      <c r="C1041" t="s">
        <v>1093</v>
      </c>
      <c r="D1041" t="s">
        <v>913</v>
      </c>
      <c r="E1041" t="s">
        <v>1052</v>
      </c>
      <c r="F1041" t="str">
        <f t="shared" si="16"/>
        <v>310500DKA6420DKA1090DKA3230</v>
      </c>
      <c r="G1041" t="s">
        <v>723</v>
      </c>
    </row>
    <row r="1042" spans="1:7" x14ac:dyDescent="0.25">
      <c r="A1042">
        <v>310</v>
      </c>
      <c r="B1042">
        <v>500</v>
      </c>
      <c r="C1042" t="s">
        <v>1094</v>
      </c>
      <c r="D1042" t="s">
        <v>908</v>
      </c>
      <c r="E1042" t="s">
        <v>1046</v>
      </c>
      <c r="F1042" t="str">
        <f t="shared" si="16"/>
        <v>310500DKA6430DKA1040-1050DKA3200</v>
      </c>
      <c r="G1042" t="s">
        <v>504</v>
      </c>
    </row>
    <row r="1043" spans="1:7" x14ac:dyDescent="0.25">
      <c r="A1043">
        <v>310</v>
      </c>
      <c r="B1043">
        <v>500</v>
      </c>
      <c r="C1043" t="s">
        <v>1094</v>
      </c>
      <c r="D1043" t="s">
        <v>908</v>
      </c>
      <c r="E1043" t="s">
        <v>1048</v>
      </c>
      <c r="F1043" t="str">
        <f t="shared" si="16"/>
        <v>310500DKA6430DKA1040-1050DKA3210</v>
      </c>
      <c r="G1043" t="s">
        <v>504</v>
      </c>
    </row>
    <row r="1044" spans="1:7" x14ac:dyDescent="0.25">
      <c r="A1044">
        <v>310</v>
      </c>
      <c r="B1044">
        <v>500</v>
      </c>
      <c r="C1044" t="s">
        <v>1094</v>
      </c>
      <c r="D1044" t="s">
        <v>908</v>
      </c>
      <c r="E1044" t="s">
        <v>1050</v>
      </c>
      <c r="F1044" t="str">
        <f t="shared" si="16"/>
        <v>310500DKA6430DKA1040-1050DKA3220</v>
      </c>
      <c r="G1044" t="s">
        <v>504</v>
      </c>
    </row>
    <row r="1045" spans="1:7" x14ac:dyDescent="0.25">
      <c r="A1045">
        <v>310</v>
      </c>
      <c r="B1045">
        <v>500</v>
      </c>
      <c r="C1045" t="s">
        <v>1094</v>
      </c>
      <c r="D1045" t="s">
        <v>908</v>
      </c>
      <c r="E1045" t="s">
        <v>1052</v>
      </c>
      <c r="F1045" t="str">
        <f t="shared" si="16"/>
        <v>310500DKA6430DKA1040-1050DKA3230</v>
      </c>
      <c r="G1045" t="s">
        <v>504</v>
      </c>
    </row>
    <row r="1046" spans="1:7" x14ac:dyDescent="0.25">
      <c r="A1046">
        <v>310</v>
      </c>
      <c r="B1046">
        <v>500</v>
      </c>
      <c r="C1046" t="s">
        <v>1094</v>
      </c>
      <c r="D1046" t="s">
        <v>910</v>
      </c>
      <c r="E1046" t="s">
        <v>1046</v>
      </c>
      <c r="F1046" t="str">
        <f t="shared" si="16"/>
        <v>310500DKA6430DKA1060DKA3200</v>
      </c>
      <c r="G1046" t="s">
        <v>723</v>
      </c>
    </row>
    <row r="1047" spans="1:7" x14ac:dyDescent="0.25">
      <c r="A1047">
        <v>310</v>
      </c>
      <c r="B1047">
        <v>500</v>
      </c>
      <c r="C1047" t="s">
        <v>1094</v>
      </c>
      <c r="D1047" t="s">
        <v>910</v>
      </c>
      <c r="E1047" t="s">
        <v>1048</v>
      </c>
      <c r="F1047" t="str">
        <f t="shared" si="16"/>
        <v>310500DKA6430DKA1060DKA3210</v>
      </c>
      <c r="G1047" t="s">
        <v>723</v>
      </c>
    </row>
    <row r="1048" spans="1:7" x14ac:dyDescent="0.25">
      <c r="A1048">
        <v>310</v>
      </c>
      <c r="B1048">
        <v>500</v>
      </c>
      <c r="C1048" t="s">
        <v>1094</v>
      </c>
      <c r="D1048" t="s">
        <v>910</v>
      </c>
      <c r="E1048" t="s">
        <v>1050</v>
      </c>
      <c r="F1048" t="str">
        <f t="shared" si="16"/>
        <v>310500DKA6430DKA1060DKA3220</v>
      </c>
      <c r="G1048" t="s">
        <v>723</v>
      </c>
    </row>
    <row r="1049" spans="1:7" x14ac:dyDescent="0.25">
      <c r="A1049">
        <v>310</v>
      </c>
      <c r="B1049">
        <v>500</v>
      </c>
      <c r="C1049" t="s">
        <v>1094</v>
      </c>
      <c r="D1049" t="s">
        <v>910</v>
      </c>
      <c r="E1049" t="s">
        <v>1052</v>
      </c>
      <c r="F1049" t="str">
        <f t="shared" si="16"/>
        <v>310500DKA6430DKA1060DKA3230</v>
      </c>
      <c r="G1049" t="s">
        <v>723</v>
      </c>
    </row>
    <row r="1050" spans="1:7" x14ac:dyDescent="0.25">
      <c r="A1050">
        <v>310</v>
      </c>
      <c r="B1050">
        <v>500</v>
      </c>
      <c r="C1050" t="s">
        <v>1094</v>
      </c>
      <c r="D1050" t="s">
        <v>911</v>
      </c>
      <c r="E1050" t="s">
        <v>1046</v>
      </c>
      <c r="F1050" t="str">
        <f t="shared" si="16"/>
        <v>310500DKA6430DKA1070-1080DKA3200</v>
      </c>
      <c r="G1050" t="s">
        <v>504</v>
      </c>
    </row>
    <row r="1051" spans="1:7" x14ac:dyDescent="0.25">
      <c r="A1051">
        <v>310</v>
      </c>
      <c r="B1051">
        <v>500</v>
      </c>
      <c r="C1051" t="s">
        <v>1094</v>
      </c>
      <c r="D1051" t="s">
        <v>911</v>
      </c>
      <c r="E1051" t="s">
        <v>1048</v>
      </c>
      <c r="F1051" t="str">
        <f t="shared" si="16"/>
        <v>310500DKA6430DKA1070-1080DKA3210</v>
      </c>
      <c r="G1051" t="s">
        <v>504</v>
      </c>
    </row>
    <row r="1052" spans="1:7" x14ac:dyDescent="0.25">
      <c r="A1052">
        <v>310</v>
      </c>
      <c r="B1052">
        <v>500</v>
      </c>
      <c r="C1052" t="s">
        <v>1094</v>
      </c>
      <c r="D1052" t="s">
        <v>911</v>
      </c>
      <c r="E1052" t="s">
        <v>1050</v>
      </c>
      <c r="F1052" t="str">
        <f t="shared" si="16"/>
        <v>310500DKA6430DKA1070-1080DKA3220</v>
      </c>
      <c r="G1052" t="s">
        <v>504</v>
      </c>
    </row>
    <row r="1053" spans="1:7" x14ac:dyDescent="0.25">
      <c r="A1053">
        <v>310</v>
      </c>
      <c r="B1053">
        <v>500</v>
      </c>
      <c r="C1053" t="s">
        <v>1094</v>
      </c>
      <c r="D1053" t="s">
        <v>911</v>
      </c>
      <c r="E1053" t="s">
        <v>1052</v>
      </c>
      <c r="F1053" t="str">
        <f t="shared" si="16"/>
        <v>310500DKA6430DKA1070-1080DKA3230</v>
      </c>
      <c r="G1053" t="s">
        <v>504</v>
      </c>
    </row>
    <row r="1054" spans="1:7" x14ac:dyDescent="0.25">
      <c r="A1054">
        <v>310</v>
      </c>
      <c r="B1054">
        <v>500</v>
      </c>
      <c r="C1054" t="s">
        <v>1094</v>
      </c>
      <c r="D1054" t="s">
        <v>913</v>
      </c>
      <c r="E1054" t="s">
        <v>1046</v>
      </c>
      <c r="F1054" t="str">
        <f t="shared" si="16"/>
        <v>310500DKA6430DKA1090DKA3200</v>
      </c>
      <c r="G1054" t="s">
        <v>723</v>
      </c>
    </row>
    <row r="1055" spans="1:7" x14ac:dyDescent="0.25">
      <c r="A1055">
        <v>310</v>
      </c>
      <c r="B1055">
        <v>500</v>
      </c>
      <c r="C1055" t="s">
        <v>1094</v>
      </c>
      <c r="D1055" t="s">
        <v>913</v>
      </c>
      <c r="E1055" t="s">
        <v>1048</v>
      </c>
      <c r="F1055" t="str">
        <f t="shared" si="16"/>
        <v>310500DKA6430DKA1090DKA3210</v>
      </c>
      <c r="G1055" t="s">
        <v>723</v>
      </c>
    </row>
    <row r="1056" spans="1:7" x14ac:dyDescent="0.25">
      <c r="A1056">
        <v>310</v>
      </c>
      <c r="B1056">
        <v>500</v>
      </c>
      <c r="C1056" t="s">
        <v>1094</v>
      </c>
      <c r="D1056" t="s">
        <v>913</v>
      </c>
      <c r="E1056" t="s">
        <v>1050</v>
      </c>
      <c r="F1056" t="str">
        <f t="shared" si="16"/>
        <v>310500DKA6430DKA1090DKA3220</v>
      </c>
      <c r="G1056" t="s">
        <v>723</v>
      </c>
    </row>
    <row r="1057" spans="1:7" x14ac:dyDescent="0.25">
      <c r="A1057">
        <v>310</v>
      </c>
      <c r="B1057">
        <v>500</v>
      </c>
      <c r="C1057" t="s">
        <v>1094</v>
      </c>
      <c r="D1057" t="s">
        <v>913</v>
      </c>
      <c r="E1057" t="s">
        <v>1052</v>
      </c>
      <c r="F1057" t="str">
        <f t="shared" si="16"/>
        <v>310500DKA6430DKA1090DKA3230</v>
      </c>
      <c r="G1057" t="s">
        <v>723</v>
      </c>
    </row>
    <row r="1058" spans="1:7" x14ac:dyDescent="0.25">
      <c r="A1058">
        <v>310</v>
      </c>
      <c r="B1058">
        <v>510</v>
      </c>
      <c r="C1058" t="s">
        <v>1092</v>
      </c>
      <c r="D1058" t="s">
        <v>908</v>
      </c>
      <c r="E1058" t="s">
        <v>1046</v>
      </c>
      <c r="F1058" t="str">
        <f t="shared" si="16"/>
        <v>310510DKA6410DKA1040-1050DKA3200</v>
      </c>
      <c r="G1058" t="s">
        <v>723</v>
      </c>
    </row>
    <row r="1059" spans="1:7" x14ac:dyDescent="0.25">
      <c r="A1059">
        <v>310</v>
      </c>
      <c r="B1059">
        <v>510</v>
      </c>
      <c r="C1059" t="s">
        <v>1092</v>
      </c>
      <c r="D1059" t="s">
        <v>908</v>
      </c>
      <c r="E1059" t="s">
        <v>1048</v>
      </c>
      <c r="F1059" t="str">
        <f t="shared" si="16"/>
        <v>310510DKA6410DKA1040-1050DKA3210</v>
      </c>
      <c r="G1059" t="s">
        <v>723</v>
      </c>
    </row>
    <row r="1060" spans="1:7" x14ac:dyDescent="0.25">
      <c r="A1060">
        <v>310</v>
      </c>
      <c r="B1060">
        <v>510</v>
      </c>
      <c r="C1060" t="s">
        <v>1092</v>
      </c>
      <c r="D1060" t="s">
        <v>908</v>
      </c>
      <c r="E1060" t="s">
        <v>1050</v>
      </c>
      <c r="F1060" t="str">
        <f t="shared" si="16"/>
        <v>310510DKA6410DKA1040-1050DKA3220</v>
      </c>
      <c r="G1060" t="s">
        <v>723</v>
      </c>
    </row>
    <row r="1061" spans="1:7" x14ac:dyDescent="0.25">
      <c r="A1061">
        <v>310</v>
      </c>
      <c r="B1061">
        <v>510</v>
      </c>
      <c r="C1061" t="s">
        <v>1092</v>
      </c>
      <c r="D1061" t="s">
        <v>908</v>
      </c>
      <c r="E1061" t="s">
        <v>1052</v>
      </c>
      <c r="F1061" t="str">
        <f t="shared" si="16"/>
        <v>310510DKA6410DKA1040-1050DKA3230</v>
      </c>
      <c r="G1061" t="s">
        <v>723</v>
      </c>
    </row>
    <row r="1062" spans="1:7" x14ac:dyDescent="0.25">
      <c r="A1062">
        <v>310</v>
      </c>
      <c r="B1062">
        <v>510</v>
      </c>
      <c r="C1062" t="s">
        <v>1092</v>
      </c>
      <c r="D1062" t="s">
        <v>910</v>
      </c>
      <c r="E1062" t="s">
        <v>1046</v>
      </c>
      <c r="F1062" t="str">
        <f t="shared" si="16"/>
        <v>310510DKA6410DKA1060DKA3200</v>
      </c>
      <c r="G1062" t="s">
        <v>504</v>
      </c>
    </row>
    <row r="1063" spans="1:7" x14ac:dyDescent="0.25">
      <c r="A1063">
        <v>310</v>
      </c>
      <c r="B1063">
        <v>510</v>
      </c>
      <c r="C1063" t="s">
        <v>1092</v>
      </c>
      <c r="D1063" t="s">
        <v>910</v>
      </c>
      <c r="E1063" t="s">
        <v>1048</v>
      </c>
      <c r="F1063" t="str">
        <f t="shared" si="16"/>
        <v>310510DKA6410DKA1060DKA3210</v>
      </c>
      <c r="G1063" t="s">
        <v>504</v>
      </c>
    </row>
    <row r="1064" spans="1:7" x14ac:dyDescent="0.25">
      <c r="A1064">
        <v>310</v>
      </c>
      <c r="B1064">
        <v>510</v>
      </c>
      <c r="C1064" t="s">
        <v>1092</v>
      </c>
      <c r="D1064" t="s">
        <v>910</v>
      </c>
      <c r="E1064" t="s">
        <v>1050</v>
      </c>
      <c r="F1064" t="str">
        <f t="shared" si="16"/>
        <v>310510DKA6410DKA1060DKA3220</v>
      </c>
      <c r="G1064" t="s">
        <v>504</v>
      </c>
    </row>
    <row r="1065" spans="1:7" x14ac:dyDescent="0.25">
      <c r="A1065">
        <v>310</v>
      </c>
      <c r="B1065">
        <v>510</v>
      </c>
      <c r="C1065" t="s">
        <v>1092</v>
      </c>
      <c r="D1065" t="s">
        <v>910</v>
      </c>
      <c r="E1065" t="s">
        <v>1052</v>
      </c>
      <c r="F1065" t="str">
        <f t="shared" si="16"/>
        <v>310510DKA6410DKA1060DKA3230</v>
      </c>
      <c r="G1065" t="s">
        <v>504</v>
      </c>
    </row>
    <row r="1066" spans="1:7" x14ac:dyDescent="0.25">
      <c r="A1066">
        <v>310</v>
      </c>
      <c r="B1066">
        <v>510</v>
      </c>
      <c r="C1066" t="s">
        <v>1092</v>
      </c>
      <c r="D1066" t="s">
        <v>911</v>
      </c>
      <c r="E1066" t="s">
        <v>1046</v>
      </c>
      <c r="F1066" t="str">
        <f t="shared" si="16"/>
        <v>310510DKA6410DKA1070-1080DKA3200</v>
      </c>
      <c r="G1066" t="s">
        <v>723</v>
      </c>
    </row>
    <row r="1067" spans="1:7" x14ac:dyDescent="0.25">
      <c r="A1067">
        <v>310</v>
      </c>
      <c r="B1067">
        <v>510</v>
      </c>
      <c r="C1067" t="s">
        <v>1092</v>
      </c>
      <c r="D1067" t="s">
        <v>911</v>
      </c>
      <c r="E1067" t="s">
        <v>1048</v>
      </c>
      <c r="F1067" t="str">
        <f t="shared" si="16"/>
        <v>310510DKA6410DKA1070-1080DKA3210</v>
      </c>
      <c r="G1067" t="s">
        <v>723</v>
      </c>
    </row>
    <row r="1068" spans="1:7" x14ac:dyDescent="0.25">
      <c r="A1068">
        <v>310</v>
      </c>
      <c r="B1068">
        <v>510</v>
      </c>
      <c r="C1068" t="s">
        <v>1092</v>
      </c>
      <c r="D1068" t="s">
        <v>911</v>
      </c>
      <c r="E1068" t="s">
        <v>1050</v>
      </c>
      <c r="F1068" t="str">
        <f t="shared" si="16"/>
        <v>310510DKA6410DKA1070-1080DKA3220</v>
      </c>
      <c r="G1068" t="s">
        <v>723</v>
      </c>
    </row>
    <row r="1069" spans="1:7" x14ac:dyDescent="0.25">
      <c r="A1069">
        <v>310</v>
      </c>
      <c r="B1069">
        <v>510</v>
      </c>
      <c r="C1069" t="s">
        <v>1092</v>
      </c>
      <c r="D1069" t="s">
        <v>911</v>
      </c>
      <c r="E1069" t="s">
        <v>1052</v>
      </c>
      <c r="F1069" t="str">
        <f t="shared" si="16"/>
        <v>310510DKA6410DKA1070-1080DKA3230</v>
      </c>
      <c r="G1069" t="s">
        <v>723</v>
      </c>
    </row>
    <row r="1070" spans="1:7" x14ac:dyDescent="0.25">
      <c r="A1070">
        <v>310</v>
      </c>
      <c r="B1070">
        <v>510</v>
      </c>
      <c r="C1070" t="s">
        <v>1092</v>
      </c>
      <c r="D1070" t="s">
        <v>913</v>
      </c>
      <c r="E1070" t="s">
        <v>1046</v>
      </c>
      <c r="F1070" t="str">
        <f t="shared" si="16"/>
        <v>310510DKA6410DKA1090DKA3200</v>
      </c>
      <c r="G1070" t="s">
        <v>504</v>
      </c>
    </row>
    <row r="1071" spans="1:7" x14ac:dyDescent="0.25">
      <c r="A1071">
        <v>310</v>
      </c>
      <c r="B1071">
        <v>510</v>
      </c>
      <c r="C1071" t="s">
        <v>1092</v>
      </c>
      <c r="D1071" t="s">
        <v>913</v>
      </c>
      <c r="E1071" t="s">
        <v>1048</v>
      </c>
      <c r="F1071" t="str">
        <f t="shared" si="16"/>
        <v>310510DKA6410DKA1090DKA3210</v>
      </c>
      <c r="G1071" t="s">
        <v>504</v>
      </c>
    </row>
    <row r="1072" spans="1:7" x14ac:dyDescent="0.25">
      <c r="A1072">
        <v>310</v>
      </c>
      <c r="B1072">
        <v>510</v>
      </c>
      <c r="C1072" t="s">
        <v>1092</v>
      </c>
      <c r="D1072" t="s">
        <v>913</v>
      </c>
      <c r="E1072" t="s">
        <v>1050</v>
      </c>
      <c r="F1072" t="str">
        <f t="shared" si="16"/>
        <v>310510DKA6410DKA1090DKA3220</v>
      </c>
      <c r="G1072" t="s">
        <v>504</v>
      </c>
    </row>
    <row r="1073" spans="1:7" x14ac:dyDescent="0.25">
      <c r="A1073">
        <v>310</v>
      </c>
      <c r="B1073">
        <v>510</v>
      </c>
      <c r="C1073" t="s">
        <v>1092</v>
      </c>
      <c r="D1073" t="s">
        <v>913</v>
      </c>
      <c r="E1073" t="s">
        <v>1052</v>
      </c>
      <c r="F1073" t="str">
        <f t="shared" si="16"/>
        <v>310510DKA6410DKA1090DKA3230</v>
      </c>
      <c r="G1073" t="s">
        <v>504</v>
      </c>
    </row>
    <row r="1074" spans="1:7" x14ac:dyDescent="0.25">
      <c r="A1074">
        <v>310</v>
      </c>
      <c r="B1074">
        <v>510</v>
      </c>
      <c r="C1074" t="s">
        <v>1093</v>
      </c>
      <c r="D1074" t="s">
        <v>908</v>
      </c>
      <c r="E1074" t="s">
        <v>1046</v>
      </c>
      <c r="F1074" t="str">
        <f t="shared" si="16"/>
        <v>310510DKA6420DKA1040-1050DKA3200</v>
      </c>
      <c r="G1074" t="s">
        <v>504</v>
      </c>
    </row>
    <row r="1075" spans="1:7" x14ac:dyDescent="0.25">
      <c r="A1075">
        <v>310</v>
      </c>
      <c r="B1075">
        <v>510</v>
      </c>
      <c r="C1075" t="s">
        <v>1093</v>
      </c>
      <c r="D1075" t="s">
        <v>908</v>
      </c>
      <c r="E1075" t="s">
        <v>1048</v>
      </c>
      <c r="F1075" t="str">
        <f t="shared" si="16"/>
        <v>310510DKA6420DKA1040-1050DKA3210</v>
      </c>
      <c r="G1075" t="s">
        <v>504</v>
      </c>
    </row>
    <row r="1076" spans="1:7" x14ac:dyDescent="0.25">
      <c r="A1076">
        <v>310</v>
      </c>
      <c r="B1076">
        <v>510</v>
      </c>
      <c r="C1076" t="s">
        <v>1093</v>
      </c>
      <c r="D1076" t="s">
        <v>908</v>
      </c>
      <c r="E1076" t="s">
        <v>1050</v>
      </c>
      <c r="F1076" t="str">
        <f t="shared" si="16"/>
        <v>310510DKA6420DKA1040-1050DKA3220</v>
      </c>
      <c r="G1076" t="s">
        <v>504</v>
      </c>
    </row>
    <row r="1077" spans="1:7" x14ac:dyDescent="0.25">
      <c r="A1077">
        <v>310</v>
      </c>
      <c r="B1077">
        <v>510</v>
      </c>
      <c r="C1077" t="s">
        <v>1093</v>
      </c>
      <c r="D1077" t="s">
        <v>908</v>
      </c>
      <c r="E1077" t="s">
        <v>1052</v>
      </c>
      <c r="F1077" t="str">
        <f t="shared" si="16"/>
        <v>310510DKA6420DKA1040-1050DKA3230</v>
      </c>
      <c r="G1077" t="s">
        <v>504</v>
      </c>
    </row>
    <row r="1078" spans="1:7" x14ac:dyDescent="0.25">
      <c r="A1078">
        <v>310</v>
      </c>
      <c r="B1078">
        <v>510</v>
      </c>
      <c r="C1078" t="s">
        <v>1093</v>
      </c>
      <c r="D1078" t="s">
        <v>910</v>
      </c>
      <c r="E1078" t="s">
        <v>1046</v>
      </c>
      <c r="F1078" t="str">
        <f t="shared" si="16"/>
        <v>310510DKA6420DKA1060DKA3200</v>
      </c>
      <c r="G1078" t="s">
        <v>504</v>
      </c>
    </row>
    <row r="1079" spans="1:7" x14ac:dyDescent="0.25">
      <c r="A1079">
        <v>310</v>
      </c>
      <c r="B1079">
        <v>510</v>
      </c>
      <c r="C1079" t="s">
        <v>1093</v>
      </c>
      <c r="D1079" t="s">
        <v>910</v>
      </c>
      <c r="E1079" t="s">
        <v>1048</v>
      </c>
      <c r="F1079" t="str">
        <f t="shared" si="16"/>
        <v>310510DKA6420DKA1060DKA3210</v>
      </c>
      <c r="G1079" t="s">
        <v>504</v>
      </c>
    </row>
    <row r="1080" spans="1:7" x14ac:dyDescent="0.25">
      <c r="A1080">
        <v>310</v>
      </c>
      <c r="B1080">
        <v>510</v>
      </c>
      <c r="C1080" t="s">
        <v>1093</v>
      </c>
      <c r="D1080" t="s">
        <v>910</v>
      </c>
      <c r="E1080" t="s">
        <v>1050</v>
      </c>
      <c r="F1080" t="str">
        <f t="shared" si="16"/>
        <v>310510DKA6420DKA1060DKA3220</v>
      </c>
      <c r="G1080" t="s">
        <v>504</v>
      </c>
    </row>
    <row r="1081" spans="1:7" x14ac:dyDescent="0.25">
      <c r="A1081">
        <v>310</v>
      </c>
      <c r="B1081">
        <v>510</v>
      </c>
      <c r="C1081" t="s">
        <v>1093</v>
      </c>
      <c r="D1081" t="s">
        <v>910</v>
      </c>
      <c r="E1081" t="s">
        <v>1052</v>
      </c>
      <c r="F1081" t="str">
        <f t="shared" si="16"/>
        <v>310510DKA6420DKA1060DKA3230</v>
      </c>
      <c r="G1081" t="s">
        <v>504</v>
      </c>
    </row>
    <row r="1082" spans="1:7" x14ac:dyDescent="0.25">
      <c r="A1082">
        <v>310</v>
      </c>
      <c r="B1082">
        <v>510</v>
      </c>
      <c r="C1082" t="s">
        <v>1093</v>
      </c>
      <c r="D1082" t="s">
        <v>911</v>
      </c>
      <c r="E1082" t="s">
        <v>1046</v>
      </c>
      <c r="F1082" t="str">
        <f t="shared" si="16"/>
        <v>310510DKA6420DKA1070-1080DKA3200</v>
      </c>
      <c r="G1082" t="s">
        <v>504</v>
      </c>
    </row>
    <row r="1083" spans="1:7" x14ac:dyDescent="0.25">
      <c r="A1083">
        <v>310</v>
      </c>
      <c r="B1083">
        <v>510</v>
      </c>
      <c r="C1083" t="s">
        <v>1093</v>
      </c>
      <c r="D1083" t="s">
        <v>911</v>
      </c>
      <c r="E1083" t="s">
        <v>1048</v>
      </c>
      <c r="F1083" t="str">
        <f t="shared" si="16"/>
        <v>310510DKA6420DKA1070-1080DKA3210</v>
      </c>
      <c r="G1083" t="s">
        <v>504</v>
      </c>
    </row>
    <row r="1084" spans="1:7" x14ac:dyDescent="0.25">
      <c r="A1084">
        <v>310</v>
      </c>
      <c r="B1084">
        <v>510</v>
      </c>
      <c r="C1084" t="s">
        <v>1093</v>
      </c>
      <c r="D1084" t="s">
        <v>911</v>
      </c>
      <c r="E1084" t="s">
        <v>1050</v>
      </c>
      <c r="F1084" t="str">
        <f t="shared" si="16"/>
        <v>310510DKA6420DKA1070-1080DKA3220</v>
      </c>
      <c r="G1084" t="s">
        <v>504</v>
      </c>
    </row>
    <row r="1085" spans="1:7" x14ac:dyDescent="0.25">
      <c r="A1085">
        <v>310</v>
      </c>
      <c r="B1085">
        <v>510</v>
      </c>
      <c r="C1085" t="s">
        <v>1093</v>
      </c>
      <c r="D1085" t="s">
        <v>911</v>
      </c>
      <c r="E1085" t="s">
        <v>1052</v>
      </c>
      <c r="F1085" t="str">
        <f t="shared" si="16"/>
        <v>310510DKA6420DKA1070-1080DKA3230</v>
      </c>
      <c r="G1085" t="s">
        <v>504</v>
      </c>
    </row>
    <row r="1086" spans="1:7" x14ac:dyDescent="0.25">
      <c r="A1086">
        <v>310</v>
      </c>
      <c r="B1086">
        <v>510</v>
      </c>
      <c r="C1086" t="s">
        <v>1093</v>
      </c>
      <c r="D1086" t="s">
        <v>913</v>
      </c>
      <c r="E1086" t="s">
        <v>1046</v>
      </c>
      <c r="F1086" t="str">
        <f t="shared" si="16"/>
        <v>310510DKA6420DKA1090DKA3200</v>
      </c>
      <c r="G1086" t="s">
        <v>504</v>
      </c>
    </row>
    <row r="1087" spans="1:7" x14ac:dyDescent="0.25">
      <c r="A1087">
        <v>310</v>
      </c>
      <c r="B1087">
        <v>510</v>
      </c>
      <c r="C1087" t="s">
        <v>1093</v>
      </c>
      <c r="D1087" t="s">
        <v>913</v>
      </c>
      <c r="E1087" t="s">
        <v>1048</v>
      </c>
      <c r="F1087" t="str">
        <f t="shared" si="16"/>
        <v>310510DKA6420DKA1090DKA3210</v>
      </c>
      <c r="G1087" t="s">
        <v>504</v>
      </c>
    </row>
    <row r="1088" spans="1:7" x14ac:dyDescent="0.25">
      <c r="A1088">
        <v>310</v>
      </c>
      <c r="B1088">
        <v>510</v>
      </c>
      <c r="C1088" t="s">
        <v>1093</v>
      </c>
      <c r="D1088" t="s">
        <v>913</v>
      </c>
      <c r="E1088" t="s">
        <v>1050</v>
      </c>
      <c r="F1088" t="str">
        <f t="shared" si="16"/>
        <v>310510DKA6420DKA1090DKA3220</v>
      </c>
      <c r="G1088" t="s">
        <v>504</v>
      </c>
    </row>
    <row r="1089" spans="1:7" x14ac:dyDescent="0.25">
      <c r="A1089">
        <v>310</v>
      </c>
      <c r="B1089">
        <v>510</v>
      </c>
      <c r="C1089" t="s">
        <v>1093</v>
      </c>
      <c r="D1089" t="s">
        <v>913</v>
      </c>
      <c r="E1089" t="s">
        <v>1052</v>
      </c>
      <c r="F1089" t="str">
        <f t="shared" si="16"/>
        <v>310510DKA6420DKA1090DKA3230</v>
      </c>
      <c r="G1089" t="s">
        <v>504</v>
      </c>
    </row>
    <row r="1090" spans="1:7" x14ac:dyDescent="0.25">
      <c r="A1090">
        <v>310</v>
      </c>
      <c r="B1090">
        <v>510</v>
      </c>
      <c r="C1090" t="s">
        <v>1094</v>
      </c>
      <c r="D1090" t="s">
        <v>908</v>
      </c>
      <c r="E1090" t="s">
        <v>1046</v>
      </c>
      <c r="F1090" t="str">
        <f t="shared" si="16"/>
        <v>310510DKA6430DKA1040-1050DKA3200</v>
      </c>
      <c r="G1090" t="s">
        <v>504</v>
      </c>
    </row>
    <row r="1091" spans="1:7" x14ac:dyDescent="0.25">
      <c r="A1091">
        <v>310</v>
      </c>
      <c r="B1091">
        <v>510</v>
      </c>
      <c r="C1091" t="s">
        <v>1094</v>
      </c>
      <c r="D1091" t="s">
        <v>908</v>
      </c>
      <c r="E1091" t="s">
        <v>1048</v>
      </c>
      <c r="F1091" t="str">
        <f t="shared" ref="F1091:F1154" si="17">CONCATENATE(A1091,B1091,C1091,D1091,E1091)</f>
        <v>310510DKA6430DKA1040-1050DKA3210</v>
      </c>
      <c r="G1091" t="s">
        <v>504</v>
      </c>
    </row>
    <row r="1092" spans="1:7" x14ac:dyDescent="0.25">
      <c r="A1092">
        <v>310</v>
      </c>
      <c r="B1092">
        <v>510</v>
      </c>
      <c r="C1092" t="s">
        <v>1094</v>
      </c>
      <c r="D1092" t="s">
        <v>908</v>
      </c>
      <c r="E1092" t="s">
        <v>1050</v>
      </c>
      <c r="F1092" t="str">
        <f t="shared" si="17"/>
        <v>310510DKA6430DKA1040-1050DKA3220</v>
      </c>
      <c r="G1092" t="s">
        <v>504</v>
      </c>
    </row>
    <row r="1093" spans="1:7" x14ac:dyDescent="0.25">
      <c r="A1093">
        <v>310</v>
      </c>
      <c r="B1093">
        <v>510</v>
      </c>
      <c r="C1093" t="s">
        <v>1094</v>
      </c>
      <c r="D1093" t="s">
        <v>908</v>
      </c>
      <c r="E1093" t="s">
        <v>1052</v>
      </c>
      <c r="F1093" t="str">
        <f t="shared" si="17"/>
        <v>310510DKA6430DKA1040-1050DKA3230</v>
      </c>
      <c r="G1093" t="s">
        <v>504</v>
      </c>
    </row>
    <row r="1094" spans="1:7" x14ac:dyDescent="0.25">
      <c r="A1094">
        <v>310</v>
      </c>
      <c r="B1094">
        <v>510</v>
      </c>
      <c r="C1094" t="s">
        <v>1094</v>
      </c>
      <c r="D1094" t="s">
        <v>910</v>
      </c>
      <c r="E1094" t="s">
        <v>1046</v>
      </c>
      <c r="F1094" t="str">
        <f t="shared" si="17"/>
        <v>310510DKA6430DKA1060DKA3200</v>
      </c>
      <c r="G1094" t="s">
        <v>723</v>
      </c>
    </row>
    <row r="1095" spans="1:7" x14ac:dyDescent="0.25">
      <c r="A1095">
        <v>310</v>
      </c>
      <c r="B1095">
        <v>510</v>
      </c>
      <c r="C1095" t="s">
        <v>1094</v>
      </c>
      <c r="D1095" t="s">
        <v>910</v>
      </c>
      <c r="E1095" t="s">
        <v>1048</v>
      </c>
      <c r="F1095" t="str">
        <f t="shared" si="17"/>
        <v>310510DKA6430DKA1060DKA3210</v>
      </c>
      <c r="G1095" t="s">
        <v>723</v>
      </c>
    </row>
    <row r="1096" spans="1:7" x14ac:dyDescent="0.25">
      <c r="A1096">
        <v>310</v>
      </c>
      <c r="B1096">
        <v>510</v>
      </c>
      <c r="C1096" t="s">
        <v>1094</v>
      </c>
      <c r="D1096" t="s">
        <v>910</v>
      </c>
      <c r="E1096" t="s">
        <v>1050</v>
      </c>
      <c r="F1096" t="str">
        <f t="shared" si="17"/>
        <v>310510DKA6430DKA1060DKA3220</v>
      </c>
      <c r="G1096" t="s">
        <v>723</v>
      </c>
    </row>
    <row r="1097" spans="1:7" x14ac:dyDescent="0.25">
      <c r="A1097">
        <v>310</v>
      </c>
      <c r="B1097">
        <v>510</v>
      </c>
      <c r="C1097" t="s">
        <v>1094</v>
      </c>
      <c r="D1097" t="s">
        <v>910</v>
      </c>
      <c r="E1097" t="s">
        <v>1052</v>
      </c>
      <c r="F1097" t="str">
        <f t="shared" si="17"/>
        <v>310510DKA6430DKA1060DKA3230</v>
      </c>
      <c r="G1097" t="s">
        <v>723</v>
      </c>
    </row>
    <row r="1098" spans="1:7" x14ac:dyDescent="0.25">
      <c r="A1098">
        <v>310</v>
      </c>
      <c r="B1098">
        <v>510</v>
      </c>
      <c r="C1098" t="s">
        <v>1094</v>
      </c>
      <c r="D1098" t="s">
        <v>911</v>
      </c>
      <c r="E1098" t="s">
        <v>1046</v>
      </c>
      <c r="F1098" t="str">
        <f t="shared" si="17"/>
        <v>310510DKA6430DKA1070-1080DKA3200</v>
      </c>
      <c r="G1098" t="s">
        <v>504</v>
      </c>
    </row>
    <row r="1099" spans="1:7" x14ac:dyDescent="0.25">
      <c r="A1099">
        <v>310</v>
      </c>
      <c r="B1099">
        <v>510</v>
      </c>
      <c r="C1099" t="s">
        <v>1094</v>
      </c>
      <c r="D1099" t="s">
        <v>911</v>
      </c>
      <c r="E1099" t="s">
        <v>1048</v>
      </c>
      <c r="F1099" t="str">
        <f t="shared" si="17"/>
        <v>310510DKA6430DKA1070-1080DKA3210</v>
      </c>
      <c r="G1099" t="s">
        <v>504</v>
      </c>
    </row>
    <row r="1100" spans="1:7" x14ac:dyDescent="0.25">
      <c r="A1100">
        <v>310</v>
      </c>
      <c r="B1100">
        <v>510</v>
      </c>
      <c r="C1100" t="s">
        <v>1094</v>
      </c>
      <c r="D1100" t="s">
        <v>911</v>
      </c>
      <c r="E1100" t="s">
        <v>1050</v>
      </c>
      <c r="F1100" t="str">
        <f t="shared" si="17"/>
        <v>310510DKA6430DKA1070-1080DKA3220</v>
      </c>
      <c r="G1100" t="s">
        <v>504</v>
      </c>
    </row>
    <row r="1101" spans="1:7" x14ac:dyDescent="0.25">
      <c r="A1101">
        <v>310</v>
      </c>
      <c r="B1101">
        <v>510</v>
      </c>
      <c r="C1101" t="s">
        <v>1094</v>
      </c>
      <c r="D1101" t="s">
        <v>911</v>
      </c>
      <c r="E1101" t="s">
        <v>1052</v>
      </c>
      <c r="F1101" t="str">
        <f t="shared" si="17"/>
        <v>310510DKA6430DKA1070-1080DKA3230</v>
      </c>
      <c r="G1101" t="s">
        <v>504</v>
      </c>
    </row>
    <row r="1102" spans="1:7" x14ac:dyDescent="0.25">
      <c r="A1102">
        <v>310</v>
      </c>
      <c r="B1102">
        <v>510</v>
      </c>
      <c r="C1102" t="s">
        <v>1094</v>
      </c>
      <c r="D1102" t="s">
        <v>913</v>
      </c>
      <c r="E1102" t="s">
        <v>1046</v>
      </c>
      <c r="F1102" t="str">
        <f t="shared" si="17"/>
        <v>310510DKA6430DKA1090DKA3200</v>
      </c>
      <c r="G1102" t="s">
        <v>723</v>
      </c>
    </row>
    <row r="1103" spans="1:7" x14ac:dyDescent="0.25">
      <c r="A1103">
        <v>310</v>
      </c>
      <c r="B1103">
        <v>510</v>
      </c>
      <c r="C1103" t="s">
        <v>1094</v>
      </c>
      <c r="D1103" t="s">
        <v>913</v>
      </c>
      <c r="E1103" t="s">
        <v>1048</v>
      </c>
      <c r="F1103" t="str">
        <f t="shared" si="17"/>
        <v>310510DKA6430DKA1090DKA3210</v>
      </c>
      <c r="G1103" t="s">
        <v>723</v>
      </c>
    </row>
    <row r="1104" spans="1:7" x14ac:dyDescent="0.25">
      <c r="A1104">
        <v>310</v>
      </c>
      <c r="B1104">
        <v>510</v>
      </c>
      <c r="C1104" t="s">
        <v>1094</v>
      </c>
      <c r="D1104" t="s">
        <v>913</v>
      </c>
      <c r="E1104" t="s">
        <v>1050</v>
      </c>
      <c r="F1104" t="str">
        <f t="shared" si="17"/>
        <v>310510DKA6430DKA1090DKA3220</v>
      </c>
      <c r="G1104" t="s">
        <v>723</v>
      </c>
    </row>
    <row r="1105" spans="1:7" x14ac:dyDescent="0.25">
      <c r="A1105">
        <v>310</v>
      </c>
      <c r="B1105">
        <v>510</v>
      </c>
      <c r="C1105" t="s">
        <v>1094</v>
      </c>
      <c r="D1105" t="s">
        <v>913</v>
      </c>
      <c r="E1105" t="s">
        <v>1052</v>
      </c>
      <c r="F1105" t="str">
        <f t="shared" si="17"/>
        <v>310510DKA6430DKA1090DKA3230</v>
      </c>
      <c r="G1105" t="s">
        <v>723</v>
      </c>
    </row>
    <row r="1106" spans="1:7" x14ac:dyDescent="0.25">
      <c r="A1106">
        <v>310</v>
      </c>
      <c r="B1106">
        <v>520</v>
      </c>
      <c r="C1106" t="s">
        <v>1092</v>
      </c>
      <c r="D1106" t="s">
        <v>908</v>
      </c>
      <c r="E1106" t="s">
        <v>1046</v>
      </c>
      <c r="F1106" t="str">
        <f t="shared" si="17"/>
        <v>310520DKA6410DKA1040-1050DKA3200</v>
      </c>
      <c r="G1106" t="s">
        <v>723</v>
      </c>
    </row>
    <row r="1107" spans="1:7" x14ac:dyDescent="0.25">
      <c r="A1107">
        <v>310</v>
      </c>
      <c r="B1107">
        <v>520</v>
      </c>
      <c r="C1107" t="s">
        <v>1092</v>
      </c>
      <c r="D1107" t="s">
        <v>908</v>
      </c>
      <c r="E1107" t="s">
        <v>1048</v>
      </c>
      <c r="F1107" t="str">
        <f t="shared" si="17"/>
        <v>310520DKA6410DKA1040-1050DKA3210</v>
      </c>
      <c r="G1107" t="s">
        <v>723</v>
      </c>
    </row>
    <row r="1108" spans="1:7" x14ac:dyDescent="0.25">
      <c r="A1108">
        <v>310</v>
      </c>
      <c r="B1108">
        <v>520</v>
      </c>
      <c r="C1108" t="s">
        <v>1092</v>
      </c>
      <c r="D1108" t="s">
        <v>908</v>
      </c>
      <c r="E1108" t="s">
        <v>1050</v>
      </c>
      <c r="F1108" t="str">
        <f t="shared" si="17"/>
        <v>310520DKA6410DKA1040-1050DKA3220</v>
      </c>
      <c r="G1108" t="s">
        <v>723</v>
      </c>
    </row>
    <row r="1109" spans="1:7" x14ac:dyDescent="0.25">
      <c r="A1109">
        <v>310</v>
      </c>
      <c r="B1109">
        <v>520</v>
      </c>
      <c r="C1109" t="s">
        <v>1092</v>
      </c>
      <c r="D1109" t="s">
        <v>908</v>
      </c>
      <c r="E1109" t="s">
        <v>1052</v>
      </c>
      <c r="F1109" t="str">
        <f t="shared" si="17"/>
        <v>310520DKA6410DKA1040-1050DKA3230</v>
      </c>
      <c r="G1109" t="s">
        <v>723</v>
      </c>
    </row>
    <row r="1110" spans="1:7" x14ac:dyDescent="0.25">
      <c r="A1110">
        <v>310</v>
      </c>
      <c r="B1110">
        <v>520</v>
      </c>
      <c r="C1110" t="s">
        <v>1092</v>
      </c>
      <c r="D1110" t="s">
        <v>910</v>
      </c>
      <c r="E1110" t="s">
        <v>1046</v>
      </c>
      <c r="F1110" t="str">
        <f t="shared" si="17"/>
        <v>310520DKA6410DKA1060DKA3200</v>
      </c>
      <c r="G1110" t="s">
        <v>504</v>
      </c>
    </row>
    <row r="1111" spans="1:7" x14ac:dyDescent="0.25">
      <c r="A1111">
        <v>310</v>
      </c>
      <c r="B1111">
        <v>520</v>
      </c>
      <c r="C1111" t="s">
        <v>1092</v>
      </c>
      <c r="D1111" t="s">
        <v>910</v>
      </c>
      <c r="E1111" t="s">
        <v>1048</v>
      </c>
      <c r="F1111" t="str">
        <f t="shared" si="17"/>
        <v>310520DKA6410DKA1060DKA3210</v>
      </c>
      <c r="G1111" t="s">
        <v>504</v>
      </c>
    </row>
    <row r="1112" spans="1:7" x14ac:dyDescent="0.25">
      <c r="A1112">
        <v>310</v>
      </c>
      <c r="B1112">
        <v>520</v>
      </c>
      <c r="C1112" t="s">
        <v>1092</v>
      </c>
      <c r="D1112" t="s">
        <v>910</v>
      </c>
      <c r="E1112" t="s">
        <v>1050</v>
      </c>
      <c r="F1112" t="str">
        <f t="shared" si="17"/>
        <v>310520DKA6410DKA1060DKA3220</v>
      </c>
      <c r="G1112" t="s">
        <v>504</v>
      </c>
    </row>
    <row r="1113" spans="1:7" x14ac:dyDescent="0.25">
      <c r="A1113">
        <v>310</v>
      </c>
      <c r="B1113">
        <v>520</v>
      </c>
      <c r="C1113" t="s">
        <v>1092</v>
      </c>
      <c r="D1113" t="s">
        <v>910</v>
      </c>
      <c r="E1113" t="s">
        <v>1052</v>
      </c>
      <c r="F1113" t="str">
        <f t="shared" si="17"/>
        <v>310520DKA6410DKA1060DKA3230</v>
      </c>
      <c r="G1113" t="s">
        <v>504</v>
      </c>
    </row>
    <row r="1114" spans="1:7" x14ac:dyDescent="0.25">
      <c r="A1114">
        <v>310</v>
      </c>
      <c r="B1114">
        <v>520</v>
      </c>
      <c r="C1114" t="s">
        <v>1092</v>
      </c>
      <c r="D1114" t="s">
        <v>911</v>
      </c>
      <c r="E1114" t="s">
        <v>1046</v>
      </c>
      <c r="F1114" t="str">
        <f t="shared" si="17"/>
        <v>310520DKA6410DKA1070-1080DKA3200</v>
      </c>
      <c r="G1114" t="s">
        <v>723</v>
      </c>
    </row>
    <row r="1115" spans="1:7" x14ac:dyDescent="0.25">
      <c r="A1115">
        <v>310</v>
      </c>
      <c r="B1115">
        <v>520</v>
      </c>
      <c r="C1115" t="s">
        <v>1092</v>
      </c>
      <c r="D1115" t="s">
        <v>911</v>
      </c>
      <c r="E1115" t="s">
        <v>1048</v>
      </c>
      <c r="F1115" t="str">
        <f t="shared" si="17"/>
        <v>310520DKA6410DKA1070-1080DKA3210</v>
      </c>
      <c r="G1115" t="s">
        <v>723</v>
      </c>
    </row>
    <row r="1116" spans="1:7" x14ac:dyDescent="0.25">
      <c r="A1116">
        <v>310</v>
      </c>
      <c r="B1116">
        <v>520</v>
      </c>
      <c r="C1116" t="s">
        <v>1092</v>
      </c>
      <c r="D1116" t="s">
        <v>911</v>
      </c>
      <c r="E1116" t="s">
        <v>1050</v>
      </c>
      <c r="F1116" t="str">
        <f t="shared" si="17"/>
        <v>310520DKA6410DKA1070-1080DKA3220</v>
      </c>
      <c r="G1116" t="s">
        <v>723</v>
      </c>
    </row>
    <row r="1117" spans="1:7" x14ac:dyDescent="0.25">
      <c r="A1117">
        <v>310</v>
      </c>
      <c r="B1117">
        <v>520</v>
      </c>
      <c r="C1117" t="s">
        <v>1092</v>
      </c>
      <c r="D1117" t="s">
        <v>911</v>
      </c>
      <c r="E1117" t="s">
        <v>1052</v>
      </c>
      <c r="F1117" t="str">
        <f t="shared" si="17"/>
        <v>310520DKA6410DKA1070-1080DKA3230</v>
      </c>
      <c r="G1117" t="s">
        <v>723</v>
      </c>
    </row>
    <row r="1118" spans="1:7" x14ac:dyDescent="0.25">
      <c r="A1118">
        <v>310</v>
      </c>
      <c r="B1118">
        <v>520</v>
      </c>
      <c r="C1118" t="s">
        <v>1092</v>
      </c>
      <c r="D1118" t="s">
        <v>913</v>
      </c>
      <c r="E1118" t="s">
        <v>1046</v>
      </c>
      <c r="F1118" t="str">
        <f t="shared" si="17"/>
        <v>310520DKA6410DKA1090DKA3200</v>
      </c>
      <c r="G1118" t="s">
        <v>504</v>
      </c>
    </row>
    <row r="1119" spans="1:7" x14ac:dyDescent="0.25">
      <c r="A1119">
        <v>310</v>
      </c>
      <c r="B1119">
        <v>520</v>
      </c>
      <c r="C1119" t="s">
        <v>1092</v>
      </c>
      <c r="D1119" t="s">
        <v>913</v>
      </c>
      <c r="E1119" t="s">
        <v>1048</v>
      </c>
      <c r="F1119" t="str">
        <f t="shared" si="17"/>
        <v>310520DKA6410DKA1090DKA3210</v>
      </c>
      <c r="G1119" t="s">
        <v>504</v>
      </c>
    </row>
    <row r="1120" spans="1:7" x14ac:dyDescent="0.25">
      <c r="A1120">
        <v>310</v>
      </c>
      <c r="B1120">
        <v>520</v>
      </c>
      <c r="C1120" t="s">
        <v>1092</v>
      </c>
      <c r="D1120" t="s">
        <v>913</v>
      </c>
      <c r="E1120" t="s">
        <v>1050</v>
      </c>
      <c r="F1120" t="str">
        <f t="shared" si="17"/>
        <v>310520DKA6410DKA1090DKA3220</v>
      </c>
      <c r="G1120" t="s">
        <v>504</v>
      </c>
    </row>
    <row r="1121" spans="1:7" x14ac:dyDescent="0.25">
      <c r="A1121">
        <v>310</v>
      </c>
      <c r="B1121">
        <v>520</v>
      </c>
      <c r="C1121" t="s">
        <v>1092</v>
      </c>
      <c r="D1121" t="s">
        <v>913</v>
      </c>
      <c r="E1121" t="s">
        <v>1052</v>
      </c>
      <c r="F1121" t="str">
        <f t="shared" si="17"/>
        <v>310520DKA6410DKA1090DKA3230</v>
      </c>
      <c r="G1121" t="s">
        <v>504</v>
      </c>
    </row>
    <row r="1122" spans="1:7" x14ac:dyDescent="0.25">
      <c r="A1122">
        <v>310</v>
      </c>
      <c r="B1122">
        <v>520</v>
      </c>
      <c r="C1122" t="s">
        <v>1093</v>
      </c>
      <c r="D1122" t="s">
        <v>908</v>
      </c>
      <c r="E1122" t="s">
        <v>1046</v>
      </c>
      <c r="F1122" t="str">
        <f t="shared" si="17"/>
        <v>310520DKA6420DKA1040-1050DKA3200</v>
      </c>
      <c r="G1122" t="s">
        <v>723</v>
      </c>
    </row>
    <row r="1123" spans="1:7" x14ac:dyDescent="0.25">
      <c r="A1123">
        <v>310</v>
      </c>
      <c r="B1123">
        <v>520</v>
      </c>
      <c r="C1123" t="s">
        <v>1093</v>
      </c>
      <c r="D1123" t="s">
        <v>908</v>
      </c>
      <c r="E1123" t="s">
        <v>1048</v>
      </c>
      <c r="F1123" t="str">
        <f t="shared" si="17"/>
        <v>310520DKA6420DKA1040-1050DKA3210</v>
      </c>
      <c r="G1123" t="s">
        <v>723</v>
      </c>
    </row>
    <row r="1124" spans="1:7" x14ac:dyDescent="0.25">
      <c r="A1124">
        <v>310</v>
      </c>
      <c r="B1124">
        <v>520</v>
      </c>
      <c r="C1124" t="s">
        <v>1093</v>
      </c>
      <c r="D1124" t="s">
        <v>908</v>
      </c>
      <c r="E1124" t="s">
        <v>1050</v>
      </c>
      <c r="F1124" t="str">
        <f t="shared" si="17"/>
        <v>310520DKA6420DKA1040-1050DKA3220</v>
      </c>
      <c r="G1124" t="s">
        <v>723</v>
      </c>
    </row>
    <row r="1125" spans="1:7" x14ac:dyDescent="0.25">
      <c r="A1125">
        <v>310</v>
      </c>
      <c r="B1125">
        <v>520</v>
      </c>
      <c r="C1125" t="s">
        <v>1093</v>
      </c>
      <c r="D1125" t="s">
        <v>908</v>
      </c>
      <c r="E1125" t="s">
        <v>1052</v>
      </c>
      <c r="F1125" t="str">
        <f t="shared" si="17"/>
        <v>310520DKA6420DKA1040-1050DKA3230</v>
      </c>
      <c r="G1125" t="s">
        <v>723</v>
      </c>
    </row>
    <row r="1126" spans="1:7" x14ac:dyDescent="0.25">
      <c r="A1126">
        <v>310</v>
      </c>
      <c r="B1126">
        <v>520</v>
      </c>
      <c r="C1126" t="s">
        <v>1093</v>
      </c>
      <c r="D1126" t="s">
        <v>910</v>
      </c>
      <c r="E1126" t="s">
        <v>1046</v>
      </c>
      <c r="F1126" t="str">
        <f t="shared" si="17"/>
        <v>310520DKA6420DKA1060DKA3200</v>
      </c>
      <c r="G1126" t="s">
        <v>504</v>
      </c>
    </row>
    <row r="1127" spans="1:7" x14ac:dyDescent="0.25">
      <c r="A1127">
        <v>310</v>
      </c>
      <c r="B1127">
        <v>520</v>
      </c>
      <c r="C1127" t="s">
        <v>1093</v>
      </c>
      <c r="D1127" t="s">
        <v>910</v>
      </c>
      <c r="E1127" t="s">
        <v>1048</v>
      </c>
      <c r="F1127" t="str">
        <f t="shared" si="17"/>
        <v>310520DKA6420DKA1060DKA3210</v>
      </c>
      <c r="G1127" t="s">
        <v>504</v>
      </c>
    </row>
    <row r="1128" spans="1:7" x14ac:dyDescent="0.25">
      <c r="A1128">
        <v>310</v>
      </c>
      <c r="B1128">
        <v>520</v>
      </c>
      <c r="C1128" t="s">
        <v>1093</v>
      </c>
      <c r="D1128" t="s">
        <v>910</v>
      </c>
      <c r="E1128" t="s">
        <v>1050</v>
      </c>
      <c r="F1128" t="str">
        <f t="shared" si="17"/>
        <v>310520DKA6420DKA1060DKA3220</v>
      </c>
      <c r="G1128" t="s">
        <v>504</v>
      </c>
    </row>
    <row r="1129" spans="1:7" x14ac:dyDescent="0.25">
      <c r="A1129">
        <v>310</v>
      </c>
      <c r="B1129">
        <v>520</v>
      </c>
      <c r="C1129" t="s">
        <v>1093</v>
      </c>
      <c r="D1129" t="s">
        <v>910</v>
      </c>
      <c r="E1129" t="s">
        <v>1052</v>
      </c>
      <c r="F1129" t="str">
        <f t="shared" si="17"/>
        <v>310520DKA6420DKA1060DKA3230</v>
      </c>
      <c r="G1129" t="s">
        <v>504</v>
      </c>
    </row>
    <row r="1130" spans="1:7" x14ac:dyDescent="0.25">
      <c r="A1130">
        <v>310</v>
      </c>
      <c r="B1130">
        <v>520</v>
      </c>
      <c r="C1130" t="s">
        <v>1093</v>
      </c>
      <c r="D1130" t="s">
        <v>911</v>
      </c>
      <c r="E1130" t="s">
        <v>1046</v>
      </c>
      <c r="F1130" t="str">
        <f t="shared" si="17"/>
        <v>310520DKA6420DKA1070-1080DKA3200</v>
      </c>
      <c r="G1130" t="s">
        <v>723</v>
      </c>
    </row>
    <row r="1131" spans="1:7" x14ac:dyDescent="0.25">
      <c r="A1131">
        <v>310</v>
      </c>
      <c r="B1131">
        <v>520</v>
      </c>
      <c r="C1131" t="s">
        <v>1093</v>
      </c>
      <c r="D1131" t="s">
        <v>911</v>
      </c>
      <c r="E1131" t="s">
        <v>1048</v>
      </c>
      <c r="F1131" t="str">
        <f t="shared" si="17"/>
        <v>310520DKA6420DKA1070-1080DKA3210</v>
      </c>
      <c r="G1131" t="s">
        <v>723</v>
      </c>
    </row>
    <row r="1132" spans="1:7" x14ac:dyDescent="0.25">
      <c r="A1132">
        <v>310</v>
      </c>
      <c r="B1132">
        <v>520</v>
      </c>
      <c r="C1132" t="s">
        <v>1093</v>
      </c>
      <c r="D1132" t="s">
        <v>911</v>
      </c>
      <c r="E1132" t="s">
        <v>1050</v>
      </c>
      <c r="F1132" t="str">
        <f t="shared" si="17"/>
        <v>310520DKA6420DKA1070-1080DKA3220</v>
      </c>
      <c r="G1132" t="s">
        <v>723</v>
      </c>
    </row>
    <row r="1133" spans="1:7" x14ac:dyDescent="0.25">
      <c r="A1133">
        <v>310</v>
      </c>
      <c r="B1133">
        <v>520</v>
      </c>
      <c r="C1133" t="s">
        <v>1093</v>
      </c>
      <c r="D1133" t="s">
        <v>911</v>
      </c>
      <c r="E1133" t="s">
        <v>1052</v>
      </c>
      <c r="F1133" t="str">
        <f t="shared" si="17"/>
        <v>310520DKA6420DKA1070-1080DKA3230</v>
      </c>
      <c r="G1133" t="s">
        <v>723</v>
      </c>
    </row>
    <row r="1134" spans="1:7" x14ac:dyDescent="0.25">
      <c r="A1134">
        <v>310</v>
      </c>
      <c r="B1134">
        <v>520</v>
      </c>
      <c r="C1134" t="s">
        <v>1093</v>
      </c>
      <c r="D1134" t="s">
        <v>913</v>
      </c>
      <c r="E1134" t="s">
        <v>1046</v>
      </c>
      <c r="F1134" t="str">
        <f t="shared" si="17"/>
        <v>310520DKA6420DKA1090DKA3200</v>
      </c>
      <c r="G1134" t="s">
        <v>504</v>
      </c>
    </row>
    <row r="1135" spans="1:7" x14ac:dyDescent="0.25">
      <c r="A1135">
        <v>310</v>
      </c>
      <c r="B1135">
        <v>520</v>
      </c>
      <c r="C1135" t="s">
        <v>1093</v>
      </c>
      <c r="D1135" t="s">
        <v>913</v>
      </c>
      <c r="E1135" t="s">
        <v>1048</v>
      </c>
      <c r="F1135" t="str">
        <f t="shared" si="17"/>
        <v>310520DKA6420DKA1090DKA3210</v>
      </c>
      <c r="G1135" t="s">
        <v>504</v>
      </c>
    </row>
    <row r="1136" spans="1:7" x14ac:dyDescent="0.25">
      <c r="A1136">
        <v>310</v>
      </c>
      <c r="B1136">
        <v>520</v>
      </c>
      <c r="C1136" t="s">
        <v>1093</v>
      </c>
      <c r="D1136" t="s">
        <v>913</v>
      </c>
      <c r="E1136" t="s">
        <v>1050</v>
      </c>
      <c r="F1136" t="str">
        <f t="shared" si="17"/>
        <v>310520DKA6420DKA1090DKA3220</v>
      </c>
      <c r="G1136" t="s">
        <v>504</v>
      </c>
    </row>
    <row r="1137" spans="1:7" x14ac:dyDescent="0.25">
      <c r="A1137">
        <v>310</v>
      </c>
      <c r="B1137">
        <v>520</v>
      </c>
      <c r="C1137" t="s">
        <v>1093</v>
      </c>
      <c r="D1137" t="s">
        <v>913</v>
      </c>
      <c r="E1137" t="s">
        <v>1052</v>
      </c>
      <c r="F1137" t="str">
        <f t="shared" si="17"/>
        <v>310520DKA6420DKA1090DKA3230</v>
      </c>
      <c r="G1137" t="s">
        <v>504</v>
      </c>
    </row>
    <row r="1138" spans="1:7" x14ac:dyDescent="0.25">
      <c r="A1138">
        <v>310</v>
      </c>
      <c r="B1138">
        <v>520</v>
      </c>
      <c r="C1138" t="s">
        <v>1094</v>
      </c>
      <c r="D1138" t="s">
        <v>908</v>
      </c>
      <c r="E1138" t="s">
        <v>1046</v>
      </c>
      <c r="F1138" t="str">
        <f t="shared" si="17"/>
        <v>310520DKA6430DKA1040-1050DKA3200</v>
      </c>
      <c r="G1138" t="s">
        <v>504</v>
      </c>
    </row>
    <row r="1139" spans="1:7" x14ac:dyDescent="0.25">
      <c r="A1139">
        <v>310</v>
      </c>
      <c r="B1139">
        <v>520</v>
      </c>
      <c r="C1139" t="s">
        <v>1094</v>
      </c>
      <c r="D1139" t="s">
        <v>908</v>
      </c>
      <c r="E1139" t="s">
        <v>1048</v>
      </c>
      <c r="F1139" t="str">
        <f t="shared" si="17"/>
        <v>310520DKA6430DKA1040-1050DKA3210</v>
      </c>
      <c r="G1139" t="s">
        <v>504</v>
      </c>
    </row>
    <row r="1140" spans="1:7" x14ac:dyDescent="0.25">
      <c r="A1140">
        <v>310</v>
      </c>
      <c r="B1140">
        <v>520</v>
      </c>
      <c r="C1140" t="s">
        <v>1094</v>
      </c>
      <c r="D1140" t="s">
        <v>908</v>
      </c>
      <c r="E1140" t="s">
        <v>1050</v>
      </c>
      <c r="F1140" t="str">
        <f t="shared" si="17"/>
        <v>310520DKA6430DKA1040-1050DKA3220</v>
      </c>
      <c r="G1140" t="s">
        <v>504</v>
      </c>
    </row>
    <row r="1141" spans="1:7" x14ac:dyDescent="0.25">
      <c r="A1141">
        <v>310</v>
      </c>
      <c r="B1141">
        <v>520</v>
      </c>
      <c r="C1141" t="s">
        <v>1094</v>
      </c>
      <c r="D1141" t="s">
        <v>908</v>
      </c>
      <c r="E1141" t="s">
        <v>1052</v>
      </c>
      <c r="F1141" t="str">
        <f t="shared" si="17"/>
        <v>310520DKA6430DKA1040-1050DKA3230</v>
      </c>
      <c r="G1141" t="s">
        <v>504</v>
      </c>
    </row>
    <row r="1142" spans="1:7" x14ac:dyDescent="0.25">
      <c r="A1142">
        <v>310</v>
      </c>
      <c r="B1142">
        <v>520</v>
      </c>
      <c r="C1142" t="s">
        <v>1094</v>
      </c>
      <c r="D1142" t="s">
        <v>910</v>
      </c>
      <c r="E1142" t="s">
        <v>1046</v>
      </c>
      <c r="F1142" t="str">
        <f t="shared" si="17"/>
        <v>310520DKA6430DKA1060DKA3200</v>
      </c>
      <c r="G1142" t="s">
        <v>504</v>
      </c>
    </row>
    <row r="1143" spans="1:7" x14ac:dyDescent="0.25">
      <c r="A1143">
        <v>310</v>
      </c>
      <c r="B1143">
        <v>520</v>
      </c>
      <c r="C1143" t="s">
        <v>1094</v>
      </c>
      <c r="D1143" t="s">
        <v>910</v>
      </c>
      <c r="E1143" t="s">
        <v>1048</v>
      </c>
      <c r="F1143" t="str">
        <f t="shared" si="17"/>
        <v>310520DKA6430DKA1060DKA3210</v>
      </c>
      <c r="G1143" t="s">
        <v>504</v>
      </c>
    </row>
    <row r="1144" spans="1:7" x14ac:dyDescent="0.25">
      <c r="A1144">
        <v>310</v>
      </c>
      <c r="B1144">
        <v>520</v>
      </c>
      <c r="C1144" t="s">
        <v>1094</v>
      </c>
      <c r="D1144" t="s">
        <v>910</v>
      </c>
      <c r="E1144" t="s">
        <v>1050</v>
      </c>
      <c r="F1144" t="str">
        <f t="shared" si="17"/>
        <v>310520DKA6430DKA1060DKA3220</v>
      </c>
      <c r="G1144" t="s">
        <v>504</v>
      </c>
    </row>
    <row r="1145" spans="1:7" x14ac:dyDescent="0.25">
      <c r="A1145">
        <v>310</v>
      </c>
      <c r="B1145">
        <v>520</v>
      </c>
      <c r="C1145" t="s">
        <v>1094</v>
      </c>
      <c r="D1145" t="s">
        <v>910</v>
      </c>
      <c r="E1145" t="s">
        <v>1052</v>
      </c>
      <c r="F1145" t="str">
        <f t="shared" si="17"/>
        <v>310520DKA6430DKA1060DKA3230</v>
      </c>
      <c r="G1145" t="s">
        <v>504</v>
      </c>
    </row>
    <row r="1146" spans="1:7" x14ac:dyDescent="0.25">
      <c r="A1146">
        <v>310</v>
      </c>
      <c r="B1146">
        <v>520</v>
      </c>
      <c r="C1146" t="s">
        <v>1094</v>
      </c>
      <c r="D1146" t="s">
        <v>911</v>
      </c>
      <c r="E1146" t="s">
        <v>1046</v>
      </c>
      <c r="F1146" t="str">
        <f t="shared" si="17"/>
        <v>310520DKA6430DKA1070-1080DKA3200</v>
      </c>
      <c r="G1146" t="s">
        <v>504</v>
      </c>
    </row>
    <row r="1147" spans="1:7" x14ac:dyDescent="0.25">
      <c r="A1147">
        <v>310</v>
      </c>
      <c r="B1147">
        <v>520</v>
      </c>
      <c r="C1147" t="s">
        <v>1094</v>
      </c>
      <c r="D1147" t="s">
        <v>911</v>
      </c>
      <c r="E1147" t="s">
        <v>1048</v>
      </c>
      <c r="F1147" t="str">
        <f t="shared" si="17"/>
        <v>310520DKA6430DKA1070-1080DKA3210</v>
      </c>
      <c r="G1147" t="s">
        <v>504</v>
      </c>
    </row>
    <row r="1148" spans="1:7" x14ac:dyDescent="0.25">
      <c r="A1148">
        <v>310</v>
      </c>
      <c r="B1148">
        <v>520</v>
      </c>
      <c r="C1148" t="s">
        <v>1094</v>
      </c>
      <c r="D1148" t="s">
        <v>911</v>
      </c>
      <c r="E1148" t="s">
        <v>1050</v>
      </c>
      <c r="F1148" t="str">
        <f t="shared" si="17"/>
        <v>310520DKA6430DKA1070-1080DKA3220</v>
      </c>
      <c r="G1148" t="s">
        <v>504</v>
      </c>
    </row>
    <row r="1149" spans="1:7" x14ac:dyDescent="0.25">
      <c r="A1149">
        <v>310</v>
      </c>
      <c r="B1149">
        <v>520</v>
      </c>
      <c r="C1149" t="s">
        <v>1094</v>
      </c>
      <c r="D1149" t="s">
        <v>911</v>
      </c>
      <c r="E1149" t="s">
        <v>1052</v>
      </c>
      <c r="F1149" t="str">
        <f t="shared" si="17"/>
        <v>310520DKA6430DKA1070-1080DKA3230</v>
      </c>
      <c r="G1149" t="s">
        <v>504</v>
      </c>
    </row>
    <row r="1150" spans="1:7" x14ac:dyDescent="0.25">
      <c r="A1150">
        <v>310</v>
      </c>
      <c r="B1150">
        <v>520</v>
      </c>
      <c r="C1150" t="s">
        <v>1094</v>
      </c>
      <c r="D1150" t="s">
        <v>913</v>
      </c>
      <c r="E1150" t="s">
        <v>1046</v>
      </c>
      <c r="F1150" t="str">
        <f t="shared" si="17"/>
        <v>310520DKA6430DKA1090DKA3200</v>
      </c>
      <c r="G1150" t="s">
        <v>504</v>
      </c>
    </row>
    <row r="1151" spans="1:7" x14ac:dyDescent="0.25">
      <c r="A1151">
        <v>310</v>
      </c>
      <c r="B1151">
        <v>520</v>
      </c>
      <c r="C1151" t="s">
        <v>1094</v>
      </c>
      <c r="D1151" t="s">
        <v>913</v>
      </c>
      <c r="E1151" t="s">
        <v>1048</v>
      </c>
      <c r="F1151" t="str">
        <f t="shared" si="17"/>
        <v>310520DKA6430DKA1090DKA3210</v>
      </c>
      <c r="G1151" t="s">
        <v>504</v>
      </c>
    </row>
    <row r="1152" spans="1:7" x14ac:dyDescent="0.25">
      <c r="A1152">
        <v>310</v>
      </c>
      <c r="B1152">
        <v>520</v>
      </c>
      <c r="C1152" t="s">
        <v>1094</v>
      </c>
      <c r="D1152" t="s">
        <v>913</v>
      </c>
      <c r="E1152" t="s">
        <v>1050</v>
      </c>
      <c r="F1152" t="str">
        <f t="shared" si="17"/>
        <v>310520DKA6430DKA1090DKA3220</v>
      </c>
      <c r="G1152" t="s">
        <v>504</v>
      </c>
    </row>
    <row r="1153" spans="1:7" x14ac:dyDescent="0.25">
      <c r="A1153">
        <v>310</v>
      </c>
      <c r="B1153">
        <v>520</v>
      </c>
      <c r="C1153" t="s">
        <v>1094</v>
      </c>
      <c r="D1153" t="s">
        <v>913</v>
      </c>
      <c r="E1153" t="s">
        <v>1052</v>
      </c>
      <c r="F1153" t="str">
        <f t="shared" si="17"/>
        <v>310520DKA6430DKA1090DKA3230</v>
      </c>
      <c r="G1153" t="s">
        <v>504</v>
      </c>
    </row>
    <row r="1154" spans="1:7" x14ac:dyDescent="0.25">
      <c r="A1154">
        <v>320</v>
      </c>
      <c r="B1154">
        <v>450</v>
      </c>
      <c r="C1154" t="s">
        <v>1092</v>
      </c>
      <c r="D1154" t="s">
        <v>908</v>
      </c>
      <c r="E1154" t="s">
        <v>1046</v>
      </c>
      <c r="F1154" t="str">
        <f t="shared" si="17"/>
        <v>320450DKA6410DKA1040-1050DKA3200</v>
      </c>
      <c r="G1154" t="s">
        <v>504</v>
      </c>
    </row>
    <row r="1155" spans="1:7" x14ac:dyDescent="0.25">
      <c r="A1155">
        <v>320</v>
      </c>
      <c r="B1155">
        <v>450</v>
      </c>
      <c r="C1155" t="s">
        <v>1092</v>
      </c>
      <c r="D1155" t="s">
        <v>908</v>
      </c>
      <c r="E1155" t="s">
        <v>1048</v>
      </c>
      <c r="F1155" t="str">
        <f t="shared" ref="F1155:F1218" si="18">CONCATENATE(A1155,B1155,C1155,D1155,E1155)</f>
        <v>320450DKA6410DKA1040-1050DKA3210</v>
      </c>
      <c r="G1155" t="s">
        <v>504</v>
      </c>
    </row>
    <row r="1156" spans="1:7" x14ac:dyDescent="0.25">
      <c r="A1156">
        <v>320</v>
      </c>
      <c r="B1156">
        <v>450</v>
      </c>
      <c r="C1156" t="s">
        <v>1092</v>
      </c>
      <c r="D1156" t="s">
        <v>908</v>
      </c>
      <c r="E1156" t="s">
        <v>1050</v>
      </c>
      <c r="F1156" t="str">
        <f t="shared" si="18"/>
        <v>320450DKA6410DKA1040-1050DKA3220</v>
      </c>
      <c r="G1156" t="s">
        <v>501</v>
      </c>
    </row>
    <row r="1157" spans="1:7" x14ac:dyDescent="0.25">
      <c r="A1157">
        <v>320</v>
      </c>
      <c r="B1157">
        <v>450</v>
      </c>
      <c r="C1157" t="s">
        <v>1092</v>
      </c>
      <c r="D1157" t="s">
        <v>908</v>
      </c>
      <c r="E1157" t="s">
        <v>1052</v>
      </c>
      <c r="F1157" t="str">
        <f t="shared" si="18"/>
        <v>320450DKA6410DKA1040-1050DKA3230</v>
      </c>
      <c r="G1157" t="s">
        <v>501</v>
      </c>
    </row>
    <row r="1158" spans="1:7" x14ac:dyDescent="0.25">
      <c r="A1158">
        <v>320</v>
      </c>
      <c r="B1158">
        <v>450</v>
      </c>
      <c r="C1158" t="s">
        <v>1092</v>
      </c>
      <c r="D1158" t="s">
        <v>910</v>
      </c>
      <c r="E1158" t="s">
        <v>1046</v>
      </c>
      <c r="F1158" t="str">
        <f t="shared" si="18"/>
        <v>320450DKA6410DKA1060DKA3200</v>
      </c>
      <c r="G1158" t="s">
        <v>723</v>
      </c>
    </row>
    <row r="1159" spans="1:7" x14ac:dyDescent="0.25">
      <c r="A1159">
        <v>320</v>
      </c>
      <c r="B1159">
        <v>450</v>
      </c>
      <c r="C1159" t="s">
        <v>1092</v>
      </c>
      <c r="D1159" t="s">
        <v>910</v>
      </c>
      <c r="E1159" t="s">
        <v>1048</v>
      </c>
      <c r="F1159" t="str">
        <f t="shared" si="18"/>
        <v>320450DKA6410DKA1060DKA3210</v>
      </c>
      <c r="G1159" t="s">
        <v>723</v>
      </c>
    </row>
    <row r="1160" spans="1:7" x14ac:dyDescent="0.25">
      <c r="A1160">
        <v>320</v>
      </c>
      <c r="B1160">
        <v>450</v>
      </c>
      <c r="C1160" t="s">
        <v>1092</v>
      </c>
      <c r="D1160" t="s">
        <v>910</v>
      </c>
      <c r="E1160" t="s">
        <v>1050</v>
      </c>
      <c r="F1160" t="str">
        <f t="shared" si="18"/>
        <v>320450DKA6410DKA1060DKA3220</v>
      </c>
      <c r="G1160" t="s">
        <v>723</v>
      </c>
    </row>
    <row r="1161" spans="1:7" x14ac:dyDescent="0.25">
      <c r="A1161">
        <v>320</v>
      </c>
      <c r="B1161">
        <v>450</v>
      </c>
      <c r="C1161" t="s">
        <v>1092</v>
      </c>
      <c r="D1161" t="s">
        <v>910</v>
      </c>
      <c r="E1161" t="s">
        <v>1052</v>
      </c>
      <c r="F1161" t="str">
        <f t="shared" si="18"/>
        <v>320450DKA6410DKA1060DKA3230</v>
      </c>
      <c r="G1161" t="s">
        <v>723</v>
      </c>
    </row>
    <row r="1162" spans="1:7" x14ac:dyDescent="0.25">
      <c r="A1162">
        <v>320</v>
      </c>
      <c r="B1162">
        <v>450</v>
      </c>
      <c r="C1162" t="s">
        <v>1092</v>
      </c>
      <c r="D1162" t="s">
        <v>911</v>
      </c>
      <c r="E1162" t="s">
        <v>1046</v>
      </c>
      <c r="F1162" t="str">
        <f t="shared" si="18"/>
        <v>320450DKA6410DKA1070-1080DKA3200</v>
      </c>
      <c r="G1162" t="s">
        <v>504</v>
      </c>
    </row>
    <row r="1163" spans="1:7" x14ac:dyDescent="0.25">
      <c r="A1163">
        <v>320</v>
      </c>
      <c r="B1163">
        <v>450</v>
      </c>
      <c r="C1163" t="s">
        <v>1092</v>
      </c>
      <c r="D1163" t="s">
        <v>911</v>
      </c>
      <c r="E1163" t="s">
        <v>1048</v>
      </c>
      <c r="F1163" t="str">
        <f t="shared" si="18"/>
        <v>320450DKA6410DKA1070-1080DKA3210</v>
      </c>
      <c r="G1163" t="s">
        <v>504</v>
      </c>
    </row>
    <row r="1164" spans="1:7" x14ac:dyDescent="0.25">
      <c r="A1164">
        <v>320</v>
      </c>
      <c r="B1164">
        <v>450</v>
      </c>
      <c r="C1164" t="s">
        <v>1092</v>
      </c>
      <c r="D1164" t="s">
        <v>911</v>
      </c>
      <c r="E1164" t="s">
        <v>1050</v>
      </c>
      <c r="F1164" t="str">
        <f t="shared" si="18"/>
        <v>320450DKA6410DKA1070-1080DKA3220</v>
      </c>
      <c r="G1164" t="s">
        <v>501</v>
      </c>
    </row>
    <row r="1165" spans="1:7" x14ac:dyDescent="0.25">
      <c r="A1165">
        <v>320</v>
      </c>
      <c r="B1165">
        <v>450</v>
      </c>
      <c r="C1165" t="s">
        <v>1092</v>
      </c>
      <c r="D1165" t="s">
        <v>911</v>
      </c>
      <c r="E1165" t="s">
        <v>1052</v>
      </c>
      <c r="F1165" t="str">
        <f t="shared" si="18"/>
        <v>320450DKA6410DKA1070-1080DKA3230</v>
      </c>
      <c r="G1165" t="s">
        <v>501</v>
      </c>
    </row>
    <row r="1166" spans="1:7" x14ac:dyDescent="0.25">
      <c r="A1166">
        <v>320</v>
      </c>
      <c r="B1166">
        <v>450</v>
      </c>
      <c r="C1166" t="s">
        <v>1092</v>
      </c>
      <c r="D1166" t="s">
        <v>913</v>
      </c>
      <c r="E1166" t="s">
        <v>1046</v>
      </c>
      <c r="F1166" t="str">
        <f t="shared" si="18"/>
        <v>320450DKA6410DKA1090DKA3200</v>
      </c>
      <c r="G1166" t="s">
        <v>723</v>
      </c>
    </row>
    <row r="1167" spans="1:7" x14ac:dyDescent="0.25">
      <c r="A1167">
        <v>320</v>
      </c>
      <c r="B1167">
        <v>450</v>
      </c>
      <c r="C1167" t="s">
        <v>1092</v>
      </c>
      <c r="D1167" t="s">
        <v>913</v>
      </c>
      <c r="E1167" t="s">
        <v>1048</v>
      </c>
      <c r="F1167" t="str">
        <f t="shared" si="18"/>
        <v>320450DKA6410DKA1090DKA3210</v>
      </c>
      <c r="G1167" t="s">
        <v>723</v>
      </c>
    </row>
    <row r="1168" spans="1:7" x14ac:dyDescent="0.25">
      <c r="A1168">
        <v>320</v>
      </c>
      <c r="B1168">
        <v>450</v>
      </c>
      <c r="C1168" t="s">
        <v>1092</v>
      </c>
      <c r="D1168" t="s">
        <v>913</v>
      </c>
      <c r="E1168" t="s">
        <v>1050</v>
      </c>
      <c r="F1168" t="str">
        <f t="shared" si="18"/>
        <v>320450DKA6410DKA1090DKA3220</v>
      </c>
      <c r="G1168" t="s">
        <v>723</v>
      </c>
    </row>
    <row r="1169" spans="1:7" x14ac:dyDescent="0.25">
      <c r="A1169">
        <v>320</v>
      </c>
      <c r="B1169">
        <v>450</v>
      </c>
      <c r="C1169" t="s">
        <v>1092</v>
      </c>
      <c r="D1169" t="s">
        <v>913</v>
      </c>
      <c r="E1169" t="s">
        <v>1052</v>
      </c>
      <c r="F1169" t="str">
        <f t="shared" si="18"/>
        <v>320450DKA6410DKA1090DKA3230</v>
      </c>
      <c r="G1169" t="s">
        <v>723</v>
      </c>
    </row>
    <row r="1170" spans="1:7" x14ac:dyDescent="0.25">
      <c r="A1170">
        <v>320</v>
      </c>
      <c r="B1170">
        <v>450</v>
      </c>
      <c r="C1170" t="s">
        <v>1093</v>
      </c>
      <c r="D1170" t="s">
        <v>908</v>
      </c>
      <c r="E1170" t="s">
        <v>1046</v>
      </c>
      <c r="F1170" t="str">
        <f t="shared" si="18"/>
        <v>320450DKA6420DKA1040-1050DKA3200</v>
      </c>
      <c r="G1170" t="s">
        <v>723</v>
      </c>
    </row>
    <row r="1171" spans="1:7" x14ac:dyDescent="0.25">
      <c r="A1171">
        <v>320</v>
      </c>
      <c r="B1171">
        <v>450</v>
      </c>
      <c r="C1171" t="s">
        <v>1093</v>
      </c>
      <c r="D1171" t="s">
        <v>908</v>
      </c>
      <c r="E1171" t="s">
        <v>1048</v>
      </c>
      <c r="F1171" t="str">
        <f t="shared" si="18"/>
        <v>320450DKA6420DKA1040-1050DKA3210</v>
      </c>
      <c r="G1171" t="s">
        <v>723</v>
      </c>
    </row>
    <row r="1172" spans="1:7" x14ac:dyDescent="0.25">
      <c r="A1172">
        <v>320</v>
      </c>
      <c r="B1172">
        <v>450</v>
      </c>
      <c r="C1172" t="s">
        <v>1093</v>
      </c>
      <c r="D1172" t="s">
        <v>908</v>
      </c>
      <c r="E1172" t="s">
        <v>1050</v>
      </c>
      <c r="F1172" t="str">
        <f t="shared" si="18"/>
        <v>320450DKA6420DKA1040-1050DKA3220</v>
      </c>
      <c r="G1172" t="s">
        <v>723</v>
      </c>
    </row>
    <row r="1173" spans="1:7" x14ac:dyDescent="0.25">
      <c r="A1173">
        <v>320</v>
      </c>
      <c r="B1173">
        <v>450</v>
      </c>
      <c r="C1173" t="s">
        <v>1093</v>
      </c>
      <c r="D1173" t="s">
        <v>908</v>
      </c>
      <c r="E1173" t="s">
        <v>1052</v>
      </c>
      <c r="F1173" t="str">
        <f t="shared" si="18"/>
        <v>320450DKA6420DKA1040-1050DKA3230</v>
      </c>
      <c r="G1173" t="s">
        <v>723</v>
      </c>
    </row>
    <row r="1174" spans="1:7" x14ac:dyDescent="0.25">
      <c r="A1174">
        <v>320</v>
      </c>
      <c r="B1174">
        <v>450</v>
      </c>
      <c r="C1174" t="s">
        <v>1093</v>
      </c>
      <c r="D1174" t="s">
        <v>910</v>
      </c>
      <c r="E1174" t="s">
        <v>1046</v>
      </c>
      <c r="F1174" t="str">
        <f t="shared" si="18"/>
        <v>320450DKA6420DKA1060DKA3200</v>
      </c>
      <c r="G1174" t="s">
        <v>723</v>
      </c>
    </row>
    <row r="1175" spans="1:7" x14ac:dyDescent="0.25">
      <c r="A1175">
        <v>320</v>
      </c>
      <c r="B1175">
        <v>450</v>
      </c>
      <c r="C1175" t="s">
        <v>1093</v>
      </c>
      <c r="D1175" t="s">
        <v>910</v>
      </c>
      <c r="E1175" t="s">
        <v>1048</v>
      </c>
      <c r="F1175" t="str">
        <f t="shared" si="18"/>
        <v>320450DKA6420DKA1060DKA3210</v>
      </c>
      <c r="G1175" t="s">
        <v>723</v>
      </c>
    </row>
    <row r="1176" spans="1:7" x14ac:dyDescent="0.25">
      <c r="A1176">
        <v>320</v>
      </c>
      <c r="B1176">
        <v>450</v>
      </c>
      <c r="C1176" t="s">
        <v>1093</v>
      </c>
      <c r="D1176" t="s">
        <v>910</v>
      </c>
      <c r="E1176" t="s">
        <v>1050</v>
      </c>
      <c r="F1176" t="str">
        <f t="shared" si="18"/>
        <v>320450DKA6420DKA1060DKA3220</v>
      </c>
      <c r="G1176" t="s">
        <v>723</v>
      </c>
    </row>
    <row r="1177" spans="1:7" x14ac:dyDescent="0.25">
      <c r="A1177">
        <v>320</v>
      </c>
      <c r="B1177">
        <v>450</v>
      </c>
      <c r="C1177" t="s">
        <v>1093</v>
      </c>
      <c r="D1177" t="s">
        <v>910</v>
      </c>
      <c r="E1177" t="s">
        <v>1052</v>
      </c>
      <c r="F1177" t="str">
        <f t="shared" si="18"/>
        <v>320450DKA6420DKA1060DKA3230</v>
      </c>
      <c r="G1177" t="s">
        <v>723</v>
      </c>
    </row>
    <row r="1178" spans="1:7" x14ac:dyDescent="0.25">
      <c r="A1178">
        <v>320</v>
      </c>
      <c r="B1178">
        <v>450</v>
      </c>
      <c r="C1178" t="s">
        <v>1093</v>
      </c>
      <c r="D1178" t="s">
        <v>911</v>
      </c>
      <c r="E1178" t="s">
        <v>1046</v>
      </c>
      <c r="F1178" t="str">
        <f t="shared" si="18"/>
        <v>320450DKA6420DKA1070-1080DKA3200</v>
      </c>
      <c r="G1178" t="s">
        <v>723</v>
      </c>
    </row>
    <row r="1179" spans="1:7" x14ac:dyDescent="0.25">
      <c r="A1179">
        <v>320</v>
      </c>
      <c r="B1179">
        <v>450</v>
      </c>
      <c r="C1179" t="s">
        <v>1093</v>
      </c>
      <c r="D1179" t="s">
        <v>911</v>
      </c>
      <c r="E1179" t="s">
        <v>1048</v>
      </c>
      <c r="F1179" t="str">
        <f t="shared" si="18"/>
        <v>320450DKA6420DKA1070-1080DKA3210</v>
      </c>
      <c r="G1179" t="s">
        <v>723</v>
      </c>
    </row>
    <row r="1180" spans="1:7" x14ac:dyDescent="0.25">
      <c r="A1180">
        <v>320</v>
      </c>
      <c r="B1180">
        <v>450</v>
      </c>
      <c r="C1180" t="s">
        <v>1093</v>
      </c>
      <c r="D1180" t="s">
        <v>911</v>
      </c>
      <c r="E1180" t="s">
        <v>1050</v>
      </c>
      <c r="F1180" t="str">
        <f t="shared" si="18"/>
        <v>320450DKA6420DKA1070-1080DKA3220</v>
      </c>
      <c r="G1180" t="s">
        <v>723</v>
      </c>
    </row>
    <row r="1181" spans="1:7" x14ac:dyDescent="0.25">
      <c r="A1181">
        <v>320</v>
      </c>
      <c r="B1181">
        <v>450</v>
      </c>
      <c r="C1181" t="s">
        <v>1093</v>
      </c>
      <c r="D1181" t="s">
        <v>911</v>
      </c>
      <c r="E1181" t="s">
        <v>1052</v>
      </c>
      <c r="F1181" t="str">
        <f t="shared" si="18"/>
        <v>320450DKA6420DKA1070-1080DKA3230</v>
      </c>
      <c r="G1181" t="s">
        <v>723</v>
      </c>
    </row>
    <row r="1182" spans="1:7" x14ac:dyDescent="0.25">
      <c r="A1182">
        <v>320</v>
      </c>
      <c r="B1182">
        <v>450</v>
      </c>
      <c r="C1182" t="s">
        <v>1093</v>
      </c>
      <c r="D1182" t="s">
        <v>913</v>
      </c>
      <c r="E1182" t="s">
        <v>1046</v>
      </c>
      <c r="F1182" t="str">
        <f t="shared" si="18"/>
        <v>320450DKA6420DKA1090DKA3200</v>
      </c>
      <c r="G1182" t="s">
        <v>723</v>
      </c>
    </row>
    <row r="1183" spans="1:7" x14ac:dyDescent="0.25">
      <c r="A1183">
        <v>320</v>
      </c>
      <c r="B1183">
        <v>450</v>
      </c>
      <c r="C1183" t="s">
        <v>1093</v>
      </c>
      <c r="D1183" t="s">
        <v>913</v>
      </c>
      <c r="E1183" t="s">
        <v>1048</v>
      </c>
      <c r="F1183" t="str">
        <f t="shared" si="18"/>
        <v>320450DKA6420DKA1090DKA3210</v>
      </c>
      <c r="G1183" t="s">
        <v>723</v>
      </c>
    </row>
    <row r="1184" spans="1:7" x14ac:dyDescent="0.25">
      <c r="A1184">
        <v>320</v>
      </c>
      <c r="B1184">
        <v>450</v>
      </c>
      <c r="C1184" t="s">
        <v>1093</v>
      </c>
      <c r="D1184" t="s">
        <v>913</v>
      </c>
      <c r="E1184" t="s">
        <v>1050</v>
      </c>
      <c r="F1184" t="str">
        <f t="shared" si="18"/>
        <v>320450DKA6420DKA1090DKA3220</v>
      </c>
      <c r="G1184" t="s">
        <v>723</v>
      </c>
    </row>
    <row r="1185" spans="1:7" x14ac:dyDescent="0.25">
      <c r="A1185">
        <v>320</v>
      </c>
      <c r="B1185">
        <v>450</v>
      </c>
      <c r="C1185" t="s">
        <v>1093</v>
      </c>
      <c r="D1185" t="s">
        <v>913</v>
      </c>
      <c r="E1185" t="s">
        <v>1052</v>
      </c>
      <c r="F1185" t="str">
        <f t="shared" si="18"/>
        <v>320450DKA6420DKA1090DKA3230</v>
      </c>
      <c r="G1185" t="s">
        <v>723</v>
      </c>
    </row>
    <row r="1186" spans="1:7" x14ac:dyDescent="0.25">
      <c r="A1186">
        <v>320</v>
      </c>
      <c r="B1186">
        <v>450</v>
      </c>
      <c r="C1186" t="s">
        <v>1094</v>
      </c>
      <c r="D1186" t="s">
        <v>908</v>
      </c>
      <c r="E1186" t="s">
        <v>1046</v>
      </c>
      <c r="F1186" t="str">
        <f t="shared" si="18"/>
        <v>320450DKA6430DKA1040-1050DKA3200</v>
      </c>
      <c r="G1186" t="s">
        <v>723</v>
      </c>
    </row>
    <row r="1187" spans="1:7" x14ac:dyDescent="0.25">
      <c r="A1187">
        <v>320</v>
      </c>
      <c r="B1187">
        <v>450</v>
      </c>
      <c r="C1187" t="s">
        <v>1094</v>
      </c>
      <c r="D1187" t="s">
        <v>908</v>
      </c>
      <c r="E1187" t="s">
        <v>1048</v>
      </c>
      <c r="F1187" t="str">
        <f t="shared" si="18"/>
        <v>320450DKA6430DKA1040-1050DKA3210</v>
      </c>
      <c r="G1187" t="s">
        <v>723</v>
      </c>
    </row>
    <row r="1188" spans="1:7" x14ac:dyDescent="0.25">
      <c r="A1188">
        <v>320</v>
      </c>
      <c r="B1188">
        <v>450</v>
      </c>
      <c r="C1188" t="s">
        <v>1094</v>
      </c>
      <c r="D1188" t="s">
        <v>908</v>
      </c>
      <c r="E1188" t="s">
        <v>1050</v>
      </c>
      <c r="F1188" t="str">
        <f t="shared" si="18"/>
        <v>320450DKA6430DKA1040-1050DKA3220</v>
      </c>
      <c r="G1188" t="s">
        <v>723</v>
      </c>
    </row>
    <row r="1189" spans="1:7" x14ac:dyDescent="0.25">
      <c r="A1189">
        <v>320</v>
      </c>
      <c r="B1189">
        <v>450</v>
      </c>
      <c r="C1189" t="s">
        <v>1094</v>
      </c>
      <c r="D1189" t="s">
        <v>908</v>
      </c>
      <c r="E1189" t="s">
        <v>1052</v>
      </c>
      <c r="F1189" t="str">
        <f t="shared" si="18"/>
        <v>320450DKA6430DKA1040-1050DKA3230</v>
      </c>
      <c r="G1189" t="s">
        <v>723</v>
      </c>
    </row>
    <row r="1190" spans="1:7" x14ac:dyDescent="0.25">
      <c r="A1190">
        <v>320</v>
      </c>
      <c r="B1190">
        <v>450</v>
      </c>
      <c r="C1190" t="s">
        <v>1094</v>
      </c>
      <c r="D1190" t="s">
        <v>910</v>
      </c>
      <c r="E1190" t="s">
        <v>1046</v>
      </c>
      <c r="F1190" t="str">
        <f t="shared" si="18"/>
        <v>320450DKA6430DKA1060DKA3200</v>
      </c>
      <c r="G1190" t="s">
        <v>723</v>
      </c>
    </row>
    <row r="1191" spans="1:7" x14ac:dyDescent="0.25">
      <c r="A1191">
        <v>320</v>
      </c>
      <c r="B1191">
        <v>450</v>
      </c>
      <c r="C1191" t="s">
        <v>1094</v>
      </c>
      <c r="D1191" t="s">
        <v>910</v>
      </c>
      <c r="E1191" t="s">
        <v>1048</v>
      </c>
      <c r="F1191" t="str">
        <f t="shared" si="18"/>
        <v>320450DKA6430DKA1060DKA3210</v>
      </c>
      <c r="G1191" t="s">
        <v>723</v>
      </c>
    </row>
    <row r="1192" spans="1:7" x14ac:dyDescent="0.25">
      <c r="A1192">
        <v>320</v>
      </c>
      <c r="B1192">
        <v>450</v>
      </c>
      <c r="C1192" t="s">
        <v>1094</v>
      </c>
      <c r="D1192" t="s">
        <v>910</v>
      </c>
      <c r="E1192" t="s">
        <v>1050</v>
      </c>
      <c r="F1192" t="str">
        <f t="shared" si="18"/>
        <v>320450DKA6430DKA1060DKA3220</v>
      </c>
      <c r="G1192" t="s">
        <v>723</v>
      </c>
    </row>
    <row r="1193" spans="1:7" x14ac:dyDescent="0.25">
      <c r="A1193">
        <v>320</v>
      </c>
      <c r="B1193">
        <v>450</v>
      </c>
      <c r="C1193" t="s">
        <v>1094</v>
      </c>
      <c r="D1193" t="s">
        <v>910</v>
      </c>
      <c r="E1193" t="s">
        <v>1052</v>
      </c>
      <c r="F1193" t="str">
        <f t="shared" si="18"/>
        <v>320450DKA6430DKA1060DKA3230</v>
      </c>
      <c r="G1193" t="s">
        <v>723</v>
      </c>
    </row>
    <row r="1194" spans="1:7" x14ac:dyDescent="0.25">
      <c r="A1194">
        <v>320</v>
      </c>
      <c r="B1194">
        <v>450</v>
      </c>
      <c r="C1194" t="s">
        <v>1094</v>
      </c>
      <c r="D1194" t="s">
        <v>911</v>
      </c>
      <c r="E1194" t="s">
        <v>1046</v>
      </c>
      <c r="F1194" t="str">
        <f t="shared" si="18"/>
        <v>320450DKA6430DKA1070-1080DKA3200</v>
      </c>
      <c r="G1194" t="s">
        <v>723</v>
      </c>
    </row>
    <row r="1195" spans="1:7" x14ac:dyDescent="0.25">
      <c r="A1195">
        <v>320</v>
      </c>
      <c r="B1195">
        <v>450</v>
      </c>
      <c r="C1195" t="s">
        <v>1094</v>
      </c>
      <c r="D1195" t="s">
        <v>911</v>
      </c>
      <c r="E1195" t="s">
        <v>1048</v>
      </c>
      <c r="F1195" t="str">
        <f t="shared" si="18"/>
        <v>320450DKA6430DKA1070-1080DKA3210</v>
      </c>
      <c r="G1195" t="s">
        <v>723</v>
      </c>
    </row>
    <row r="1196" spans="1:7" x14ac:dyDescent="0.25">
      <c r="A1196">
        <v>320</v>
      </c>
      <c r="B1196">
        <v>450</v>
      </c>
      <c r="C1196" t="s">
        <v>1094</v>
      </c>
      <c r="D1196" t="s">
        <v>911</v>
      </c>
      <c r="E1196" t="s">
        <v>1050</v>
      </c>
      <c r="F1196" t="str">
        <f t="shared" si="18"/>
        <v>320450DKA6430DKA1070-1080DKA3220</v>
      </c>
      <c r="G1196" t="s">
        <v>723</v>
      </c>
    </row>
    <row r="1197" spans="1:7" x14ac:dyDescent="0.25">
      <c r="A1197">
        <v>320</v>
      </c>
      <c r="B1197">
        <v>450</v>
      </c>
      <c r="C1197" t="s">
        <v>1094</v>
      </c>
      <c r="D1197" t="s">
        <v>911</v>
      </c>
      <c r="E1197" t="s">
        <v>1052</v>
      </c>
      <c r="F1197" t="str">
        <f t="shared" si="18"/>
        <v>320450DKA6430DKA1070-1080DKA3230</v>
      </c>
      <c r="G1197" t="s">
        <v>723</v>
      </c>
    </row>
    <row r="1198" spans="1:7" x14ac:dyDescent="0.25">
      <c r="A1198">
        <v>320</v>
      </c>
      <c r="B1198">
        <v>450</v>
      </c>
      <c r="C1198" t="s">
        <v>1094</v>
      </c>
      <c r="D1198" t="s">
        <v>913</v>
      </c>
      <c r="E1198" t="s">
        <v>1046</v>
      </c>
      <c r="F1198" t="str">
        <f t="shared" si="18"/>
        <v>320450DKA6430DKA1090DKA3200</v>
      </c>
      <c r="G1198" t="s">
        <v>723</v>
      </c>
    </row>
    <row r="1199" spans="1:7" x14ac:dyDescent="0.25">
      <c r="A1199">
        <v>320</v>
      </c>
      <c r="B1199">
        <v>450</v>
      </c>
      <c r="C1199" t="s">
        <v>1094</v>
      </c>
      <c r="D1199" t="s">
        <v>913</v>
      </c>
      <c r="E1199" t="s">
        <v>1048</v>
      </c>
      <c r="F1199" t="str">
        <f t="shared" si="18"/>
        <v>320450DKA6430DKA1090DKA3210</v>
      </c>
      <c r="G1199" t="s">
        <v>723</v>
      </c>
    </row>
    <row r="1200" spans="1:7" x14ac:dyDescent="0.25">
      <c r="A1200">
        <v>320</v>
      </c>
      <c r="B1200">
        <v>450</v>
      </c>
      <c r="C1200" t="s">
        <v>1094</v>
      </c>
      <c r="D1200" t="s">
        <v>913</v>
      </c>
      <c r="E1200" t="s">
        <v>1050</v>
      </c>
      <c r="F1200" t="str">
        <f t="shared" si="18"/>
        <v>320450DKA6430DKA1090DKA3220</v>
      </c>
      <c r="G1200" t="s">
        <v>723</v>
      </c>
    </row>
    <row r="1201" spans="1:7" x14ac:dyDescent="0.25">
      <c r="A1201">
        <v>320</v>
      </c>
      <c r="B1201">
        <v>450</v>
      </c>
      <c r="C1201" t="s">
        <v>1094</v>
      </c>
      <c r="D1201" t="s">
        <v>913</v>
      </c>
      <c r="E1201" t="s">
        <v>1052</v>
      </c>
      <c r="F1201" t="str">
        <f t="shared" si="18"/>
        <v>320450DKA6430DKA1090DKA3230</v>
      </c>
      <c r="G1201" t="s">
        <v>723</v>
      </c>
    </row>
    <row r="1202" spans="1:7" x14ac:dyDescent="0.25">
      <c r="A1202">
        <v>320</v>
      </c>
      <c r="B1202">
        <v>460</v>
      </c>
      <c r="C1202" t="s">
        <v>1092</v>
      </c>
      <c r="D1202" t="s">
        <v>908</v>
      </c>
      <c r="E1202" t="s">
        <v>1046</v>
      </c>
      <c r="F1202" t="str">
        <f t="shared" si="18"/>
        <v>320460DKA6410DKA1040-1050DKA3200</v>
      </c>
      <c r="G1202" t="s">
        <v>504</v>
      </c>
    </row>
    <row r="1203" spans="1:7" x14ac:dyDescent="0.25">
      <c r="A1203">
        <v>320</v>
      </c>
      <c r="B1203">
        <v>460</v>
      </c>
      <c r="C1203" t="s">
        <v>1092</v>
      </c>
      <c r="D1203" t="s">
        <v>908</v>
      </c>
      <c r="E1203" t="s">
        <v>1048</v>
      </c>
      <c r="F1203" t="str">
        <f t="shared" si="18"/>
        <v>320460DKA6410DKA1040-1050DKA3210</v>
      </c>
      <c r="G1203" t="s">
        <v>504</v>
      </c>
    </row>
    <row r="1204" spans="1:7" x14ac:dyDescent="0.25">
      <c r="A1204">
        <v>320</v>
      </c>
      <c r="B1204">
        <v>460</v>
      </c>
      <c r="C1204" t="s">
        <v>1092</v>
      </c>
      <c r="D1204" t="s">
        <v>908</v>
      </c>
      <c r="E1204" t="s">
        <v>1050</v>
      </c>
      <c r="F1204" t="str">
        <f t="shared" si="18"/>
        <v>320460DKA6410DKA1040-1050DKA3220</v>
      </c>
      <c r="G1204" t="s">
        <v>501</v>
      </c>
    </row>
    <row r="1205" spans="1:7" x14ac:dyDescent="0.25">
      <c r="A1205">
        <v>320</v>
      </c>
      <c r="B1205">
        <v>460</v>
      </c>
      <c r="C1205" t="s">
        <v>1092</v>
      </c>
      <c r="D1205" t="s">
        <v>908</v>
      </c>
      <c r="E1205" t="s">
        <v>1052</v>
      </c>
      <c r="F1205" t="str">
        <f t="shared" si="18"/>
        <v>320460DKA6410DKA1040-1050DKA3230</v>
      </c>
      <c r="G1205" t="s">
        <v>501</v>
      </c>
    </row>
    <row r="1206" spans="1:7" x14ac:dyDescent="0.25">
      <c r="A1206">
        <v>320</v>
      </c>
      <c r="B1206">
        <v>460</v>
      </c>
      <c r="C1206" t="s">
        <v>1092</v>
      </c>
      <c r="D1206" t="s">
        <v>910</v>
      </c>
      <c r="E1206" t="s">
        <v>1046</v>
      </c>
      <c r="F1206" t="str">
        <f t="shared" si="18"/>
        <v>320460DKA6410DKA1060DKA3200</v>
      </c>
      <c r="G1206" t="s">
        <v>723</v>
      </c>
    </row>
    <row r="1207" spans="1:7" x14ac:dyDescent="0.25">
      <c r="A1207">
        <v>320</v>
      </c>
      <c r="B1207">
        <v>460</v>
      </c>
      <c r="C1207" t="s">
        <v>1092</v>
      </c>
      <c r="D1207" t="s">
        <v>910</v>
      </c>
      <c r="E1207" t="s">
        <v>1048</v>
      </c>
      <c r="F1207" t="str">
        <f t="shared" si="18"/>
        <v>320460DKA6410DKA1060DKA3210</v>
      </c>
      <c r="G1207" t="s">
        <v>723</v>
      </c>
    </row>
    <row r="1208" spans="1:7" x14ac:dyDescent="0.25">
      <c r="A1208">
        <v>320</v>
      </c>
      <c r="B1208">
        <v>460</v>
      </c>
      <c r="C1208" t="s">
        <v>1092</v>
      </c>
      <c r="D1208" t="s">
        <v>910</v>
      </c>
      <c r="E1208" t="s">
        <v>1050</v>
      </c>
      <c r="F1208" t="str">
        <f t="shared" si="18"/>
        <v>320460DKA6410DKA1060DKA3220</v>
      </c>
      <c r="G1208" t="s">
        <v>723</v>
      </c>
    </row>
    <row r="1209" spans="1:7" x14ac:dyDescent="0.25">
      <c r="A1209">
        <v>320</v>
      </c>
      <c r="B1209">
        <v>460</v>
      </c>
      <c r="C1209" t="s">
        <v>1092</v>
      </c>
      <c r="D1209" t="s">
        <v>910</v>
      </c>
      <c r="E1209" t="s">
        <v>1052</v>
      </c>
      <c r="F1209" t="str">
        <f t="shared" si="18"/>
        <v>320460DKA6410DKA1060DKA3230</v>
      </c>
      <c r="G1209" t="s">
        <v>723</v>
      </c>
    </row>
    <row r="1210" spans="1:7" x14ac:dyDescent="0.25">
      <c r="A1210">
        <v>320</v>
      </c>
      <c r="B1210">
        <v>460</v>
      </c>
      <c r="C1210" t="s">
        <v>1092</v>
      </c>
      <c r="D1210" t="s">
        <v>911</v>
      </c>
      <c r="E1210" t="s">
        <v>1046</v>
      </c>
      <c r="F1210" t="str">
        <f t="shared" si="18"/>
        <v>320460DKA6410DKA1070-1080DKA3200</v>
      </c>
      <c r="G1210" t="s">
        <v>504</v>
      </c>
    </row>
    <row r="1211" spans="1:7" x14ac:dyDescent="0.25">
      <c r="A1211">
        <v>320</v>
      </c>
      <c r="B1211">
        <v>460</v>
      </c>
      <c r="C1211" t="s">
        <v>1092</v>
      </c>
      <c r="D1211" t="s">
        <v>911</v>
      </c>
      <c r="E1211" t="s">
        <v>1048</v>
      </c>
      <c r="F1211" t="str">
        <f t="shared" si="18"/>
        <v>320460DKA6410DKA1070-1080DKA3210</v>
      </c>
      <c r="G1211" t="s">
        <v>504</v>
      </c>
    </row>
    <row r="1212" spans="1:7" x14ac:dyDescent="0.25">
      <c r="A1212">
        <v>320</v>
      </c>
      <c r="B1212">
        <v>460</v>
      </c>
      <c r="C1212" t="s">
        <v>1092</v>
      </c>
      <c r="D1212" t="s">
        <v>911</v>
      </c>
      <c r="E1212" t="s">
        <v>1050</v>
      </c>
      <c r="F1212" t="str">
        <f t="shared" si="18"/>
        <v>320460DKA6410DKA1070-1080DKA3220</v>
      </c>
      <c r="G1212" t="s">
        <v>501</v>
      </c>
    </row>
    <row r="1213" spans="1:7" x14ac:dyDescent="0.25">
      <c r="A1213">
        <v>320</v>
      </c>
      <c r="B1213">
        <v>460</v>
      </c>
      <c r="C1213" t="s">
        <v>1092</v>
      </c>
      <c r="D1213" t="s">
        <v>911</v>
      </c>
      <c r="E1213" t="s">
        <v>1052</v>
      </c>
      <c r="F1213" t="str">
        <f t="shared" si="18"/>
        <v>320460DKA6410DKA1070-1080DKA3230</v>
      </c>
      <c r="G1213" t="s">
        <v>501</v>
      </c>
    </row>
    <row r="1214" spans="1:7" x14ac:dyDescent="0.25">
      <c r="A1214">
        <v>320</v>
      </c>
      <c r="B1214">
        <v>460</v>
      </c>
      <c r="C1214" t="s">
        <v>1092</v>
      </c>
      <c r="D1214" t="s">
        <v>913</v>
      </c>
      <c r="E1214" t="s">
        <v>1046</v>
      </c>
      <c r="F1214" t="str">
        <f t="shared" si="18"/>
        <v>320460DKA6410DKA1090DKA3200</v>
      </c>
      <c r="G1214" t="s">
        <v>723</v>
      </c>
    </row>
    <row r="1215" spans="1:7" x14ac:dyDescent="0.25">
      <c r="A1215">
        <v>320</v>
      </c>
      <c r="B1215">
        <v>460</v>
      </c>
      <c r="C1215" t="s">
        <v>1092</v>
      </c>
      <c r="D1215" t="s">
        <v>913</v>
      </c>
      <c r="E1215" t="s">
        <v>1048</v>
      </c>
      <c r="F1215" t="str">
        <f t="shared" si="18"/>
        <v>320460DKA6410DKA1090DKA3210</v>
      </c>
      <c r="G1215" t="s">
        <v>723</v>
      </c>
    </row>
    <row r="1216" spans="1:7" x14ac:dyDescent="0.25">
      <c r="A1216">
        <v>320</v>
      </c>
      <c r="B1216">
        <v>460</v>
      </c>
      <c r="C1216" t="s">
        <v>1092</v>
      </c>
      <c r="D1216" t="s">
        <v>913</v>
      </c>
      <c r="E1216" t="s">
        <v>1050</v>
      </c>
      <c r="F1216" t="str">
        <f t="shared" si="18"/>
        <v>320460DKA6410DKA1090DKA3220</v>
      </c>
      <c r="G1216" t="s">
        <v>723</v>
      </c>
    </row>
    <row r="1217" spans="1:7" x14ac:dyDescent="0.25">
      <c r="A1217">
        <v>320</v>
      </c>
      <c r="B1217">
        <v>460</v>
      </c>
      <c r="C1217" t="s">
        <v>1092</v>
      </c>
      <c r="D1217" t="s">
        <v>913</v>
      </c>
      <c r="E1217" t="s">
        <v>1052</v>
      </c>
      <c r="F1217" t="str">
        <f t="shared" si="18"/>
        <v>320460DKA6410DKA1090DKA3230</v>
      </c>
      <c r="G1217" t="s">
        <v>723</v>
      </c>
    </row>
    <row r="1218" spans="1:7" x14ac:dyDescent="0.25">
      <c r="A1218">
        <v>320</v>
      </c>
      <c r="B1218">
        <v>460</v>
      </c>
      <c r="C1218" t="s">
        <v>1093</v>
      </c>
      <c r="D1218" t="s">
        <v>908</v>
      </c>
      <c r="E1218" t="s">
        <v>1046</v>
      </c>
      <c r="F1218" t="str">
        <f t="shared" si="18"/>
        <v>320460DKA6420DKA1040-1050DKA3200</v>
      </c>
      <c r="G1218" t="s">
        <v>504</v>
      </c>
    </row>
    <row r="1219" spans="1:7" x14ac:dyDescent="0.25">
      <c r="A1219">
        <v>320</v>
      </c>
      <c r="B1219">
        <v>460</v>
      </c>
      <c r="C1219" t="s">
        <v>1093</v>
      </c>
      <c r="D1219" t="s">
        <v>908</v>
      </c>
      <c r="E1219" t="s">
        <v>1048</v>
      </c>
      <c r="F1219" t="str">
        <f t="shared" ref="F1219:F1282" si="19">CONCATENATE(A1219,B1219,C1219,D1219,E1219)</f>
        <v>320460DKA6420DKA1040-1050DKA3210</v>
      </c>
      <c r="G1219" t="s">
        <v>504</v>
      </c>
    </row>
    <row r="1220" spans="1:7" x14ac:dyDescent="0.25">
      <c r="A1220">
        <v>320</v>
      </c>
      <c r="B1220">
        <v>460</v>
      </c>
      <c r="C1220" t="s">
        <v>1093</v>
      </c>
      <c r="D1220" t="s">
        <v>908</v>
      </c>
      <c r="E1220" t="s">
        <v>1050</v>
      </c>
      <c r="F1220" t="str">
        <f t="shared" si="19"/>
        <v>320460DKA6420DKA1040-1050DKA3220</v>
      </c>
      <c r="G1220" t="s">
        <v>501</v>
      </c>
    </row>
    <row r="1221" spans="1:7" x14ac:dyDescent="0.25">
      <c r="A1221">
        <v>320</v>
      </c>
      <c r="B1221">
        <v>460</v>
      </c>
      <c r="C1221" t="s">
        <v>1093</v>
      </c>
      <c r="D1221" t="s">
        <v>908</v>
      </c>
      <c r="E1221" t="s">
        <v>1052</v>
      </c>
      <c r="F1221" t="str">
        <f t="shared" si="19"/>
        <v>320460DKA6420DKA1040-1050DKA3230</v>
      </c>
      <c r="G1221" t="s">
        <v>501</v>
      </c>
    </row>
    <row r="1222" spans="1:7" x14ac:dyDescent="0.25">
      <c r="A1222">
        <v>320</v>
      </c>
      <c r="B1222">
        <v>460</v>
      </c>
      <c r="C1222" t="s">
        <v>1093</v>
      </c>
      <c r="D1222" t="s">
        <v>910</v>
      </c>
      <c r="E1222" t="s">
        <v>1046</v>
      </c>
      <c r="F1222" t="str">
        <f t="shared" si="19"/>
        <v>320460DKA6420DKA1060DKA3200</v>
      </c>
      <c r="G1222" t="s">
        <v>723</v>
      </c>
    </row>
    <row r="1223" spans="1:7" x14ac:dyDescent="0.25">
      <c r="A1223">
        <v>320</v>
      </c>
      <c r="B1223">
        <v>460</v>
      </c>
      <c r="C1223" t="s">
        <v>1093</v>
      </c>
      <c r="D1223" t="s">
        <v>910</v>
      </c>
      <c r="E1223" t="s">
        <v>1048</v>
      </c>
      <c r="F1223" t="str">
        <f t="shared" si="19"/>
        <v>320460DKA6420DKA1060DKA3210</v>
      </c>
      <c r="G1223" t="s">
        <v>723</v>
      </c>
    </row>
    <row r="1224" spans="1:7" x14ac:dyDescent="0.25">
      <c r="A1224">
        <v>320</v>
      </c>
      <c r="B1224">
        <v>460</v>
      </c>
      <c r="C1224" t="s">
        <v>1093</v>
      </c>
      <c r="D1224" t="s">
        <v>910</v>
      </c>
      <c r="E1224" t="s">
        <v>1050</v>
      </c>
      <c r="F1224" t="str">
        <f t="shared" si="19"/>
        <v>320460DKA6420DKA1060DKA3220</v>
      </c>
      <c r="G1224" t="s">
        <v>723</v>
      </c>
    </row>
    <row r="1225" spans="1:7" x14ac:dyDescent="0.25">
      <c r="A1225">
        <v>320</v>
      </c>
      <c r="B1225">
        <v>460</v>
      </c>
      <c r="C1225" t="s">
        <v>1093</v>
      </c>
      <c r="D1225" t="s">
        <v>910</v>
      </c>
      <c r="E1225" t="s">
        <v>1052</v>
      </c>
      <c r="F1225" t="str">
        <f t="shared" si="19"/>
        <v>320460DKA6420DKA1060DKA3230</v>
      </c>
      <c r="G1225" t="s">
        <v>723</v>
      </c>
    </row>
    <row r="1226" spans="1:7" x14ac:dyDescent="0.25">
      <c r="A1226">
        <v>320</v>
      </c>
      <c r="B1226">
        <v>460</v>
      </c>
      <c r="C1226" t="s">
        <v>1093</v>
      </c>
      <c r="D1226" t="s">
        <v>911</v>
      </c>
      <c r="E1226" t="s">
        <v>1046</v>
      </c>
      <c r="F1226" t="str">
        <f t="shared" si="19"/>
        <v>320460DKA6420DKA1070-1080DKA3200</v>
      </c>
      <c r="G1226" t="s">
        <v>504</v>
      </c>
    </row>
    <row r="1227" spans="1:7" x14ac:dyDescent="0.25">
      <c r="A1227">
        <v>320</v>
      </c>
      <c r="B1227">
        <v>460</v>
      </c>
      <c r="C1227" t="s">
        <v>1093</v>
      </c>
      <c r="D1227" t="s">
        <v>911</v>
      </c>
      <c r="E1227" t="s">
        <v>1048</v>
      </c>
      <c r="F1227" t="str">
        <f t="shared" si="19"/>
        <v>320460DKA6420DKA1070-1080DKA3210</v>
      </c>
      <c r="G1227" t="s">
        <v>504</v>
      </c>
    </row>
    <row r="1228" spans="1:7" x14ac:dyDescent="0.25">
      <c r="A1228">
        <v>320</v>
      </c>
      <c r="B1228">
        <v>460</v>
      </c>
      <c r="C1228" t="s">
        <v>1093</v>
      </c>
      <c r="D1228" t="s">
        <v>911</v>
      </c>
      <c r="E1228" t="s">
        <v>1050</v>
      </c>
      <c r="F1228" t="str">
        <f t="shared" si="19"/>
        <v>320460DKA6420DKA1070-1080DKA3220</v>
      </c>
      <c r="G1228" t="s">
        <v>501</v>
      </c>
    </row>
    <row r="1229" spans="1:7" x14ac:dyDescent="0.25">
      <c r="A1229">
        <v>320</v>
      </c>
      <c r="B1229">
        <v>460</v>
      </c>
      <c r="C1229" t="s">
        <v>1093</v>
      </c>
      <c r="D1229" t="s">
        <v>911</v>
      </c>
      <c r="E1229" t="s">
        <v>1052</v>
      </c>
      <c r="F1229" t="str">
        <f t="shared" si="19"/>
        <v>320460DKA6420DKA1070-1080DKA3230</v>
      </c>
      <c r="G1229" t="s">
        <v>501</v>
      </c>
    </row>
    <row r="1230" spans="1:7" x14ac:dyDescent="0.25">
      <c r="A1230">
        <v>320</v>
      </c>
      <c r="B1230">
        <v>460</v>
      </c>
      <c r="C1230" t="s">
        <v>1093</v>
      </c>
      <c r="D1230" t="s">
        <v>913</v>
      </c>
      <c r="E1230" t="s">
        <v>1046</v>
      </c>
      <c r="F1230" t="str">
        <f t="shared" si="19"/>
        <v>320460DKA6420DKA1090DKA3200</v>
      </c>
      <c r="G1230" t="s">
        <v>723</v>
      </c>
    </row>
    <row r="1231" spans="1:7" x14ac:dyDescent="0.25">
      <c r="A1231">
        <v>320</v>
      </c>
      <c r="B1231">
        <v>460</v>
      </c>
      <c r="C1231" t="s">
        <v>1093</v>
      </c>
      <c r="D1231" t="s">
        <v>913</v>
      </c>
      <c r="E1231" t="s">
        <v>1048</v>
      </c>
      <c r="F1231" t="str">
        <f t="shared" si="19"/>
        <v>320460DKA6420DKA1090DKA3210</v>
      </c>
      <c r="G1231" t="s">
        <v>723</v>
      </c>
    </row>
    <row r="1232" spans="1:7" x14ac:dyDescent="0.25">
      <c r="A1232">
        <v>320</v>
      </c>
      <c r="B1232">
        <v>460</v>
      </c>
      <c r="C1232" t="s">
        <v>1093</v>
      </c>
      <c r="D1232" t="s">
        <v>913</v>
      </c>
      <c r="E1232" t="s">
        <v>1050</v>
      </c>
      <c r="F1232" t="str">
        <f t="shared" si="19"/>
        <v>320460DKA6420DKA1090DKA3220</v>
      </c>
      <c r="G1232" t="s">
        <v>723</v>
      </c>
    </row>
    <row r="1233" spans="1:7" x14ac:dyDescent="0.25">
      <c r="A1233">
        <v>320</v>
      </c>
      <c r="B1233">
        <v>460</v>
      </c>
      <c r="C1233" t="s">
        <v>1093</v>
      </c>
      <c r="D1233" t="s">
        <v>913</v>
      </c>
      <c r="E1233" t="s">
        <v>1052</v>
      </c>
      <c r="F1233" t="str">
        <f t="shared" si="19"/>
        <v>320460DKA6420DKA1090DKA3230</v>
      </c>
      <c r="G1233" t="s">
        <v>723</v>
      </c>
    </row>
    <row r="1234" spans="1:7" x14ac:dyDescent="0.25">
      <c r="A1234">
        <v>320</v>
      </c>
      <c r="B1234">
        <v>460</v>
      </c>
      <c r="C1234" t="s">
        <v>1094</v>
      </c>
      <c r="D1234" t="s">
        <v>908</v>
      </c>
      <c r="E1234" t="s">
        <v>1046</v>
      </c>
      <c r="F1234" t="str">
        <f t="shared" si="19"/>
        <v>320460DKA6430DKA1040-1050DKA3200</v>
      </c>
      <c r="G1234" t="s">
        <v>723</v>
      </c>
    </row>
    <row r="1235" spans="1:7" x14ac:dyDescent="0.25">
      <c r="A1235">
        <v>320</v>
      </c>
      <c r="B1235">
        <v>460</v>
      </c>
      <c r="C1235" t="s">
        <v>1094</v>
      </c>
      <c r="D1235" t="s">
        <v>908</v>
      </c>
      <c r="E1235" t="s">
        <v>1048</v>
      </c>
      <c r="F1235" t="str">
        <f t="shared" si="19"/>
        <v>320460DKA6430DKA1040-1050DKA3210</v>
      </c>
      <c r="G1235" t="s">
        <v>723</v>
      </c>
    </row>
    <row r="1236" spans="1:7" x14ac:dyDescent="0.25">
      <c r="A1236">
        <v>320</v>
      </c>
      <c r="B1236">
        <v>460</v>
      </c>
      <c r="C1236" t="s">
        <v>1094</v>
      </c>
      <c r="D1236" t="s">
        <v>908</v>
      </c>
      <c r="E1236" t="s">
        <v>1050</v>
      </c>
      <c r="F1236" t="str">
        <f t="shared" si="19"/>
        <v>320460DKA6430DKA1040-1050DKA3220</v>
      </c>
      <c r="G1236" t="s">
        <v>723</v>
      </c>
    </row>
    <row r="1237" spans="1:7" x14ac:dyDescent="0.25">
      <c r="A1237">
        <v>320</v>
      </c>
      <c r="B1237">
        <v>460</v>
      </c>
      <c r="C1237" t="s">
        <v>1094</v>
      </c>
      <c r="D1237" t="s">
        <v>908</v>
      </c>
      <c r="E1237" t="s">
        <v>1052</v>
      </c>
      <c r="F1237" t="str">
        <f t="shared" si="19"/>
        <v>320460DKA6430DKA1040-1050DKA3230</v>
      </c>
      <c r="G1237" t="s">
        <v>723</v>
      </c>
    </row>
    <row r="1238" spans="1:7" x14ac:dyDescent="0.25">
      <c r="A1238">
        <v>320</v>
      </c>
      <c r="B1238">
        <v>460</v>
      </c>
      <c r="C1238" t="s">
        <v>1094</v>
      </c>
      <c r="D1238" t="s">
        <v>910</v>
      </c>
      <c r="E1238" t="s">
        <v>1046</v>
      </c>
      <c r="F1238" t="str">
        <f t="shared" si="19"/>
        <v>320460DKA6430DKA1060DKA3200</v>
      </c>
      <c r="G1238" t="s">
        <v>723</v>
      </c>
    </row>
    <row r="1239" spans="1:7" x14ac:dyDescent="0.25">
      <c r="A1239">
        <v>320</v>
      </c>
      <c r="B1239">
        <v>460</v>
      </c>
      <c r="C1239" t="s">
        <v>1094</v>
      </c>
      <c r="D1239" t="s">
        <v>910</v>
      </c>
      <c r="E1239" t="s">
        <v>1048</v>
      </c>
      <c r="F1239" t="str">
        <f t="shared" si="19"/>
        <v>320460DKA6430DKA1060DKA3210</v>
      </c>
      <c r="G1239" t="s">
        <v>723</v>
      </c>
    </row>
    <row r="1240" spans="1:7" x14ac:dyDescent="0.25">
      <c r="A1240">
        <v>320</v>
      </c>
      <c r="B1240">
        <v>460</v>
      </c>
      <c r="C1240" t="s">
        <v>1094</v>
      </c>
      <c r="D1240" t="s">
        <v>910</v>
      </c>
      <c r="E1240" t="s">
        <v>1050</v>
      </c>
      <c r="F1240" t="str">
        <f t="shared" si="19"/>
        <v>320460DKA6430DKA1060DKA3220</v>
      </c>
      <c r="G1240" t="s">
        <v>723</v>
      </c>
    </row>
    <row r="1241" spans="1:7" x14ac:dyDescent="0.25">
      <c r="A1241">
        <v>320</v>
      </c>
      <c r="B1241">
        <v>460</v>
      </c>
      <c r="C1241" t="s">
        <v>1094</v>
      </c>
      <c r="D1241" t="s">
        <v>910</v>
      </c>
      <c r="E1241" t="s">
        <v>1052</v>
      </c>
      <c r="F1241" t="str">
        <f t="shared" si="19"/>
        <v>320460DKA6430DKA1060DKA3230</v>
      </c>
      <c r="G1241" t="s">
        <v>723</v>
      </c>
    </row>
    <row r="1242" spans="1:7" x14ac:dyDescent="0.25">
      <c r="A1242">
        <v>320</v>
      </c>
      <c r="B1242">
        <v>460</v>
      </c>
      <c r="C1242" t="s">
        <v>1094</v>
      </c>
      <c r="D1242" t="s">
        <v>911</v>
      </c>
      <c r="E1242" t="s">
        <v>1046</v>
      </c>
      <c r="F1242" t="str">
        <f t="shared" si="19"/>
        <v>320460DKA6430DKA1070-1080DKA3200</v>
      </c>
      <c r="G1242" t="s">
        <v>723</v>
      </c>
    </row>
    <row r="1243" spans="1:7" x14ac:dyDescent="0.25">
      <c r="A1243">
        <v>320</v>
      </c>
      <c r="B1243">
        <v>460</v>
      </c>
      <c r="C1243" t="s">
        <v>1094</v>
      </c>
      <c r="D1243" t="s">
        <v>911</v>
      </c>
      <c r="E1243" t="s">
        <v>1048</v>
      </c>
      <c r="F1243" t="str">
        <f t="shared" si="19"/>
        <v>320460DKA6430DKA1070-1080DKA3210</v>
      </c>
      <c r="G1243" t="s">
        <v>723</v>
      </c>
    </row>
    <row r="1244" spans="1:7" x14ac:dyDescent="0.25">
      <c r="A1244">
        <v>320</v>
      </c>
      <c r="B1244">
        <v>460</v>
      </c>
      <c r="C1244" t="s">
        <v>1094</v>
      </c>
      <c r="D1244" t="s">
        <v>911</v>
      </c>
      <c r="E1244" t="s">
        <v>1050</v>
      </c>
      <c r="F1244" t="str">
        <f t="shared" si="19"/>
        <v>320460DKA6430DKA1070-1080DKA3220</v>
      </c>
      <c r="G1244" t="s">
        <v>723</v>
      </c>
    </row>
    <row r="1245" spans="1:7" x14ac:dyDescent="0.25">
      <c r="A1245">
        <v>320</v>
      </c>
      <c r="B1245">
        <v>460</v>
      </c>
      <c r="C1245" t="s">
        <v>1094</v>
      </c>
      <c r="D1245" t="s">
        <v>911</v>
      </c>
      <c r="E1245" t="s">
        <v>1052</v>
      </c>
      <c r="F1245" t="str">
        <f t="shared" si="19"/>
        <v>320460DKA6430DKA1070-1080DKA3230</v>
      </c>
      <c r="G1245" t="s">
        <v>723</v>
      </c>
    </row>
    <row r="1246" spans="1:7" x14ac:dyDescent="0.25">
      <c r="A1246">
        <v>320</v>
      </c>
      <c r="B1246">
        <v>460</v>
      </c>
      <c r="C1246" t="s">
        <v>1094</v>
      </c>
      <c r="D1246" t="s">
        <v>913</v>
      </c>
      <c r="E1246" t="s">
        <v>1046</v>
      </c>
      <c r="F1246" t="str">
        <f t="shared" si="19"/>
        <v>320460DKA6430DKA1090DKA3200</v>
      </c>
      <c r="G1246" t="s">
        <v>723</v>
      </c>
    </row>
    <row r="1247" spans="1:7" x14ac:dyDescent="0.25">
      <c r="A1247">
        <v>320</v>
      </c>
      <c r="B1247">
        <v>460</v>
      </c>
      <c r="C1247" t="s">
        <v>1094</v>
      </c>
      <c r="D1247" t="s">
        <v>913</v>
      </c>
      <c r="E1247" t="s">
        <v>1048</v>
      </c>
      <c r="F1247" t="str">
        <f t="shared" si="19"/>
        <v>320460DKA6430DKA1090DKA3210</v>
      </c>
      <c r="G1247" t="s">
        <v>723</v>
      </c>
    </row>
    <row r="1248" spans="1:7" x14ac:dyDescent="0.25">
      <c r="A1248">
        <v>320</v>
      </c>
      <c r="B1248">
        <v>460</v>
      </c>
      <c r="C1248" t="s">
        <v>1094</v>
      </c>
      <c r="D1248" t="s">
        <v>913</v>
      </c>
      <c r="E1248" t="s">
        <v>1050</v>
      </c>
      <c r="F1248" t="str">
        <f t="shared" si="19"/>
        <v>320460DKA6430DKA1090DKA3220</v>
      </c>
      <c r="G1248" t="s">
        <v>723</v>
      </c>
    </row>
    <row r="1249" spans="1:7" x14ac:dyDescent="0.25">
      <c r="A1249">
        <v>320</v>
      </c>
      <c r="B1249">
        <v>460</v>
      </c>
      <c r="C1249" t="s">
        <v>1094</v>
      </c>
      <c r="D1249" t="s">
        <v>913</v>
      </c>
      <c r="E1249" t="s">
        <v>1052</v>
      </c>
      <c r="F1249" t="str">
        <f t="shared" si="19"/>
        <v>320460DKA6430DKA1090DKA3230</v>
      </c>
      <c r="G1249" t="s">
        <v>723</v>
      </c>
    </row>
    <row r="1250" spans="1:7" x14ac:dyDescent="0.25">
      <c r="A1250">
        <v>320</v>
      </c>
      <c r="B1250">
        <v>470</v>
      </c>
      <c r="C1250" t="s">
        <v>1092</v>
      </c>
      <c r="D1250" t="s">
        <v>908</v>
      </c>
      <c r="E1250" t="s">
        <v>1046</v>
      </c>
      <c r="F1250" t="str">
        <f t="shared" si="19"/>
        <v>320470DKA6410DKA1040-1050DKA3200</v>
      </c>
      <c r="G1250" t="s">
        <v>504</v>
      </c>
    </row>
    <row r="1251" spans="1:7" x14ac:dyDescent="0.25">
      <c r="A1251">
        <v>320</v>
      </c>
      <c r="B1251">
        <v>470</v>
      </c>
      <c r="C1251" t="s">
        <v>1092</v>
      </c>
      <c r="D1251" t="s">
        <v>908</v>
      </c>
      <c r="E1251" t="s">
        <v>1048</v>
      </c>
      <c r="F1251" t="str">
        <f t="shared" si="19"/>
        <v>320470DKA6410DKA1040-1050DKA3210</v>
      </c>
      <c r="G1251" t="s">
        <v>504</v>
      </c>
    </row>
    <row r="1252" spans="1:7" x14ac:dyDescent="0.25">
      <c r="A1252">
        <v>320</v>
      </c>
      <c r="B1252">
        <v>470</v>
      </c>
      <c r="C1252" t="s">
        <v>1092</v>
      </c>
      <c r="D1252" t="s">
        <v>908</v>
      </c>
      <c r="E1252" t="s">
        <v>1050</v>
      </c>
      <c r="F1252" t="str">
        <f t="shared" si="19"/>
        <v>320470DKA6410DKA1040-1050DKA3220</v>
      </c>
      <c r="G1252" t="s">
        <v>501</v>
      </c>
    </row>
    <row r="1253" spans="1:7" x14ac:dyDescent="0.25">
      <c r="A1253">
        <v>320</v>
      </c>
      <c r="B1253">
        <v>470</v>
      </c>
      <c r="C1253" t="s">
        <v>1092</v>
      </c>
      <c r="D1253" t="s">
        <v>908</v>
      </c>
      <c r="E1253" t="s">
        <v>1052</v>
      </c>
      <c r="F1253" t="str">
        <f t="shared" si="19"/>
        <v>320470DKA6410DKA1040-1050DKA3230</v>
      </c>
      <c r="G1253" t="s">
        <v>501</v>
      </c>
    </row>
    <row r="1254" spans="1:7" x14ac:dyDescent="0.25">
      <c r="A1254">
        <v>320</v>
      </c>
      <c r="B1254">
        <v>470</v>
      </c>
      <c r="C1254" t="s">
        <v>1092</v>
      </c>
      <c r="D1254" t="s">
        <v>910</v>
      </c>
      <c r="E1254" t="s">
        <v>1046</v>
      </c>
      <c r="F1254" t="str">
        <f t="shared" si="19"/>
        <v>320470DKA6410DKA1060DKA3200</v>
      </c>
      <c r="G1254" t="s">
        <v>723</v>
      </c>
    </row>
    <row r="1255" spans="1:7" x14ac:dyDescent="0.25">
      <c r="A1255">
        <v>320</v>
      </c>
      <c r="B1255">
        <v>470</v>
      </c>
      <c r="C1255" t="s">
        <v>1092</v>
      </c>
      <c r="D1255" t="s">
        <v>910</v>
      </c>
      <c r="E1255" t="s">
        <v>1048</v>
      </c>
      <c r="F1255" t="str">
        <f t="shared" si="19"/>
        <v>320470DKA6410DKA1060DKA3210</v>
      </c>
      <c r="G1255" t="s">
        <v>723</v>
      </c>
    </row>
    <row r="1256" spans="1:7" x14ac:dyDescent="0.25">
      <c r="A1256">
        <v>320</v>
      </c>
      <c r="B1256">
        <v>470</v>
      </c>
      <c r="C1256" t="s">
        <v>1092</v>
      </c>
      <c r="D1256" t="s">
        <v>910</v>
      </c>
      <c r="E1256" t="s">
        <v>1050</v>
      </c>
      <c r="F1256" t="str">
        <f t="shared" si="19"/>
        <v>320470DKA6410DKA1060DKA3220</v>
      </c>
      <c r="G1256" t="s">
        <v>723</v>
      </c>
    </row>
    <row r="1257" spans="1:7" x14ac:dyDescent="0.25">
      <c r="A1257">
        <v>320</v>
      </c>
      <c r="B1257">
        <v>470</v>
      </c>
      <c r="C1257" t="s">
        <v>1092</v>
      </c>
      <c r="D1257" t="s">
        <v>910</v>
      </c>
      <c r="E1257" t="s">
        <v>1052</v>
      </c>
      <c r="F1257" t="str">
        <f t="shared" si="19"/>
        <v>320470DKA6410DKA1060DKA3230</v>
      </c>
      <c r="G1257" t="s">
        <v>723</v>
      </c>
    </row>
    <row r="1258" spans="1:7" x14ac:dyDescent="0.25">
      <c r="A1258">
        <v>320</v>
      </c>
      <c r="B1258">
        <v>470</v>
      </c>
      <c r="C1258" t="s">
        <v>1092</v>
      </c>
      <c r="D1258" t="s">
        <v>911</v>
      </c>
      <c r="E1258" t="s">
        <v>1046</v>
      </c>
      <c r="F1258" t="str">
        <f t="shared" si="19"/>
        <v>320470DKA6410DKA1070-1080DKA3200</v>
      </c>
      <c r="G1258" t="s">
        <v>504</v>
      </c>
    </row>
    <row r="1259" spans="1:7" x14ac:dyDescent="0.25">
      <c r="A1259">
        <v>320</v>
      </c>
      <c r="B1259">
        <v>470</v>
      </c>
      <c r="C1259" t="s">
        <v>1092</v>
      </c>
      <c r="D1259" t="s">
        <v>911</v>
      </c>
      <c r="E1259" t="s">
        <v>1048</v>
      </c>
      <c r="F1259" t="str">
        <f t="shared" si="19"/>
        <v>320470DKA6410DKA1070-1080DKA3210</v>
      </c>
      <c r="G1259" t="s">
        <v>504</v>
      </c>
    </row>
    <row r="1260" spans="1:7" x14ac:dyDescent="0.25">
      <c r="A1260">
        <v>320</v>
      </c>
      <c r="B1260">
        <v>470</v>
      </c>
      <c r="C1260" t="s">
        <v>1092</v>
      </c>
      <c r="D1260" t="s">
        <v>911</v>
      </c>
      <c r="E1260" t="s">
        <v>1050</v>
      </c>
      <c r="F1260" t="str">
        <f t="shared" si="19"/>
        <v>320470DKA6410DKA1070-1080DKA3220</v>
      </c>
      <c r="G1260" t="s">
        <v>501</v>
      </c>
    </row>
    <row r="1261" spans="1:7" x14ac:dyDescent="0.25">
      <c r="A1261">
        <v>320</v>
      </c>
      <c r="B1261">
        <v>470</v>
      </c>
      <c r="C1261" t="s">
        <v>1092</v>
      </c>
      <c r="D1261" t="s">
        <v>911</v>
      </c>
      <c r="E1261" t="s">
        <v>1052</v>
      </c>
      <c r="F1261" t="str">
        <f t="shared" si="19"/>
        <v>320470DKA6410DKA1070-1080DKA3230</v>
      </c>
      <c r="G1261" t="s">
        <v>501</v>
      </c>
    </row>
    <row r="1262" spans="1:7" x14ac:dyDescent="0.25">
      <c r="A1262">
        <v>320</v>
      </c>
      <c r="B1262">
        <v>470</v>
      </c>
      <c r="C1262" t="s">
        <v>1092</v>
      </c>
      <c r="D1262" t="s">
        <v>913</v>
      </c>
      <c r="E1262" t="s">
        <v>1046</v>
      </c>
      <c r="F1262" t="str">
        <f t="shared" si="19"/>
        <v>320470DKA6410DKA1090DKA3200</v>
      </c>
      <c r="G1262" t="s">
        <v>723</v>
      </c>
    </row>
    <row r="1263" spans="1:7" x14ac:dyDescent="0.25">
      <c r="A1263">
        <v>320</v>
      </c>
      <c r="B1263">
        <v>470</v>
      </c>
      <c r="C1263" t="s">
        <v>1092</v>
      </c>
      <c r="D1263" t="s">
        <v>913</v>
      </c>
      <c r="E1263" t="s">
        <v>1048</v>
      </c>
      <c r="F1263" t="str">
        <f t="shared" si="19"/>
        <v>320470DKA6410DKA1090DKA3210</v>
      </c>
      <c r="G1263" t="s">
        <v>723</v>
      </c>
    </row>
    <row r="1264" spans="1:7" x14ac:dyDescent="0.25">
      <c r="A1264">
        <v>320</v>
      </c>
      <c r="B1264">
        <v>470</v>
      </c>
      <c r="C1264" t="s">
        <v>1092</v>
      </c>
      <c r="D1264" t="s">
        <v>913</v>
      </c>
      <c r="E1264" t="s">
        <v>1050</v>
      </c>
      <c r="F1264" t="str">
        <f t="shared" si="19"/>
        <v>320470DKA6410DKA1090DKA3220</v>
      </c>
      <c r="G1264" t="s">
        <v>723</v>
      </c>
    </row>
    <row r="1265" spans="1:7" x14ac:dyDescent="0.25">
      <c r="A1265">
        <v>320</v>
      </c>
      <c r="B1265">
        <v>470</v>
      </c>
      <c r="C1265" t="s">
        <v>1092</v>
      </c>
      <c r="D1265" t="s">
        <v>913</v>
      </c>
      <c r="E1265" t="s">
        <v>1052</v>
      </c>
      <c r="F1265" t="str">
        <f t="shared" si="19"/>
        <v>320470DKA6410DKA1090DKA3230</v>
      </c>
      <c r="G1265" t="s">
        <v>723</v>
      </c>
    </row>
    <row r="1266" spans="1:7" x14ac:dyDescent="0.25">
      <c r="A1266">
        <v>320</v>
      </c>
      <c r="B1266">
        <v>470</v>
      </c>
      <c r="C1266" t="s">
        <v>1093</v>
      </c>
      <c r="D1266" t="s">
        <v>908</v>
      </c>
      <c r="E1266" t="s">
        <v>1046</v>
      </c>
      <c r="F1266" t="str">
        <f t="shared" si="19"/>
        <v>320470DKA6420DKA1040-1050DKA3200</v>
      </c>
      <c r="G1266" t="s">
        <v>504</v>
      </c>
    </row>
    <row r="1267" spans="1:7" x14ac:dyDescent="0.25">
      <c r="A1267">
        <v>320</v>
      </c>
      <c r="B1267">
        <v>470</v>
      </c>
      <c r="C1267" t="s">
        <v>1093</v>
      </c>
      <c r="D1267" t="s">
        <v>908</v>
      </c>
      <c r="E1267" t="s">
        <v>1048</v>
      </c>
      <c r="F1267" t="str">
        <f t="shared" si="19"/>
        <v>320470DKA6420DKA1040-1050DKA3210</v>
      </c>
      <c r="G1267" t="s">
        <v>504</v>
      </c>
    </row>
    <row r="1268" spans="1:7" x14ac:dyDescent="0.25">
      <c r="A1268">
        <v>320</v>
      </c>
      <c r="B1268">
        <v>470</v>
      </c>
      <c r="C1268" t="s">
        <v>1093</v>
      </c>
      <c r="D1268" t="s">
        <v>908</v>
      </c>
      <c r="E1268" t="s">
        <v>1050</v>
      </c>
      <c r="F1268" t="str">
        <f t="shared" si="19"/>
        <v>320470DKA6420DKA1040-1050DKA3220</v>
      </c>
      <c r="G1268" t="s">
        <v>501</v>
      </c>
    </row>
    <row r="1269" spans="1:7" x14ac:dyDescent="0.25">
      <c r="A1269">
        <v>320</v>
      </c>
      <c r="B1269">
        <v>470</v>
      </c>
      <c r="C1269" t="s">
        <v>1093</v>
      </c>
      <c r="D1269" t="s">
        <v>908</v>
      </c>
      <c r="E1269" t="s">
        <v>1052</v>
      </c>
      <c r="F1269" t="str">
        <f t="shared" si="19"/>
        <v>320470DKA6420DKA1040-1050DKA3230</v>
      </c>
      <c r="G1269" t="s">
        <v>501</v>
      </c>
    </row>
    <row r="1270" spans="1:7" x14ac:dyDescent="0.25">
      <c r="A1270">
        <v>320</v>
      </c>
      <c r="B1270">
        <v>470</v>
      </c>
      <c r="C1270" t="s">
        <v>1093</v>
      </c>
      <c r="D1270" t="s">
        <v>910</v>
      </c>
      <c r="E1270" t="s">
        <v>1046</v>
      </c>
      <c r="F1270" t="str">
        <f t="shared" si="19"/>
        <v>320470DKA6420DKA1060DKA3200</v>
      </c>
      <c r="G1270" t="s">
        <v>723</v>
      </c>
    </row>
    <row r="1271" spans="1:7" x14ac:dyDescent="0.25">
      <c r="A1271">
        <v>320</v>
      </c>
      <c r="B1271">
        <v>470</v>
      </c>
      <c r="C1271" t="s">
        <v>1093</v>
      </c>
      <c r="D1271" t="s">
        <v>910</v>
      </c>
      <c r="E1271" t="s">
        <v>1048</v>
      </c>
      <c r="F1271" t="str">
        <f t="shared" si="19"/>
        <v>320470DKA6420DKA1060DKA3210</v>
      </c>
      <c r="G1271" t="s">
        <v>723</v>
      </c>
    </row>
    <row r="1272" spans="1:7" x14ac:dyDescent="0.25">
      <c r="A1272">
        <v>320</v>
      </c>
      <c r="B1272">
        <v>470</v>
      </c>
      <c r="C1272" t="s">
        <v>1093</v>
      </c>
      <c r="D1272" t="s">
        <v>910</v>
      </c>
      <c r="E1272" t="s">
        <v>1050</v>
      </c>
      <c r="F1272" t="str">
        <f t="shared" si="19"/>
        <v>320470DKA6420DKA1060DKA3220</v>
      </c>
      <c r="G1272" t="s">
        <v>723</v>
      </c>
    </row>
    <row r="1273" spans="1:7" x14ac:dyDescent="0.25">
      <c r="A1273">
        <v>320</v>
      </c>
      <c r="B1273">
        <v>470</v>
      </c>
      <c r="C1273" t="s">
        <v>1093</v>
      </c>
      <c r="D1273" t="s">
        <v>910</v>
      </c>
      <c r="E1273" t="s">
        <v>1052</v>
      </c>
      <c r="F1273" t="str">
        <f t="shared" si="19"/>
        <v>320470DKA6420DKA1060DKA3230</v>
      </c>
      <c r="G1273" t="s">
        <v>723</v>
      </c>
    </row>
    <row r="1274" spans="1:7" x14ac:dyDescent="0.25">
      <c r="A1274">
        <v>320</v>
      </c>
      <c r="B1274">
        <v>470</v>
      </c>
      <c r="C1274" t="s">
        <v>1093</v>
      </c>
      <c r="D1274" t="s">
        <v>911</v>
      </c>
      <c r="E1274" t="s">
        <v>1046</v>
      </c>
      <c r="F1274" t="str">
        <f t="shared" si="19"/>
        <v>320470DKA6420DKA1070-1080DKA3200</v>
      </c>
      <c r="G1274" t="s">
        <v>504</v>
      </c>
    </row>
    <row r="1275" spans="1:7" x14ac:dyDescent="0.25">
      <c r="A1275">
        <v>320</v>
      </c>
      <c r="B1275">
        <v>470</v>
      </c>
      <c r="C1275" t="s">
        <v>1093</v>
      </c>
      <c r="D1275" t="s">
        <v>911</v>
      </c>
      <c r="E1275" t="s">
        <v>1048</v>
      </c>
      <c r="F1275" t="str">
        <f t="shared" si="19"/>
        <v>320470DKA6420DKA1070-1080DKA3210</v>
      </c>
      <c r="G1275" t="s">
        <v>504</v>
      </c>
    </row>
    <row r="1276" spans="1:7" x14ac:dyDescent="0.25">
      <c r="A1276">
        <v>320</v>
      </c>
      <c r="B1276">
        <v>470</v>
      </c>
      <c r="C1276" t="s">
        <v>1093</v>
      </c>
      <c r="D1276" t="s">
        <v>911</v>
      </c>
      <c r="E1276" t="s">
        <v>1050</v>
      </c>
      <c r="F1276" t="str">
        <f t="shared" si="19"/>
        <v>320470DKA6420DKA1070-1080DKA3220</v>
      </c>
      <c r="G1276" t="s">
        <v>501</v>
      </c>
    </row>
    <row r="1277" spans="1:7" x14ac:dyDescent="0.25">
      <c r="A1277">
        <v>320</v>
      </c>
      <c r="B1277">
        <v>470</v>
      </c>
      <c r="C1277" t="s">
        <v>1093</v>
      </c>
      <c r="D1277" t="s">
        <v>911</v>
      </c>
      <c r="E1277" t="s">
        <v>1052</v>
      </c>
      <c r="F1277" t="str">
        <f t="shared" si="19"/>
        <v>320470DKA6420DKA1070-1080DKA3230</v>
      </c>
      <c r="G1277" t="s">
        <v>501</v>
      </c>
    </row>
    <row r="1278" spans="1:7" x14ac:dyDescent="0.25">
      <c r="A1278">
        <v>320</v>
      </c>
      <c r="B1278">
        <v>470</v>
      </c>
      <c r="C1278" t="s">
        <v>1093</v>
      </c>
      <c r="D1278" t="s">
        <v>913</v>
      </c>
      <c r="E1278" t="s">
        <v>1046</v>
      </c>
      <c r="F1278" t="str">
        <f t="shared" si="19"/>
        <v>320470DKA6420DKA1090DKA3200</v>
      </c>
      <c r="G1278" t="s">
        <v>723</v>
      </c>
    </row>
    <row r="1279" spans="1:7" x14ac:dyDescent="0.25">
      <c r="A1279">
        <v>320</v>
      </c>
      <c r="B1279">
        <v>470</v>
      </c>
      <c r="C1279" t="s">
        <v>1093</v>
      </c>
      <c r="D1279" t="s">
        <v>913</v>
      </c>
      <c r="E1279" t="s">
        <v>1048</v>
      </c>
      <c r="F1279" t="str">
        <f t="shared" si="19"/>
        <v>320470DKA6420DKA1090DKA3210</v>
      </c>
      <c r="G1279" t="s">
        <v>723</v>
      </c>
    </row>
    <row r="1280" spans="1:7" x14ac:dyDescent="0.25">
      <c r="A1280">
        <v>320</v>
      </c>
      <c r="B1280">
        <v>470</v>
      </c>
      <c r="C1280" t="s">
        <v>1093</v>
      </c>
      <c r="D1280" t="s">
        <v>913</v>
      </c>
      <c r="E1280" t="s">
        <v>1050</v>
      </c>
      <c r="F1280" t="str">
        <f t="shared" si="19"/>
        <v>320470DKA6420DKA1090DKA3220</v>
      </c>
      <c r="G1280" t="s">
        <v>723</v>
      </c>
    </row>
    <row r="1281" spans="1:7" x14ac:dyDescent="0.25">
      <c r="A1281">
        <v>320</v>
      </c>
      <c r="B1281">
        <v>470</v>
      </c>
      <c r="C1281" t="s">
        <v>1093</v>
      </c>
      <c r="D1281" t="s">
        <v>913</v>
      </c>
      <c r="E1281" t="s">
        <v>1052</v>
      </c>
      <c r="F1281" t="str">
        <f t="shared" si="19"/>
        <v>320470DKA6420DKA1090DKA3230</v>
      </c>
      <c r="G1281" t="s">
        <v>723</v>
      </c>
    </row>
    <row r="1282" spans="1:7" x14ac:dyDescent="0.25">
      <c r="A1282">
        <v>320</v>
      </c>
      <c r="B1282">
        <v>470</v>
      </c>
      <c r="C1282" t="s">
        <v>1094</v>
      </c>
      <c r="D1282" t="s">
        <v>908</v>
      </c>
      <c r="E1282" t="s">
        <v>1046</v>
      </c>
      <c r="F1282" t="str">
        <f t="shared" si="19"/>
        <v>320470DKA6430DKA1040-1050DKA3200</v>
      </c>
      <c r="G1282" t="s">
        <v>504</v>
      </c>
    </row>
    <row r="1283" spans="1:7" x14ac:dyDescent="0.25">
      <c r="A1283">
        <v>320</v>
      </c>
      <c r="B1283">
        <v>470</v>
      </c>
      <c r="C1283" t="s">
        <v>1094</v>
      </c>
      <c r="D1283" t="s">
        <v>908</v>
      </c>
      <c r="E1283" t="s">
        <v>1048</v>
      </c>
      <c r="F1283" t="str">
        <f t="shared" ref="F1283:F1346" si="20">CONCATENATE(A1283,B1283,C1283,D1283,E1283)</f>
        <v>320470DKA6430DKA1040-1050DKA3210</v>
      </c>
      <c r="G1283" t="s">
        <v>504</v>
      </c>
    </row>
    <row r="1284" spans="1:7" x14ac:dyDescent="0.25">
      <c r="A1284">
        <v>320</v>
      </c>
      <c r="B1284">
        <v>470</v>
      </c>
      <c r="C1284" t="s">
        <v>1094</v>
      </c>
      <c r="D1284" t="s">
        <v>908</v>
      </c>
      <c r="E1284" t="s">
        <v>1050</v>
      </c>
      <c r="F1284" t="str">
        <f t="shared" si="20"/>
        <v>320470DKA6430DKA1040-1050DKA3220</v>
      </c>
      <c r="G1284" t="s">
        <v>501</v>
      </c>
    </row>
    <row r="1285" spans="1:7" x14ac:dyDescent="0.25">
      <c r="A1285">
        <v>320</v>
      </c>
      <c r="B1285">
        <v>470</v>
      </c>
      <c r="C1285" t="s">
        <v>1094</v>
      </c>
      <c r="D1285" t="s">
        <v>908</v>
      </c>
      <c r="E1285" t="s">
        <v>1052</v>
      </c>
      <c r="F1285" t="str">
        <f t="shared" si="20"/>
        <v>320470DKA6430DKA1040-1050DKA3230</v>
      </c>
      <c r="G1285" t="s">
        <v>501</v>
      </c>
    </row>
    <row r="1286" spans="1:7" x14ac:dyDescent="0.25">
      <c r="A1286">
        <v>320</v>
      </c>
      <c r="B1286">
        <v>470</v>
      </c>
      <c r="C1286" t="s">
        <v>1094</v>
      </c>
      <c r="D1286" t="s">
        <v>910</v>
      </c>
      <c r="E1286" t="s">
        <v>1046</v>
      </c>
      <c r="F1286" t="str">
        <f t="shared" si="20"/>
        <v>320470DKA6430DKA1060DKA3200</v>
      </c>
      <c r="G1286" t="s">
        <v>723</v>
      </c>
    </row>
    <row r="1287" spans="1:7" x14ac:dyDescent="0.25">
      <c r="A1287">
        <v>320</v>
      </c>
      <c r="B1287">
        <v>470</v>
      </c>
      <c r="C1287" t="s">
        <v>1094</v>
      </c>
      <c r="D1287" t="s">
        <v>910</v>
      </c>
      <c r="E1287" t="s">
        <v>1048</v>
      </c>
      <c r="F1287" t="str">
        <f t="shared" si="20"/>
        <v>320470DKA6430DKA1060DKA3210</v>
      </c>
      <c r="G1287" t="s">
        <v>723</v>
      </c>
    </row>
    <row r="1288" spans="1:7" x14ac:dyDescent="0.25">
      <c r="A1288">
        <v>320</v>
      </c>
      <c r="B1288">
        <v>470</v>
      </c>
      <c r="C1288" t="s">
        <v>1094</v>
      </c>
      <c r="D1288" t="s">
        <v>910</v>
      </c>
      <c r="E1288" t="s">
        <v>1050</v>
      </c>
      <c r="F1288" t="str">
        <f t="shared" si="20"/>
        <v>320470DKA6430DKA1060DKA3220</v>
      </c>
      <c r="G1288" t="s">
        <v>723</v>
      </c>
    </row>
    <row r="1289" spans="1:7" x14ac:dyDescent="0.25">
      <c r="A1289">
        <v>320</v>
      </c>
      <c r="B1289">
        <v>470</v>
      </c>
      <c r="C1289" t="s">
        <v>1094</v>
      </c>
      <c r="D1289" t="s">
        <v>910</v>
      </c>
      <c r="E1289" t="s">
        <v>1052</v>
      </c>
      <c r="F1289" t="str">
        <f t="shared" si="20"/>
        <v>320470DKA6430DKA1060DKA3230</v>
      </c>
      <c r="G1289" t="s">
        <v>723</v>
      </c>
    </row>
    <row r="1290" spans="1:7" x14ac:dyDescent="0.25">
      <c r="A1290">
        <v>320</v>
      </c>
      <c r="B1290">
        <v>470</v>
      </c>
      <c r="C1290" t="s">
        <v>1094</v>
      </c>
      <c r="D1290" t="s">
        <v>911</v>
      </c>
      <c r="E1290" t="s">
        <v>1046</v>
      </c>
      <c r="F1290" t="str">
        <f t="shared" si="20"/>
        <v>320470DKA6430DKA1070-1080DKA3200</v>
      </c>
      <c r="G1290" t="s">
        <v>504</v>
      </c>
    </row>
    <row r="1291" spans="1:7" x14ac:dyDescent="0.25">
      <c r="A1291">
        <v>320</v>
      </c>
      <c r="B1291">
        <v>470</v>
      </c>
      <c r="C1291" t="s">
        <v>1094</v>
      </c>
      <c r="D1291" t="s">
        <v>911</v>
      </c>
      <c r="E1291" t="s">
        <v>1048</v>
      </c>
      <c r="F1291" t="str">
        <f t="shared" si="20"/>
        <v>320470DKA6430DKA1070-1080DKA3210</v>
      </c>
      <c r="G1291" t="s">
        <v>504</v>
      </c>
    </row>
    <row r="1292" spans="1:7" x14ac:dyDescent="0.25">
      <c r="A1292">
        <v>320</v>
      </c>
      <c r="B1292">
        <v>470</v>
      </c>
      <c r="C1292" t="s">
        <v>1094</v>
      </c>
      <c r="D1292" t="s">
        <v>911</v>
      </c>
      <c r="E1292" t="s">
        <v>1050</v>
      </c>
      <c r="F1292" t="str">
        <f t="shared" si="20"/>
        <v>320470DKA6430DKA1070-1080DKA3220</v>
      </c>
      <c r="G1292" t="s">
        <v>501</v>
      </c>
    </row>
    <row r="1293" spans="1:7" x14ac:dyDescent="0.25">
      <c r="A1293">
        <v>320</v>
      </c>
      <c r="B1293">
        <v>470</v>
      </c>
      <c r="C1293" t="s">
        <v>1094</v>
      </c>
      <c r="D1293" t="s">
        <v>911</v>
      </c>
      <c r="E1293" t="s">
        <v>1052</v>
      </c>
      <c r="F1293" t="str">
        <f t="shared" si="20"/>
        <v>320470DKA6430DKA1070-1080DKA3230</v>
      </c>
      <c r="G1293" t="s">
        <v>501</v>
      </c>
    </row>
    <row r="1294" spans="1:7" x14ac:dyDescent="0.25">
      <c r="A1294">
        <v>320</v>
      </c>
      <c r="B1294">
        <v>470</v>
      </c>
      <c r="C1294" t="s">
        <v>1094</v>
      </c>
      <c r="D1294" t="s">
        <v>913</v>
      </c>
      <c r="E1294" t="s">
        <v>1046</v>
      </c>
      <c r="F1294" t="str">
        <f t="shared" si="20"/>
        <v>320470DKA6430DKA1090DKA3200</v>
      </c>
      <c r="G1294" t="s">
        <v>723</v>
      </c>
    </row>
    <row r="1295" spans="1:7" x14ac:dyDescent="0.25">
      <c r="A1295">
        <v>320</v>
      </c>
      <c r="B1295">
        <v>470</v>
      </c>
      <c r="C1295" t="s">
        <v>1094</v>
      </c>
      <c r="D1295" t="s">
        <v>913</v>
      </c>
      <c r="E1295" t="s">
        <v>1048</v>
      </c>
      <c r="F1295" t="str">
        <f t="shared" si="20"/>
        <v>320470DKA6430DKA1090DKA3210</v>
      </c>
      <c r="G1295" t="s">
        <v>723</v>
      </c>
    </row>
    <row r="1296" spans="1:7" x14ac:dyDescent="0.25">
      <c r="A1296">
        <v>320</v>
      </c>
      <c r="B1296">
        <v>470</v>
      </c>
      <c r="C1296" t="s">
        <v>1094</v>
      </c>
      <c r="D1296" t="s">
        <v>913</v>
      </c>
      <c r="E1296" t="s">
        <v>1050</v>
      </c>
      <c r="F1296" t="str">
        <f t="shared" si="20"/>
        <v>320470DKA6430DKA1090DKA3220</v>
      </c>
      <c r="G1296" t="s">
        <v>723</v>
      </c>
    </row>
    <row r="1297" spans="1:7" x14ac:dyDescent="0.25">
      <c r="A1297">
        <v>320</v>
      </c>
      <c r="B1297">
        <v>470</v>
      </c>
      <c r="C1297" t="s">
        <v>1094</v>
      </c>
      <c r="D1297" t="s">
        <v>913</v>
      </c>
      <c r="E1297" t="s">
        <v>1052</v>
      </c>
      <c r="F1297" t="str">
        <f t="shared" si="20"/>
        <v>320470DKA6430DKA1090DKA3230</v>
      </c>
      <c r="G1297" t="s">
        <v>723</v>
      </c>
    </row>
    <row r="1298" spans="1:7" x14ac:dyDescent="0.25">
      <c r="A1298">
        <v>320</v>
      </c>
      <c r="B1298">
        <v>480</v>
      </c>
      <c r="C1298" t="s">
        <v>1092</v>
      </c>
      <c r="D1298" t="s">
        <v>908</v>
      </c>
      <c r="E1298" t="s">
        <v>1046</v>
      </c>
      <c r="F1298" t="str">
        <f t="shared" si="20"/>
        <v>320480DKA6410DKA1040-1050DKA3200</v>
      </c>
      <c r="G1298" t="s">
        <v>504</v>
      </c>
    </row>
    <row r="1299" spans="1:7" x14ac:dyDescent="0.25">
      <c r="A1299">
        <v>320</v>
      </c>
      <c r="B1299">
        <v>480</v>
      </c>
      <c r="C1299" t="s">
        <v>1092</v>
      </c>
      <c r="D1299" t="s">
        <v>908</v>
      </c>
      <c r="E1299" t="s">
        <v>1048</v>
      </c>
      <c r="F1299" t="str">
        <f t="shared" si="20"/>
        <v>320480DKA6410DKA1040-1050DKA3210</v>
      </c>
      <c r="G1299" t="s">
        <v>504</v>
      </c>
    </row>
    <row r="1300" spans="1:7" x14ac:dyDescent="0.25">
      <c r="A1300">
        <v>320</v>
      </c>
      <c r="B1300">
        <v>480</v>
      </c>
      <c r="C1300" t="s">
        <v>1092</v>
      </c>
      <c r="D1300" t="s">
        <v>908</v>
      </c>
      <c r="E1300" t="s">
        <v>1050</v>
      </c>
      <c r="F1300" t="str">
        <f t="shared" si="20"/>
        <v>320480DKA6410DKA1040-1050DKA3220</v>
      </c>
      <c r="G1300" t="s">
        <v>504</v>
      </c>
    </row>
    <row r="1301" spans="1:7" x14ac:dyDescent="0.25">
      <c r="A1301">
        <v>320</v>
      </c>
      <c r="B1301">
        <v>480</v>
      </c>
      <c r="C1301" t="s">
        <v>1092</v>
      </c>
      <c r="D1301" t="s">
        <v>908</v>
      </c>
      <c r="E1301" t="s">
        <v>1052</v>
      </c>
      <c r="F1301" t="str">
        <f t="shared" si="20"/>
        <v>320480DKA6410DKA1040-1050DKA3230</v>
      </c>
      <c r="G1301" t="s">
        <v>504</v>
      </c>
    </row>
    <row r="1302" spans="1:7" x14ac:dyDescent="0.25">
      <c r="A1302">
        <v>320</v>
      </c>
      <c r="B1302">
        <v>480</v>
      </c>
      <c r="C1302" t="s">
        <v>1092</v>
      </c>
      <c r="D1302" t="s">
        <v>910</v>
      </c>
      <c r="E1302" t="s">
        <v>1046</v>
      </c>
      <c r="F1302" t="str">
        <f t="shared" si="20"/>
        <v>320480DKA6410DKA1060DKA3200</v>
      </c>
      <c r="G1302" t="s">
        <v>723</v>
      </c>
    </row>
    <row r="1303" spans="1:7" x14ac:dyDescent="0.25">
      <c r="A1303">
        <v>320</v>
      </c>
      <c r="B1303">
        <v>480</v>
      </c>
      <c r="C1303" t="s">
        <v>1092</v>
      </c>
      <c r="D1303" t="s">
        <v>910</v>
      </c>
      <c r="E1303" t="s">
        <v>1048</v>
      </c>
      <c r="F1303" t="str">
        <f t="shared" si="20"/>
        <v>320480DKA6410DKA1060DKA3210</v>
      </c>
      <c r="G1303" t="s">
        <v>723</v>
      </c>
    </row>
    <row r="1304" spans="1:7" x14ac:dyDescent="0.25">
      <c r="A1304">
        <v>320</v>
      </c>
      <c r="B1304">
        <v>480</v>
      </c>
      <c r="C1304" t="s">
        <v>1092</v>
      </c>
      <c r="D1304" t="s">
        <v>910</v>
      </c>
      <c r="E1304" t="s">
        <v>1050</v>
      </c>
      <c r="F1304" t="str">
        <f t="shared" si="20"/>
        <v>320480DKA6410DKA1060DKA3220</v>
      </c>
      <c r="G1304" t="s">
        <v>723</v>
      </c>
    </row>
    <row r="1305" spans="1:7" x14ac:dyDescent="0.25">
      <c r="A1305">
        <v>320</v>
      </c>
      <c r="B1305">
        <v>480</v>
      </c>
      <c r="C1305" t="s">
        <v>1092</v>
      </c>
      <c r="D1305" t="s">
        <v>910</v>
      </c>
      <c r="E1305" t="s">
        <v>1052</v>
      </c>
      <c r="F1305" t="str">
        <f t="shared" si="20"/>
        <v>320480DKA6410DKA1060DKA3230</v>
      </c>
      <c r="G1305" t="s">
        <v>723</v>
      </c>
    </row>
    <row r="1306" spans="1:7" x14ac:dyDescent="0.25">
      <c r="A1306">
        <v>320</v>
      </c>
      <c r="B1306">
        <v>480</v>
      </c>
      <c r="C1306" t="s">
        <v>1092</v>
      </c>
      <c r="D1306" t="s">
        <v>911</v>
      </c>
      <c r="E1306" t="s">
        <v>1046</v>
      </c>
      <c r="F1306" t="str">
        <f t="shared" si="20"/>
        <v>320480DKA6410DKA1070-1080DKA3200</v>
      </c>
      <c r="G1306" t="s">
        <v>504</v>
      </c>
    </row>
    <row r="1307" spans="1:7" x14ac:dyDescent="0.25">
      <c r="A1307">
        <v>320</v>
      </c>
      <c r="B1307">
        <v>480</v>
      </c>
      <c r="C1307" t="s">
        <v>1092</v>
      </c>
      <c r="D1307" t="s">
        <v>911</v>
      </c>
      <c r="E1307" t="s">
        <v>1048</v>
      </c>
      <c r="F1307" t="str">
        <f t="shared" si="20"/>
        <v>320480DKA6410DKA1070-1080DKA3210</v>
      </c>
      <c r="G1307" t="s">
        <v>504</v>
      </c>
    </row>
    <row r="1308" spans="1:7" x14ac:dyDescent="0.25">
      <c r="A1308">
        <v>320</v>
      </c>
      <c r="B1308">
        <v>480</v>
      </c>
      <c r="C1308" t="s">
        <v>1092</v>
      </c>
      <c r="D1308" t="s">
        <v>911</v>
      </c>
      <c r="E1308" t="s">
        <v>1050</v>
      </c>
      <c r="F1308" t="str">
        <f t="shared" si="20"/>
        <v>320480DKA6410DKA1070-1080DKA3220</v>
      </c>
      <c r="G1308" t="s">
        <v>504</v>
      </c>
    </row>
    <row r="1309" spans="1:7" x14ac:dyDescent="0.25">
      <c r="A1309">
        <v>320</v>
      </c>
      <c r="B1309">
        <v>480</v>
      </c>
      <c r="C1309" t="s">
        <v>1092</v>
      </c>
      <c r="D1309" t="s">
        <v>911</v>
      </c>
      <c r="E1309" t="s">
        <v>1052</v>
      </c>
      <c r="F1309" t="str">
        <f t="shared" si="20"/>
        <v>320480DKA6410DKA1070-1080DKA3230</v>
      </c>
      <c r="G1309" t="s">
        <v>504</v>
      </c>
    </row>
    <row r="1310" spans="1:7" x14ac:dyDescent="0.25">
      <c r="A1310">
        <v>320</v>
      </c>
      <c r="B1310">
        <v>480</v>
      </c>
      <c r="C1310" t="s">
        <v>1092</v>
      </c>
      <c r="D1310" t="s">
        <v>913</v>
      </c>
      <c r="E1310" t="s">
        <v>1046</v>
      </c>
      <c r="F1310" t="str">
        <f t="shared" si="20"/>
        <v>320480DKA6410DKA1090DKA3200</v>
      </c>
      <c r="G1310" t="s">
        <v>723</v>
      </c>
    </row>
    <row r="1311" spans="1:7" x14ac:dyDescent="0.25">
      <c r="A1311">
        <v>320</v>
      </c>
      <c r="B1311">
        <v>480</v>
      </c>
      <c r="C1311" t="s">
        <v>1092</v>
      </c>
      <c r="D1311" t="s">
        <v>913</v>
      </c>
      <c r="E1311" t="s">
        <v>1048</v>
      </c>
      <c r="F1311" t="str">
        <f t="shared" si="20"/>
        <v>320480DKA6410DKA1090DKA3210</v>
      </c>
      <c r="G1311" t="s">
        <v>723</v>
      </c>
    </row>
    <row r="1312" spans="1:7" x14ac:dyDescent="0.25">
      <c r="A1312">
        <v>320</v>
      </c>
      <c r="B1312">
        <v>480</v>
      </c>
      <c r="C1312" t="s">
        <v>1092</v>
      </c>
      <c r="D1312" t="s">
        <v>913</v>
      </c>
      <c r="E1312" t="s">
        <v>1050</v>
      </c>
      <c r="F1312" t="str">
        <f t="shared" si="20"/>
        <v>320480DKA6410DKA1090DKA3220</v>
      </c>
      <c r="G1312" t="s">
        <v>723</v>
      </c>
    </row>
    <row r="1313" spans="1:7" x14ac:dyDescent="0.25">
      <c r="A1313">
        <v>320</v>
      </c>
      <c r="B1313">
        <v>480</v>
      </c>
      <c r="C1313" t="s">
        <v>1092</v>
      </c>
      <c r="D1313" t="s">
        <v>913</v>
      </c>
      <c r="E1313" t="s">
        <v>1052</v>
      </c>
      <c r="F1313" t="str">
        <f t="shared" si="20"/>
        <v>320480DKA6410DKA1090DKA3230</v>
      </c>
      <c r="G1313" t="s">
        <v>723</v>
      </c>
    </row>
    <row r="1314" spans="1:7" x14ac:dyDescent="0.25">
      <c r="A1314">
        <v>320</v>
      </c>
      <c r="B1314">
        <v>480</v>
      </c>
      <c r="C1314" t="s">
        <v>1093</v>
      </c>
      <c r="D1314" t="s">
        <v>908</v>
      </c>
      <c r="E1314" t="s">
        <v>1046</v>
      </c>
      <c r="F1314" t="str">
        <f t="shared" si="20"/>
        <v>320480DKA6420DKA1040-1050DKA3200</v>
      </c>
      <c r="G1314" t="s">
        <v>504</v>
      </c>
    </row>
    <row r="1315" spans="1:7" x14ac:dyDescent="0.25">
      <c r="A1315">
        <v>320</v>
      </c>
      <c r="B1315">
        <v>480</v>
      </c>
      <c r="C1315" t="s">
        <v>1093</v>
      </c>
      <c r="D1315" t="s">
        <v>908</v>
      </c>
      <c r="E1315" t="s">
        <v>1048</v>
      </c>
      <c r="F1315" t="str">
        <f t="shared" si="20"/>
        <v>320480DKA6420DKA1040-1050DKA3210</v>
      </c>
      <c r="G1315" t="s">
        <v>504</v>
      </c>
    </row>
    <row r="1316" spans="1:7" x14ac:dyDescent="0.25">
      <c r="A1316">
        <v>320</v>
      </c>
      <c r="B1316">
        <v>480</v>
      </c>
      <c r="C1316" t="s">
        <v>1093</v>
      </c>
      <c r="D1316" t="s">
        <v>908</v>
      </c>
      <c r="E1316" t="s">
        <v>1050</v>
      </c>
      <c r="F1316" t="str">
        <f t="shared" si="20"/>
        <v>320480DKA6420DKA1040-1050DKA3220</v>
      </c>
      <c r="G1316" t="s">
        <v>501</v>
      </c>
    </row>
    <row r="1317" spans="1:7" x14ac:dyDescent="0.25">
      <c r="A1317">
        <v>320</v>
      </c>
      <c r="B1317">
        <v>480</v>
      </c>
      <c r="C1317" t="s">
        <v>1093</v>
      </c>
      <c r="D1317" t="s">
        <v>908</v>
      </c>
      <c r="E1317" t="s">
        <v>1052</v>
      </c>
      <c r="F1317" t="str">
        <f t="shared" si="20"/>
        <v>320480DKA6420DKA1040-1050DKA3230</v>
      </c>
      <c r="G1317" t="s">
        <v>501</v>
      </c>
    </row>
    <row r="1318" spans="1:7" x14ac:dyDescent="0.25">
      <c r="A1318">
        <v>320</v>
      </c>
      <c r="B1318">
        <v>480</v>
      </c>
      <c r="C1318" t="s">
        <v>1093</v>
      </c>
      <c r="D1318" t="s">
        <v>910</v>
      </c>
      <c r="E1318" t="s">
        <v>1046</v>
      </c>
      <c r="F1318" t="str">
        <f t="shared" si="20"/>
        <v>320480DKA6420DKA1060DKA3200</v>
      </c>
      <c r="G1318" t="s">
        <v>723</v>
      </c>
    </row>
    <row r="1319" spans="1:7" x14ac:dyDescent="0.25">
      <c r="A1319">
        <v>320</v>
      </c>
      <c r="B1319">
        <v>480</v>
      </c>
      <c r="C1319" t="s">
        <v>1093</v>
      </c>
      <c r="D1319" t="s">
        <v>910</v>
      </c>
      <c r="E1319" t="s">
        <v>1048</v>
      </c>
      <c r="F1319" t="str">
        <f t="shared" si="20"/>
        <v>320480DKA6420DKA1060DKA3210</v>
      </c>
      <c r="G1319" t="s">
        <v>723</v>
      </c>
    </row>
    <row r="1320" spans="1:7" x14ac:dyDescent="0.25">
      <c r="A1320">
        <v>320</v>
      </c>
      <c r="B1320">
        <v>480</v>
      </c>
      <c r="C1320" t="s">
        <v>1093</v>
      </c>
      <c r="D1320" t="s">
        <v>910</v>
      </c>
      <c r="E1320" t="s">
        <v>1050</v>
      </c>
      <c r="F1320" t="str">
        <f t="shared" si="20"/>
        <v>320480DKA6420DKA1060DKA3220</v>
      </c>
      <c r="G1320" t="s">
        <v>723</v>
      </c>
    </row>
    <row r="1321" spans="1:7" x14ac:dyDescent="0.25">
      <c r="A1321">
        <v>320</v>
      </c>
      <c r="B1321">
        <v>480</v>
      </c>
      <c r="C1321" t="s">
        <v>1093</v>
      </c>
      <c r="D1321" t="s">
        <v>910</v>
      </c>
      <c r="E1321" t="s">
        <v>1052</v>
      </c>
      <c r="F1321" t="str">
        <f t="shared" si="20"/>
        <v>320480DKA6420DKA1060DKA3230</v>
      </c>
      <c r="G1321" t="s">
        <v>723</v>
      </c>
    </row>
    <row r="1322" spans="1:7" x14ac:dyDescent="0.25">
      <c r="A1322">
        <v>320</v>
      </c>
      <c r="B1322">
        <v>480</v>
      </c>
      <c r="C1322" t="s">
        <v>1093</v>
      </c>
      <c r="D1322" t="s">
        <v>911</v>
      </c>
      <c r="E1322" t="s">
        <v>1046</v>
      </c>
      <c r="F1322" t="str">
        <f t="shared" si="20"/>
        <v>320480DKA6420DKA1070-1080DKA3200</v>
      </c>
      <c r="G1322" t="s">
        <v>504</v>
      </c>
    </row>
    <row r="1323" spans="1:7" x14ac:dyDescent="0.25">
      <c r="A1323">
        <v>320</v>
      </c>
      <c r="B1323">
        <v>480</v>
      </c>
      <c r="C1323" t="s">
        <v>1093</v>
      </c>
      <c r="D1323" t="s">
        <v>911</v>
      </c>
      <c r="E1323" t="s">
        <v>1048</v>
      </c>
      <c r="F1323" t="str">
        <f t="shared" si="20"/>
        <v>320480DKA6420DKA1070-1080DKA3210</v>
      </c>
      <c r="G1323" t="s">
        <v>504</v>
      </c>
    </row>
    <row r="1324" spans="1:7" x14ac:dyDescent="0.25">
      <c r="A1324">
        <v>320</v>
      </c>
      <c r="B1324">
        <v>480</v>
      </c>
      <c r="C1324" t="s">
        <v>1093</v>
      </c>
      <c r="D1324" t="s">
        <v>911</v>
      </c>
      <c r="E1324" t="s">
        <v>1050</v>
      </c>
      <c r="F1324" t="str">
        <f t="shared" si="20"/>
        <v>320480DKA6420DKA1070-1080DKA3220</v>
      </c>
      <c r="G1324" t="s">
        <v>501</v>
      </c>
    </row>
    <row r="1325" spans="1:7" x14ac:dyDescent="0.25">
      <c r="A1325">
        <v>320</v>
      </c>
      <c r="B1325">
        <v>480</v>
      </c>
      <c r="C1325" t="s">
        <v>1093</v>
      </c>
      <c r="D1325" t="s">
        <v>911</v>
      </c>
      <c r="E1325" t="s">
        <v>1052</v>
      </c>
      <c r="F1325" t="str">
        <f t="shared" si="20"/>
        <v>320480DKA6420DKA1070-1080DKA3230</v>
      </c>
      <c r="G1325" t="s">
        <v>501</v>
      </c>
    </row>
    <row r="1326" spans="1:7" x14ac:dyDescent="0.25">
      <c r="A1326">
        <v>320</v>
      </c>
      <c r="B1326">
        <v>480</v>
      </c>
      <c r="C1326" t="s">
        <v>1093</v>
      </c>
      <c r="D1326" t="s">
        <v>913</v>
      </c>
      <c r="E1326" t="s">
        <v>1046</v>
      </c>
      <c r="F1326" t="str">
        <f t="shared" si="20"/>
        <v>320480DKA6420DKA1090DKA3200</v>
      </c>
      <c r="G1326" t="s">
        <v>723</v>
      </c>
    </row>
    <row r="1327" spans="1:7" x14ac:dyDescent="0.25">
      <c r="A1327">
        <v>320</v>
      </c>
      <c r="B1327">
        <v>480</v>
      </c>
      <c r="C1327" t="s">
        <v>1093</v>
      </c>
      <c r="D1327" t="s">
        <v>913</v>
      </c>
      <c r="E1327" t="s">
        <v>1048</v>
      </c>
      <c r="F1327" t="str">
        <f t="shared" si="20"/>
        <v>320480DKA6420DKA1090DKA3210</v>
      </c>
      <c r="G1327" t="s">
        <v>723</v>
      </c>
    </row>
    <row r="1328" spans="1:7" x14ac:dyDescent="0.25">
      <c r="A1328">
        <v>320</v>
      </c>
      <c r="B1328">
        <v>480</v>
      </c>
      <c r="C1328" t="s">
        <v>1093</v>
      </c>
      <c r="D1328" t="s">
        <v>913</v>
      </c>
      <c r="E1328" t="s">
        <v>1050</v>
      </c>
      <c r="F1328" t="str">
        <f t="shared" si="20"/>
        <v>320480DKA6420DKA1090DKA3220</v>
      </c>
      <c r="G1328" t="s">
        <v>723</v>
      </c>
    </row>
    <row r="1329" spans="1:7" x14ac:dyDescent="0.25">
      <c r="A1329">
        <v>320</v>
      </c>
      <c r="B1329">
        <v>480</v>
      </c>
      <c r="C1329" t="s">
        <v>1093</v>
      </c>
      <c r="D1329" t="s">
        <v>913</v>
      </c>
      <c r="E1329" t="s">
        <v>1052</v>
      </c>
      <c r="F1329" t="str">
        <f t="shared" si="20"/>
        <v>320480DKA6420DKA1090DKA3230</v>
      </c>
      <c r="G1329" t="s">
        <v>723</v>
      </c>
    </row>
    <row r="1330" spans="1:7" x14ac:dyDescent="0.25">
      <c r="A1330">
        <v>320</v>
      </c>
      <c r="B1330">
        <v>480</v>
      </c>
      <c r="C1330" t="s">
        <v>1094</v>
      </c>
      <c r="D1330" t="s">
        <v>908</v>
      </c>
      <c r="E1330" t="s">
        <v>1046</v>
      </c>
      <c r="F1330" t="str">
        <f t="shared" si="20"/>
        <v>320480DKA6430DKA1040-1050DKA3200</v>
      </c>
      <c r="G1330" t="s">
        <v>504</v>
      </c>
    </row>
    <row r="1331" spans="1:7" x14ac:dyDescent="0.25">
      <c r="A1331">
        <v>320</v>
      </c>
      <c r="B1331">
        <v>480</v>
      </c>
      <c r="C1331" t="s">
        <v>1094</v>
      </c>
      <c r="D1331" t="s">
        <v>908</v>
      </c>
      <c r="E1331" t="s">
        <v>1048</v>
      </c>
      <c r="F1331" t="str">
        <f t="shared" si="20"/>
        <v>320480DKA6430DKA1040-1050DKA3210</v>
      </c>
      <c r="G1331" t="s">
        <v>504</v>
      </c>
    </row>
    <row r="1332" spans="1:7" x14ac:dyDescent="0.25">
      <c r="A1332">
        <v>320</v>
      </c>
      <c r="B1332">
        <v>480</v>
      </c>
      <c r="C1332" t="s">
        <v>1094</v>
      </c>
      <c r="D1332" t="s">
        <v>908</v>
      </c>
      <c r="E1332" t="s">
        <v>1050</v>
      </c>
      <c r="F1332" t="str">
        <f t="shared" si="20"/>
        <v>320480DKA6430DKA1040-1050DKA3220</v>
      </c>
      <c r="G1332" t="s">
        <v>501</v>
      </c>
    </row>
    <row r="1333" spans="1:7" x14ac:dyDescent="0.25">
      <c r="A1333">
        <v>320</v>
      </c>
      <c r="B1333">
        <v>480</v>
      </c>
      <c r="C1333" t="s">
        <v>1094</v>
      </c>
      <c r="D1333" t="s">
        <v>908</v>
      </c>
      <c r="E1333" t="s">
        <v>1052</v>
      </c>
      <c r="F1333" t="str">
        <f t="shared" si="20"/>
        <v>320480DKA6430DKA1040-1050DKA3230</v>
      </c>
      <c r="G1333" t="s">
        <v>501</v>
      </c>
    </row>
    <row r="1334" spans="1:7" x14ac:dyDescent="0.25">
      <c r="A1334">
        <v>320</v>
      </c>
      <c r="B1334">
        <v>480</v>
      </c>
      <c r="C1334" t="s">
        <v>1094</v>
      </c>
      <c r="D1334" t="s">
        <v>910</v>
      </c>
      <c r="E1334" t="s">
        <v>1046</v>
      </c>
      <c r="F1334" t="str">
        <f t="shared" si="20"/>
        <v>320480DKA6430DKA1060DKA3200</v>
      </c>
      <c r="G1334" t="s">
        <v>723</v>
      </c>
    </row>
    <row r="1335" spans="1:7" x14ac:dyDescent="0.25">
      <c r="A1335">
        <v>320</v>
      </c>
      <c r="B1335">
        <v>480</v>
      </c>
      <c r="C1335" t="s">
        <v>1094</v>
      </c>
      <c r="D1335" t="s">
        <v>910</v>
      </c>
      <c r="E1335" t="s">
        <v>1048</v>
      </c>
      <c r="F1335" t="str">
        <f t="shared" si="20"/>
        <v>320480DKA6430DKA1060DKA3210</v>
      </c>
      <c r="G1335" t="s">
        <v>723</v>
      </c>
    </row>
    <row r="1336" spans="1:7" x14ac:dyDescent="0.25">
      <c r="A1336">
        <v>320</v>
      </c>
      <c r="B1336">
        <v>480</v>
      </c>
      <c r="C1336" t="s">
        <v>1094</v>
      </c>
      <c r="D1336" t="s">
        <v>910</v>
      </c>
      <c r="E1336" t="s">
        <v>1050</v>
      </c>
      <c r="F1336" t="str">
        <f t="shared" si="20"/>
        <v>320480DKA6430DKA1060DKA3220</v>
      </c>
      <c r="G1336" t="s">
        <v>723</v>
      </c>
    </row>
    <row r="1337" spans="1:7" x14ac:dyDescent="0.25">
      <c r="A1337">
        <v>320</v>
      </c>
      <c r="B1337">
        <v>480</v>
      </c>
      <c r="C1337" t="s">
        <v>1094</v>
      </c>
      <c r="D1337" t="s">
        <v>910</v>
      </c>
      <c r="E1337" t="s">
        <v>1052</v>
      </c>
      <c r="F1337" t="str">
        <f t="shared" si="20"/>
        <v>320480DKA6430DKA1060DKA3230</v>
      </c>
      <c r="G1337" t="s">
        <v>723</v>
      </c>
    </row>
    <row r="1338" spans="1:7" x14ac:dyDescent="0.25">
      <c r="A1338">
        <v>320</v>
      </c>
      <c r="B1338">
        <v>480</v>
      </c>
      <c r="C1338" t="s">
        <v>1094</v>
      </c>
      <c r="D1338" t="s">
        <v>911</v>
      </c>
      <c r="E1338" t="s">
        <v>1046</v>
      </c>
      <c r="F1338" t="str">
        <f t="shared" si="20"/>
        <v>320480DKA6430DKA1070-1080DKA3200</v>
      </c>
      <c r="G1338" t="s">
        <v>504</v>
      </c>
    </row>
    <row r="1339" spans="1:7" x14ac:dyDescent="0.25">
      <c r="A1339">
        <v>320</v>
      </c>
      <c r="B1339">
        <v>480</v>
      </c>
      <c r="C1339" t="s">
        <v>1094</v>
      </c>
      <c r="D1339" t="s">
        <v>911</v>
      </c>
      <c r="E1339" t="s">
        <v>1048</v>
      </c>
      <c r="F1339" t="str">
        <f t="shared" si="20"/>
        <v>320480DKA6430DKA1070-1080DKA3210</v>
      </c>
      <c r="G1339" t="s">
        <v>504</v>
      </c>
    </row>
    <row r="1340" spans="1:7" x14ac:dyDescent="0.25">
      <c r="A1340">
        <v>320</v>
      </c>
      <c r="B1340">
        <v>480</v>
      </c>
      <c r="C1340" t="s">
        <v>1094</v>
      </c>
      <c r="D1340" t="s">
        <v>911</v>
      </c>
      <c r="E1340" t="s">
        <v>1050</v>
      </c>
      <c r="F1340" t="str">
        <f t="shared" si="20"/>
        <v>320480DKA6430DKA1070-1080DKA3220</v>
      </c>
      <c r="G1340" t="s">
        <v>501</v>
      </c>
    </row>
    <row r="1341" spans="1:7" x14ac:dyDescent="0.25">
      <c r="A1341">
        <v>320</v>
      </c>
      <c r="B1341">
        <v>480</v>
      </c>
      <c r="C1341" t="s">
        <v>1094</v>
      </c>
      <c r="D1341" t="s">
        <v>911</v>
      </c>
      <c r="E1341" t="s">
        <v>1052</v>
      </c>
      <c r="F1341" t="str">
        <f t="shared" si="20"/>
        <v>320480DKA6430DKA1070-1080DKA3230</v>
      </c>
      <c r="G1341" t="s">
        <v>501</v>
      </c>
    </row>
    <row r="1342" spans="1:7" x14ac:dyDescent="0.25">
      <c r="A1342">
        <v>320</v>
      </c>
      <c r="B1342">
        <v>480</v>
      </c>
      <c r="C1342" t="s">
        <v>1094</v>
      </c>
      <c r="D1342" t="s">
        <v>913</v>
      </c>
      <c r="E1342" t="s">
        <v>1046</v>
      </c>
      <c r="F1342" t="str">
        <f t="shared" si="20"/>
        <v>320480DKA6430DKA1090DKA3200</v>
      </c>
      <c r="G1342" t="s">
        <v>723</v>
      </c>
    </row>
    <row r="1343" spans="1:7" x14ac:dyDescent="0.25">
      <c r="A1343">
        <v>320</v>
      </c>
      <c r="B1343">
        <v>480</v>
      </c>
      <c r="C1343" t="s">
        <v>1094</v>
      </c>
      <c r="D1343" t="s">
        <v>913</v>
      </c>
      <c r="E1343" t="s">
        <v>1048</v>
      </c>
      <c r="F1343" t="str">
        <f t="shared" si="20"/>
        <v>320480DKA6430DKA1090DKA3210</v>
      </c>
      <c r="G1343" t="s">
        <v>723</v>
      </c>
    </row>
    <row r="1344" spans="1:7" x14ac:dyDescent="0.25">
      <c r="A1344">
        <v>320</v>
      </c>
      <c r="B1344">
        <v>480</v>
      </c>
      <c r="C1344" t="s">
        <v>1094</v>
      </c>
      <c r="D1344" t="s">
        <v>913</v>
      </c>
      <c r="E1344" t="s">
        <v>1050</v>
      </c>
      <c r="F1344" t="str">
        <f t="shared" si="20"/>
        <v>320480DKA6430DKA1090DKA3220</v>
      </c>
      <c r="G1344" t="s">
        <v>723</v>
      </c>
    </row>
    <row r="1345" spans="1:7" x14ac:dyDescent="0.25">
      <c r="A1345">
        <v>320</v>
      </c>
      <c r="B1345">
        <v>480</v>
      </c>
      <c r="C1345" t="s">
        <v>1094</v>
      </c>
      <c r="D1345" t="s">
        <v>913</v>
      </c>
      <c r="E1345" t="s">
        <v>1052</v>
      </c>
      <c r="F1345" t="str">
        <f t="shared" si="20"/>
        <v>320480DKA6430DKA1090DKA3230</v>
      </c>
      <c r="G1345" t="s">
        <v>723</v>
      </c>
    </row>
    <row r="1346" spans="1:7" x14ac:dyDescent="0.25">
      <c r="A1346">
        <v>320</v>
      </c>
      <c r="B1346">
        <v>490</v>
      </c>
      <c r="C1346" t="s">
        <v>1092</v>
      </c>
      <c r="D1346" t="s">
        <v>908</v>
      </c>
      <c r="E1346" t="s">
        <v>1046</v>
      </c>
      <c r="F1346" t="str">
        <f t="shared" si="20"/>
        <v>320490DKA6410DKA1040-1050DKA3200</v>
      </c>
      <c r="G1346" t="s">
        <v>504</v>
      </c>
    </row>
    <row r="1347" spans="1:7" x14ac:dyDescent="0.25">
      <c r="A1347">
        <v>320</v>
      </c>
      <c r="B1347">
        <v>490</v>
      </c>
      <c r="C1347" t="s">
        <v>1092</v>
      </c>
      <c r="D1347" t="s">
        <v>908</v>
      </c>
      <c r="E1347" t="s">
        <v>1048</v>
      </c>
      <c r="F1347" t="str">
        <f t="shared" ref="F1347:F1410" si="21">CONCATENATE(A1347,B1347,C1347,D1347,E1347)</f>
        <v>320490DKA6410DKA1040-1050DKA3210</v>
      </c>
      <c r="G1347" t="s">
        <v>504</v>
      </c>
    </row>
    <row r="1348" spans="1:7" x14ac:dyDescent="0.25">
      <c r="A1348">
        <v>320</v>
      </c>
      <c r="B1348">
        <v>490</v>
      </c>
      <c r="C1348" t="s">
        <v>1092</v>
      </c>
      <c r="D1348" t="s">
        <v>908</v>
      </c>
      <c r="E1348" t="s">
        <v>1050</v>
      </c>
      <c r="F1348" t="str">
        <f t="shared" si="21"/>
        <v>320490DKA6410DKA1040-1050DKA3220</v>
      </c>
      <c r="G1348" t="s">
        <v>504</v>
      </c>
    </row>
    <row r="1349" spans="1:7" x14ac:dyDescent="0.25">
      <c r="A1349">
        <v>320</v>
      </c>
      <c r="B1349">
        <v>490</v>
      </c>
      <c r="C1349" t="s">
        <v>1092</v>
      </c>
      <c r="D1349" t="s">
        <v>908</v>
      </c>
      <c r="E1349" t="s">
        <v>1052</v>
      </c>
      <c r="F1349" t="str">
        <f t="shared" si="21"/>
        <v>320490DKA6410DKA1040-1050DKA3230</v>
      </c>
      <c r="G1349" t="s">
        <v>504</v>
      </c>
    </row>
    <row r="1350" spans="1:7" x14ac:dyDescent="0.25">
      <c r="A1350">
        <v>320</v>
      </c>
      <c r="B1350">
        <v>490</v>
      </c>
      <c r="C1350" t="s">
        <v>1092</v>
      </c>
      <c r="D1350" t="s">
        <v>910</v>
      </c>
      <c r="E1350" t="s">
        <v>1046</v>
      </c>
      <c r="F1350" t="str">
        <f t="shared" si="21"/>
        <v>320490DKA6410DKA1060DKA3200</v>
      </c>
      <c r="G1350" t="s">
        <v>723</v>
      </c>
    </row>
    <row r="1351" spans="1:7" x14ac:dyDescent="0.25">
      <c r="A1351">
        <v>320</v>
      </c>
      <c r="B1351">
        <v>490</v>
      </c>
      <c r="C1351" t="s">
        <v>1092</v>
      </c>
      <c r="D1351" t="s">
        <v>910</v>
      </c>
      <c r="E1351" t="s">
        <v>1048</v>
      </c>
      <c r="F1351" t="str">
        <f t="shared" si="21"/>
        <v>320490DKA6410DKA1060DKA3210</v>
      </c>
      <c r="G1351" t="s">
        <v>723</v>
      </c>
    </row>
    <row r="1352" spans="1:7" x14ac:dyDescent="0.25">
      <c r="A1352">
        <v>320</v>
      </c>
      <c r="B1352">
        <v>490</v>
      </c>
      <c r="C1352" t="s">
        <v>1092</v>
      </c>
      <c r="D1352" t="s">
        <v>910</v>
      </c>
      <c r="E1352" t="s">
        <v>1050</v>
      </c>
      <c r="F1352" t="str">
        <f t="shared" si="21"/>
        <v>320490DKA6410DKA1060DKA3220</v>
      </c>
      <c r="G1352" t="s">
        <v>723</v>
      </c>
    </row>
    <row r="1353" spans="1:7" x14ac:dyDescent="0.25">
      <c r="A1353">
        <v>320</v>
      </c>
      <c r="B1353">
        <v>490</v>
      </c>
      <c r="C1353" t="s">
        <v>1092</v>
      </c>
      <c r="D1353" t="s">
        <v>910</v>
      </c>
      <c r="E1353" t="s">
        <v>1052</v>
      </c>
      <c r="F1353" t="str">
        <f t="shared" si="21"/>
        <v>320490DKA6410DKA1060DKA3230</v>
      </c>
      <c r="G1353" t="s">
        <v>723</v>
      </c>
    </row>
    <row r="1354" spans="1:7" x14ac:dyDescent="0.25">
      <c r="A1354">
        <v>320</v>
      </c>
      <c r="B1354">
        <v>490</v>
      </c>
      <c r="C1354" t="s">
        <v>1092</v>
      </c>
      <c r="D1354" t="s">
        <v>911</v>
      </c>
      <c r="E1354" t="s">
        <v>1046</v>
      </c>
      <c r="F1354" t="str">
        <f t="shared" si="21"/>
        <v>320490DKA6410DKA1070-1080DKA3200</v>
      </c>
      <c r="G1354" t="s">
        <v>504</v>
      </c>
    </row>
    <row r="1355" spans="1:7" x14ac:dyDescent="0.25">
      <c r="A1355">
        <v>320</v>
      </c>
      <c r="B1355">
        <v>490</v>
      </c>
      <c r="C1355" t="s">
        <v>1092</v>
      </c>
      <c r="D1355" t="s">
        <v>911</v>
      </c>
      <c r="E1355" t="s">
        <v>1048</v>
      </c>
      <c r="F1355" t="str">
        <f t="shared" si="21"/>
        <v>320490DKA6410DKA1070-1080DKA3210</v>
      </c>
      <c r="G1355" t="s">
        <v>504</v>
      </c>
    </row>
    <row r="1356" spans="1:7" x14ac:dyDescent="0.25">
      <c r="A1356">
        <v>320</v>
      </c>
      <c r="B1356">
        <v>490</v>
      </c>
      <c r="C1356" t="s">
        <v>1092</v>
      </c>
      <c r="D1356" t="s">
        <v>911</v>
      </c>
      <c r="E1356" t="s">
        <v>1050</v>
      </c>
      <c r="F1356" t="str">
        <f t="shared" si="21"/>
        <v>320490DKA6410DKA1070-1080DKA3220</v>
      </c>
      <c r="G1356" t="s">
        <v>504</v>
      </c>
    </row>
    <row r="1357" spans="1:7" x14ac:dyDescent="0.25">
      <c r="A1357">
        <v>320</v>
      </c>
      <c r="B1357">
        <v>490</v>
      </c>
      <c r="C1357" t="s">
        <v>1092</v>
      </c>
      <c r="D1357" t="s">
        <v>911</v>
      </c>
      <c r="E1357" t="s">
        <v>1052</v>
      </c>
      <c r="F1357" t="str">
        <f t="shared" si="21"/>
        <v>320490DKA6410DKA1070-1080DKA3230</v>
      </c>
      <c r="G1357" t="s">
        <v>504</v>
      </c>
    </row>
    <row r="1358" spans="1:7" x14ac:dyDescent="0.25">
      <c r="A1358">
        <v>320</v>
      </c>
      <c r="B1358">
        <v>490</v>
      </c>
      <c r="C1358" t="s">
        <v>1092</v>
      </c>
      <c r="D1358" t="s">
        <v>913</v>
      </c>
      <c r="E1358" t="s">
        <v>1046</v>
      </c>
      <c r="F1358" t="str">
        <f t="shared" si="21"/>
        <v>320490DKA6410DKA1090DKA3200</v>
      </c>
      <c r="G1358" t="s">
        <v>723</v>
      </c>
    </row>
    <row r="1359" spans="1:7" x14ac:dyDescent="0.25">
      <c r="A1359">
        <v>320</v>
      </c>
      <c r="B1359">
        <v>490</v>
      </c>
      <c r="C1359" t="s">
        <v>1092</v>
      </c>
      <c r="D1359" t="s">
        <v>913</v>
      </c>
      <c r="E1359" t="s">
        <v>1048</v>
      </c>
      <c r="F1359" t="str">
        <f t="shared" si="21"/>
        <v>320490DKA6410DKA1090DKA3210</v>
      </c>
      <c r="G1359" t="s">
        <v>723</v>
      </c>
    </row>
    <row r="1360" spans="1:7" x14ac:dyDescent="0.25">
      <c r="A1360">
        <v>320</v>
      </c>
      <c r="B1360">
        <v>490</v>
      </c>
      <c r="C1360" t="s">
        <v>1092</v>
      </c>
      <c r="D1360" t="s">
        <v>913</v>
      </c>
      <c r="E1360" t="s">
        <v>1050</v>
      </c>
      <c r="F1360" t="str">
        <f t="shared" si="21"/>
        <v>320490DKA6410DKA1090DKA3220</v>
      </c>
      <c r="G1360" t="s">
        <v>723</v>
      </c>
    </row>
    <row r="1361" spans="1:7" x14ac:dyDescent="0.25">
      <c r="A1361">
        <v>320</v>
      </c>
      <c r="B1361">
        <v>490</v>
      </c>
      <c r="C1361" t="s">
        <v>1092</v>
      </c>
      <c r="D1361" t="s">
        <v>913</v>
      </c>
      <c r="E1361" t="s">
        <v>1052</v>
      </c>
      <c r="F1361" t="str">
        <f t="shared" si="21"/>
        <v>320490DKA6410DKA1090DKA3230</v>
      </c>
      <c r="G1361" t="s">
        <v>723</v>
      </c>
    </row>
    <row r="1362" spans="1:7" x14ac:dyDescent="0.25">
      <c r="A1362">
        <v>320</v>
      </c>
      <c r="B1362">
        <v>490</v>
      </c>
      <c r="C1362" t="s">
        <v>1093</v>
      </c>
      <c r="D1362" t="s">
        <v>908</v>
      </c>
      <c r="E1362" t="s">
        <v>1046</v>
      </c>
      <c r="F1362" t="str">
        <f t="shared" si="21"/>
        <v>320490DKA6420DKA1040-1050DKA3200</v>
      </c>
      <c r="G1362" t="s">
        <v>504</v>
      </c>
    </row>
    <row r="1363" spans="1:7" x14ac:dyDescent="0.25">
      <c r="A1363">
        <v>320</v>
      </c>
      <c r="B1363">
        <v>490</v>
      </c>
      <c r="C1363" t="s">
        <v>1093</v>
      </c>
      <c r="D1363" t="s">
        <v>908</v>
      </c>
      <c r="E1363" t="s">
        <v>1048</v>
      </c>
      <c r="F1363" t="str">
        <f t="shared" si="21"/>
        <v>320490DKA6420DKA1040-1050DKA3210</v>
      </c>
      <c r="G1363" t="s">
        <v>504</v>
      </c>
    </row>
    <row r="1364" spans="1:7" x14ac:dyDescent="0.25">
      <c r="A1364">
        <v>320</v>
      </c>
      <c r="B1364">
        <v>490</v>
      </c>
      <c r="C1364" t="s">
        <v>1093</v>
      </c>
      <c r="D1364" t="s">
        <v>908</v>
      </c>
      <c r="E1364" t="s">
        <v>1050</v>
      </c>
      <c r="F1364" t="str">
        <f t="shared" si="21"/>
        <v>320490DKA6420DKA1040-1050DKA3220</v>
      </c>
      <c r="G1364" t="s">
        <v>504</v>
      </c>
    </row>
    <row r="1365" spans="1:7" x14ac:dyDescent="0.25">
      <c r="A1365">
        <v>320</v>
      </c>
      <c r="B1365">
        <v>490</v>
      </c>
      <c r="C1365" t="s">
        <v>1093</v>
      </c>
      <c r="D1365" t="s">
        <v>908</v>
      </c>
      <c r="E1365" t="s">
        <v>1052</v>
      </c>
      <c r="F1365" t="str">
        <f t="shared" si="21"/>
        <v>320490DKA6420DKA1040-1050DKA3230</v>
      </c>
      <c r="G1365" t="s">
        <v>504</v>
      </c>
    </row>
    <row r="1366" spans="1:7" x14ac:dyDescent="0.25">
      <c r="A1366">
        <v>320</v>
      </c>
      <c r="B1366">
        <v>490</v>
      </c>
      <c r="C1366" t="s">
        <v>1093</v>
      </c>
      <c r="D1366" t="s">
        <v>910</v>
      </c>
      <c r="E1366" t="s">
        <v>1046</v>
      </c>
      <c r="F1366" t="str">
        <f t="shared" si="21"/>
        <v>320490DKA6420DKA1060DKA3200</v>
      </c>
      <c r="G1366" t="s">
        <v>723</v>
      </c>
    </row>
    <row r="1367" spans="1:7" x14ac:dyDescent="0.25">
      <c r="A1367">
        <v>320</v>
      </c>
      <c r="B1367">
        <v>490</v>
      </c>
      <c r="C1367" t="s">
        <v>1093</v>
      </c>
      <c r="D1367" t="s">
        <v>910</v>
      </c>
      <c r="E1367" t="s">
        <v>1048</v>
      </c>
      <c r="F1367" t="str">
        <f t="shared" si="21"/>
        <v>320490DKA6420DKA1060DKA3210</v>
      </c>
      <c r="G1367" t="s">
        <v>723</v>
      </c>
    </row>
    <row r="1368" spans="1:7" x14ac:dyDescent="0.25">
      <c r="A1368">
        <v>320</v>
      </c>
      <c r="B1368">
        <v>490</v>
      </c>
      <c r="C1368" t="s">
        <v>1093</v>
      </c>
      <c r="D1368" t="s">
        <v>910</v>
      </c>
      <c r="E1368" t="s">
        <v>1050</v>
      </c>
      <c r="F1368" t="str">
        <f t="shared" si="21"/>
        <v>320490DKA6420DKA1060DKA3220</v>
      </c>
      <c r="G1368" t="s">
        <v>723</v>
      </c>
    </row>
    <row r="1369" spans="1:7" x14ac:dyDescent="0.25">
      <c r="A1369">
        <v>320</v>
      </c>
      <c r="B1369">
        <v>490</v>
      </c>
      <c r="C1369" t="s">
        <v>1093</v>
      </c>
      <c r="D1369" t="s">
        <v>910</v>
      </c>
      <c r="E1369" t="s">
        <v>1052</v>
      </c>
      <c r="F1369" t="str">
        <f t="shared" si="21"/>
        <v>320490DKA6420DKA1060DKA3230</v>
      </c>
      <c r="G1369" t="s">
        <v>723</v>
      </c>
    </row>
    <row r="1370" spans="1:7" x14ac:dyDescent="0.25">
      <c r="A1370">
        <v>320</v>
      </c>
      <c r="B1370">
        <v>490</v>
      </c>
      <c r="C1370" t="s">
        <v>1093</v>
      </c>
      <c r="D1370" t="s">
        <v>911</v>
      </c>
      <c r="E1370" t="s">
        <v>1046</v>
      </c>
      <c r="F1370" t="str">
        <f t="shared" si="21"/>
        <v>320490DKA6420DKA1070-1080DKA3200</v>
      </c>
      <c r="G1370" t="s">
        <v>504</v>
      </c>
    </row>
    <row r="1371" spans="1:7" x14ac:dyDescent="0.25">
      <c r="A1371">
        <v>320</v>
      </c>
      <c r="B1371">
        <v>490</v>
      </c>
      <c r="C1371" t="s">
        <v>1093</v>
      </c>
      <c r="D1371" t="s">
        <v>911</v>
      </c>
      <c r="E1371" t="s">
        <v>1048</v>
      </c>
      <c r="F1371" t="str">
        <f t="shared" si="21"/>
        <v>320490DKA6420DKA1070-1080DKA3210</v>
      </c>
      <c r="G1371" t="s">
        <v>504</v>
      </c>
    </row>
    <row r="1372" spans="1:7" x14ac:dyDescent="0.25">
      <c r="A1372">
        <v>320</v>
      </c>
      <c r="B1372">
        <v>490</v>
      </c>
      <c r="C1372" t="s">
        <v>1093</v>
      </c>
      <c r="D1372" t="s">
        <v>911</v>
      </c>
      <c r="E1372" t="s">
        <v>1050</v>
      </c>
      <c r="F1372" t="str">
        <f t="shared" si="21"/>
        <v>320490DKA6420DKA1070-1080DKA3220</v>
      </c>
      <c r="G1372" t="s">
        <v>504</v>
      </c>
    </row>
    <row r="1373" spans="1:7" x14ac:dyDescent="0.25">
      <c r="A1373">
        <v>320</v>
      </c>
      <c r="B1373">
        <v>490</v>
      </c>
      <c r="C1373" t="s">
        <v>1093</v>
      </c>
      <c r="D1373" t="s">
        <v>911</v>
      </c>
      <c r="E1373" t="s">
        <v>1052</v>
      </c>
      <c r="F1373" t="str">
        <f t="shared" si="21"/>
        <v>320490DKA6420DKA1070-1080DKA3230</v>
      </c>
      <c r="G1373" t="s">
        <v>504</v>
      </c>
    </row>
    <row r="1374" spans="1:7" x14ac:dyDescent="0.25">
      <c r="A1374">
        <v>320</v>
      </c>
      <c r="B1374">
        <v>490</v>
      </c>
      <c r="C1374" t="s">
        <v>1093</v>
      </c>
      <c r="D1374" t="s">
        <v>913</v>
      </c>
      <c r="E1374" t="s">
        <v>1046</v>
      </c>
      <c r="F1374" t="str">
        <f t="shared" si="21"/>
        <v>320490DKA6420DKA1090DKA3200</v>
      </c>
      <c r="G1374" t="s">
        <v>723</v>
      </c>
    </row>
    <row r="1375" spans="1:7" x14ac:dyDescent="0.25">
      <c r="A1375">
        <v>320</v>
      </c>
      <c r="B1375">
        <v>490</v>
      </c>
      <c r="C1375" t="s">
        <v>1093</v>
      </c>
      <c r="D1375" t="s">
        <v>913</v>
      </c>
      <c r="E1375" t="s">
        <v>1048</v>
      </c>
      <c r="F1375" t="str">
        <f t="shared" si="21"/>
        <v>320490DKA6420DKA1090DKA3210</v>
      </c>
      <c r="G1375" t="s">
        <v>723</v>
      </c>
    </row>
    <row r="1376" spans="1:7" x14ac:dyDescent="0.25">
      <c r="A1376">
        <v>320</v>
      </c>
      <c r="B1376">
        <v>490</v>
      </c>
      <c r="C1376" t="s">
        <v>1093</v>
      </c>
      <c r="D1376" t="s">
        <v>913</v>
      </c>
      <c r="E1376" t="s">
        <v>1050</v>
      </c>
      <c r="F1376" t="str">
        <f t="shared" si="21"/>
        <v>320490DKA6420DKA1090DKA3220</v>
      </c>
      <c r="G1376" t="s">
        <v>723</v>
      </c>
    </row>
    <row r="1377" spans="1:7" x14ac:dyDescent="0.25">
      <c r="A1377">
        <v>320</v>
      </c>
      <c r="B1377">
        <v>490</v>
      </c>
      <c r="C1377" t="s">
        <v>1093</v>
      </c>
      <c r="D1377" t="s">
        <v>913</v>
      </c>
      <c r="E1377" t="s">
        <v>1052</v>
      </c>
      <c r="F1377" t="str">
        <f t="shared" si="21"/>
        <v>320490DKA6420DKA1090DKA3230</v>
      </c>
      <c r="G1377" t="s">
        <v>723</v>
      </c>
    </row>
    <row r="1378" spans="1:7" x14ac:dyDescent="0.25">
      <c r="A1378">
        <v>320</v>
      </c>
      <c r="B1378">
        <v>490</v>
      </c>
      <c r="C1378" t="s">
        <v>1094</v>
      </c>
      <c r="D1378" t="s">
        <v>908</v>
      </c>
      <c r="E1378" t="s">
        <v>1046</v>
      </c>
      <c r="F1378" t="str">
        <f t="shared" si="21"/>
        <v>320490DKA6430DKA1040-1050DKA3200</v>
      </c>
      <c r="G1378" t="s">
        <v>504</v>
      </c>
    </row>
    <row r="1379" spans="1:7" x14ac:dyDescent="0.25">
      <c r="A1379">
        <v>320</v>
      </c>
      <c r="B1379">
        <v>490</v>
      </c>
      <c r="C1379" t="s">
        <v>1094</v>
      </c>
      <c r="D1379" t="s">
        <v>908</v>
      </c>
      <c r="E1379" t="s">
        <v>1048</v>
      </c>
      <c r="F1379" t="str">
        <f t="shared" si="21"/>
        <v>320490DKA6430DKA1040-1050DKA3210</v>
      </c>
      <c r="G1379" t="s">
        <v>504</v>
      </c>
    </row>
    <row r="1380" spans="1:7" x14ac:dyDescent="0.25">
      <c r="A1380">
        <v>320</v>
      </c>
      <c r="B1380">
        <v>490</v>
      </c>
      <c r="C1380" t="s">
        <v>1094</v>
      </c>
      <c r="D1380" t="s">
        <v>908</v>
      </c>
      <c r="E1380" t="s">
        <v>1050</v>
      </c>
      <c r="F1380" t="str">
        <f t="shared" si="21"/>
        <v>320490DKA6430DKA1040-1050DKA3220</v>
      </c>
      <c r="G1380" t="s">
        <v>501</v>
      </c>
    </row>
    <row r="1381" spans="1:7" x14ac:dyDescent="0.25">
      <c r="A1381">
        <v>320</v>
      </c>
      <c r="B1381">
        <v>490</v>
      </c>
      <c r="C1381" t="s">
        <v>1094</v>
      </c>
      <c r="D1381" t="s">
        <v>908</v>
      </c>
      <c r="E1381" t="s">
        <v>1052</v>
      </c>
      <c r="F1381" t="str">
        <f t="shared" si="21"/>
        <v>320490DKA6430DKA1040-1050DKA3230</v>
      </c>
      <c r="G1381" t="s">
        <v>501</v>
      </c>
    </row>
    <row r="1382" spans="1:7" x14ac:dyDescent="0.25">
      <c r="A1382">
        <v>320</v>
      </c>
      <c r="B1382">
        <v>490</v>
      </c>
      <c r="C1382" t="s">
        <v>1094</v>
      </c>
      <c r="D1382" t="s">
        <v>910</v>
      </c>
      <c r="E1382" t="s">
        <v>1046</v>
      </c>
      <c r="F1382" t="str">
        <f t="shared" si="21"/>
        <v>320490DKA6430DKA1060DKA3200</v>
      </c>
      <c r="G1382" t="s">
        <v>723</v>
      </c>
    </row>
    <row r="1383" spans="1:7" x14ac:dyDescent="0.25">
      <c r="A1383">
        <v>320</v>
      </c>
      <c r="B1383">
        <v>490</v>
      </c>
      <c r="C1383" t="s">
        <v>1094</v>
      </c>
      <c r="D1383" t="s">
        <v>910</v>
      </c>
      <c r="E1383" t="s">
        <v>1048</v>
      </c>
      <c r="F1383" t="str">
        <f t="shared" si="21"/>
        <v>320490DKA6430DKA1060DKA3210</v>
      </c>
      <c r="G1383" t="s">
        <v>723</v>
      </c>
    </row>
    <row r="1384" spans="1:7" x14ac:dyDescent="0.25">
      <c r="A1384">
        <v>320</v>
      </c>
      <c r="B1384">
        <v>490</v>
      </c>
      <c r="C1384" t="s">
        <v>1094</v>
      </c>
      <c r="D1384" t="s">
        <v>910</v>
      </c>
      <c r="E1384" t="s">
        <v>1050</v>
      </c>
      <c r="F1384" t="str">
        <f t="shared" si="21"/>
        <v>320490DKA6430DKA1060DKA3220</v>
      </c>
      <c r="G1384" t="s">
        <v>723</v>
      </c>
    </row>
    <row r="1385" spans="1:7" x14ac:dyDescent="0.25">
      <c r="A1385">
        <v>320</v>
      </c>
      <c r="B1385">
        <v>490</v>
      </c>
      <c r="C1385" t="s">
        <v>1094</v>
      </c>
      <c r="D1385" t="s">
        <v>910</v>
      </c>
      <c r="E1385" t="s">
        <v>1052</v>
      </c>
      <c r="F1385" t="str">
        <f t="shared" si="21"/>
        <v>320490DKA6430DKA1060DKA3230</v>
      </c>
      <c r="G1385" t="s">
        <v>723</v>
      </c>
    </row>
    <row r="1386" spans="1:7" x14ac:dyDescent="0.25">
      <c r="A1386">
        <v>320</v>
      </c>
      <c r="B1386">
        <v>490</v>
      </c>
      <c r="C1386" t="s">
        <v>1094</v>
      </c>
      <c r="D1386" t="s">
        <v>911</v>
      </c>
      <c r="E1386" t="s">
        <v>1046</v>
      </c>
      <c r="F1386" t="str">
        <f t="shared" si="21"/>
        <v>320490DKA6430DKA1070-1080DKA3200</v>
      </c>
      <c r="G1386" t="s">
        <v>504</v>
      </c>
    </row>
    <row r="1387" spans="1:7" x14ac:dyDescent="0.25">
      <c r="A1387">
        <v>320</v>
      </c>
      <c r="B1387">
        <v>490</v>
      </c>
      <c r="C1387" t="s">
        <v>1094</v>
      </c>
      <c r="D1387" t="s">
        <v>911</v>
      </c>
      <c r="E1387" t="s">
        <v>1048</v>
      </c>
      <c r="F1387" t="str">
        <f t="shared" si="21"/>
        <v>320490DKA6430DKA1070-1080DKA3210</v>
      </c>
      <c r="G1387" t="s">
        <v>504</v>
      </c>
    </row>
    <row r="1388" spans="1:7" x14ac:dyDescent="0.25">
      <c r="A1388">
        <v>320</v>
      </c>
      <c r="B1388">
        <v>490</v>
      </c>
      <c r="C1388" t="s">
        <v>1094</v>
      </c>
      <c r="D1388" t="s">
        <v>911</v>
      </c>
      <c r="E1388" t="s">
        <v>1050</v>
      </c>
      <c r="F1388" t="str">
        <f t="shared" si="21"/>
        <v>320490DKA6430DKA1070-1080DKA3220</v>
      </c>
      <c r="G1388" t="s">
        <v>501</v>
      </c>
    </row>
    <row r="1389" spans="1:7" x14ac:dyDescent="0.25">
      <c r="A1389">
        <v>320</v>
      </c>
      <c r="B1389">
        <v>490</v>
      </c>
      <c r="C1389" t="s">
        <v>1094</v>
      </c>
      <c r="D1389" t="s">
        <v>911</v>
      </c>
      <c r="E1389" t="s">
        <v>1052</v>
      </c>
      <c r="F1389" t="str">
        <f t="shared" si="21"/>
        <v>320490DKA6430DKA1070-1080DKA3230</v>
      </c>
      <c r="G1389" t="s">
        <v>501</v>
      </c>
    </row>
    <row r="1390" spans="1:7" x14ac:dyDescent="0.25">
      <c r="A1390">
        <v>320</v>
      </c>
      <c r="B1390">
        <v>490</v>
      </c>
      <c r="C1390" t="s">
        <v>1094</v>
      </c>
      <c r="D1390" t="s">
        <v>913</v>
      </c>
      <c r="E1390" t="s">
        <v>1046</v>
      </c>
      <c r="F1390" t="str">
        <f t="shared" si="21"/>
        <v>320490DKA6430DKA1090DKA3200</v>
      </c>
      <c r="G1390" t="s">
        <v>723</v>
      </c>
    </row>
    <row r="1391" spans="1:7" x14ac:dyDescent="0.25">
      <c r="A1391">
        <v>320</v>
      </c>
      <c r="B1391">
        <v>490</v>
      </c>
      <c r="C1391" t="s">
        <v>1094</v>
      </c>
      <c r="D1391" t="s">
        <v>913</v>
      </c>
      <c r="E1391" t="s">
        <v>1048</v>
      </c>
      <c r="F1391" t="str">
        <f t="shared" si="21"/>
        <v>320490DKA6430DKA1090DKA3210</v>
      </c>
      <c r="G1391" t="s">
        <v>723</v>
      </c>
    </row>
    <row r="1392" spans="1:7" x14ac:dyDescent="0.25">
      <c r="A1392">
        <v>320</v>
      </c>
      <c r="B1392">
        <v>490</v>
      </c>
      <c r="C1392" t="s">
        <v>1094</v>
      </c>
      <c r="D1392" t="s">
        <v>913</v>
      </c>
      <c r="E1392" t="s">
        <v>1050</v>
      </c>
      <c r="F1392" t="str">
        <f t="shared" si="21"/>
        <v>320490DKA6430DKA1090DKA3220</v>
      </c>
      <c r="G1392" t="s">
        <v>723</v>
      </c>
    </row>
    <row r="1393" spans="1:7" x14ac:dyDescent="0.25">
      <c r="A1393">
        <v>320</v>
      </c>
      <c r="B1393">
        <v>490</v>
      </c>
      <c r="C1393" t="s">
        <v>1094</v>
      </c>
      <c r="D1393" t="s">
        <v>913</v>
      </c>
      <c r="E1393" t="s">
        <v>1052</v>
      </c>
      <c r="F1393" t="str">
        <f t="shared" si="21"/>
        <v>320490DKA6430DKA1090DKA3230</v>
      </c>
      <c r="G1393" t="s">
        <v>723</v>
      </c>
    </row>
    <row r="1394" spans="1:7" x14ac:dyDescent="0.25">
      <c r="A1394">
        <v>320</v>
      </c>
      <c r="B1394">
        <v>500</v>
      </c>
      <c r="C1394" t="s">
        <v>1092</v>
      </c>
      <c r="D1394" t="s">
        <v>908</v>
      </c>
      <c r="E1394" t="s">
        <v>1046</v>
      </c>
      <c r="F1394" t="str">
        <f t="shared" si="21"/>
        <v>320500DKA6410DKA1040-1050DKA3200</v>
      </c>
      <c r="G1394" t="s">
        <v>723</v>
      </c>
    </row>
    <row r="1395" spans="1:7" x14ac:dyDescent="0.25">
      <c r="A1395">
        <v>320</v>
      </c>
      <c r="B1395">
        <v>500</v>
      </c>
      <c r="C1395" t="s">
        <v>1092</v>
      </c>
      <c r="D1395" t="s">
        <v>908</v>
      </c>
      <c r="E1395" t="s">
        <v>1048</v>
      </c>
      <c r="F1395" t="str">
        <f t="shared" si="21"/>
        <v>320500DKA6410DKA1040-1050DKA3210</v>
      </c>
      <c r="G1395" t="s">
        <v>723</v>
      </c>
    </row>
    <row r="1396" spans="1:7" x14ac:dyDescent="0.25">
      <c r="A1396">
        <v>320</v>
      </c>
      <c r="B1396">
        <v>500</v>
      </c>
      <c r="C1396" t="s">
        <v>1092</v>
      </c>
      <c r="D1396" t="s">
        <v>908</v>
      </c>
      <c r="E1396" t="s">
        <v>1050</v>
      </c>
      <c r="F1396" t="str">
        <f t="shared" si="21"/>
        <v>320500DKA6410DKA1040-1050DKA3220</v>
      </c>
      <c r="G1396" t="s">
        <v>504</v>
      </c>
    </row>
    <row r="1397" spans="1:7" x14ac:dyDescent="0.25">
      <c r="A1397">
        <v>320</v>
      </c>
      <c r="B1397">
        <v>500</v>
      </c>
      <c r="C1397" t="s">
        <v>1092</v>
      </c>
      <c r="D1397" t="s">
        <v>908</v>
      </c>
      <c r="E1397" t="s">
        <v>1052</v>
      </c>
      <c r="F1397" t="str">
        <f t="shared" si="21"/>
        <v>320500DKA6410DKA1040-1050DKA3230</v>
      </c>
      <c r="G1397" t="s">
        <v>504</v>
      </c>
    </row>
    <row r="1398" spans="1:7" x14ac:dyDescent="0.25">
      <c r="A1398">
        <v>320</v>
      </c>
      <c r="B1398">
        <v>500</v>
      </c>
      <c r="C1398" t="s">
        <v>1092</v>
      </c>
      <c r="D1398" t="s">
        <v>910</v>
      </c>
      <c r="E1398" t="s">
        <v>1046</v>
      </c>
      <c r="F1398" t="str">
        <f t="shared" si="21"/>
        <v>320500DKA6410DKA1060DKA3200</v>
      </c>
      <c r="G1398" t="s">
        <v>504</v>
      </c>
    </row>
    <row r="1399" spans="1:7" x14ac:dyDescent="0.25">
      <c r="A1399">
        <v>320</v>
      </c>
      <c r="B1399">
        <v>500</v>
      </c>
      <c r="C1399" t="s">
        <v>1092</v>
      </c>
      <c r="D1399" t="s">
        <v>910</v>
      </c>
      <c r="E1399" t="s">
        <v>1048</v>
      </c>
      <c r="F1399" t="str">
        <f t="shared" si="21"/>
        <v>320500DKA6410DKA1060DKA3210</v>
      </c>
      <c r="G1399" t="s">
        <v>504</v>
      </c>
    </row>
    <row r="1400" spans="1:7" x14ac:dyDescent="0.25">
      <c r="A1400">
        <v>320</v>
      </c>
      <c r="B1400">
        <v>500</v>
      </c>
      <c r="C1400" t="s">
        <v>1092</v>
      </c>
      <c r="D1400" t="s">
        <v>910</v>
      </c>
      <c r="E1400" t="s">
        <v>1050</v>
      </c>
      <c r="F1400" t="str">
        <f t="shared" si="21"/>
        <v>320500DKA6410DKA1060DKA3220</v>
      </c>
      <c r="G1400" t="s">
        <v>504</v>
      </c>
    </row>
    <row r="1401" spans="1:7" x14ac:dyDescent="0.25">
      <c r="A1401">
        <v>320</v>
      </c>
      <c r="B1401">
        <v>500</v>
      </c>
      <c r="C1401" t="s">
        <v>1092</v>
      </c>
      <c r="D1401" t="s">
        <v>910</v>
      </c>
      <c r="E1401" t="s">
        <v>1052</v>
      </c>
      <c r="F1401" t="str">
        <f t="shared" si="21"/>
        <v>320500DKA6410DKA1060DKA3230</v>
      </c>
      <c r="G1401" t="s">
        <v>504</v>
      </c>
    </row>
    <row r="1402" spans="1:7" x14ac:dyDescent="0.25">
      <c r="A1402">
        <v>320</v>
      </c>
      <c r="B1402">
        <v>500</v>
      </c>
      <c r="C1402" t="s">
        <v>1092</v>
      </c>
      <c r="D1402" t="s">
        <v>911</v>
      </c>
      <c r="E1402" t="s">
        <v>1046</v>
      </c>
      <c r="F1402" t="str">
        <f t="shared" si="21"/>
        <v>320500DKA6410DKA1070-1080DKA3200</v>
      </c>
      <c r="G1402" t="s">
        <v>504</v>
      </c>
    </row>
    <row r="1403" spans="1:7" x14ac:dyDescent="0.25">
      <c r="A1403">
        <v>320</v>
      </c>
      <c r="B1403">
        <v>500</v>
      </c>
      <c r="C1403" t="s">
        <v>1092</v>
      </c>
      <c r="D1403" t="s">
        <v>911</v>
      </c>
      <c r="E1403" t="s">
        <v>1048</v>
      </c>
      <c r="F1403" t="str">
        <f t="shared" si="21"/>
        <v>320500DKA6410DKA1070-1080DKA3210</v>
      </c>
      <c r="G1403" t="s">
        <v>504</v>
      </c>
    </row>
    <row r="1404" spans="1:7" x14ac:dyDescent="0.25">
      <c r="A1404">
        <v>320</v>
      </c>
      <c r="B1404">
        <v>500</v>
      </c>
      <c r="C1404" t="s">
        <v>1092</v>
      </c>
      <c r="D1404" t="s">
        <v>911</v>
      </c>
      <c r="E1404" t="s">
        <v>1050</v>
      </c>
      <c r="F1404" t="str">
        <f t="shared" si="21"/>
        <v>320500DKA6410DKA1070-1080DKA3220</v>
      </c>
      <c r="G1404" t="s">
        <v>504</v>
      </c>
    </row>
    <row r="1405" spans="1:7" x14ac:dyDescent="0.25">
      <c r="A1405">
        <v>320</v>
      </c>
      <c r="B1405">
        <v>500</v>
      </c>
      <c r="C1405" t="s">
        <v>1092</v>
      </c>
      <c r="D1405" t="s">
        <v>911</v>
      </c>
      <c r="E1405" t="s">
        <v>1052</v>
      </c>
      <c r="F1405" t="str">
        <f t="shared" si="21"/>
        <v>320500DKA6410DKA1070-1080DKA3230</v>
      </c>
      <c r="G1405" t="s">
        <v>504</v>
      </c>
    </row>
    <row r="1406" spans="1:7" x14ac:dyDescent="0.25">
      <c r="A1406">
        <v>320</v>
      </c>
      <c r="B1406">
        <v>500</v>
      </c>
      <c r="C1406" t="s">
        <v>1092</v>
      </c>
      <c r="D1406" t="s">
        <v>913</v>
      </c>
      <c r="E1406" t="s">
        <v>1046</v>
      </c>
      <c r="F1406" t="str">
        <f t="shared" si="21"/>
        <v>320500DKA6410DKA1090DKA3200</v>
      </c>
      <c r="G1406" t="s">
        <v>504</v>
      </c>
    </row>
    <row r="1407" spans="1:7" x14ac:dyDescent="0.25">
      <c r="A1407">
        <v>320</v>
      </c>
      <c r="B1407">
        <v>500</v>
      </c>
      <c r="C1407" t="s">
        <v>1092</v>
      </c>
      <c r="D1407" t="s">
        <v>913</v>
      </c>
      <c r="E1407" t="s">
        <v>1048</v>
      </c>
      <c r="F1407" t="str">
        <f t="shared" si="21"/>
        <v>320500DKA6410DKA1090DKA3210</v>
      </c>
      <c r="G1407" t="s">
        <v>504</v>
      </c>
    </row>
    <row r="1408" spans="1:7" x14ac:dyDescent="0.25">
      <c r="A1408">
        <v>320</v>
      </c>
      <c r="B1408">
        <v>500</v>
      </c>
      <c r="C1408" t="s">
        <v>1092</v>
      </c>
      <c r="D1408" t="s">
        <v>913</v>
      </c>
      <c r="E1408" t="s">
        <v>1050</v>
      </c>
      <c r="F1408" t="str">
        <f t="shared" si="21"/>
        <v>320500DKA6410DKA1090DKA3220</v>
      </c>
      <c r="G1408" t="s">
        <v>504</v>
      </c>
    </row>
    <row r="1409" spans="1:7" x14ac:dyDescent="0.25">
      <c r="A1409">
        <v>320</v>
      </c>
      <c r="B1409">
        <v>500</v>
      </c>
      <c r="C1409" t="s">
        <v>1092</v>
      </c>
      <c r="D1409" t="s">
        <v>913</v>
      </c>
      <c r="E1409" t="s">
        <v>1052</v>
      </c>
      <c r="F1409" t="str">
        <f t="shared" si="21"/>
        <v>320500DKA6410DKA1090DKA3230</v>
      </c>
      <c r="G1409" t="s">
        <v>504</v>
      </c>
    </row>
    <row r="1410" spans="1:7" x14ac:dyDescent="0.25">
      <c r="A1410">
        <v>320</v>
      </c>
      <c r="B1410">
        <v>500</v>
      </c>
      <c r="C1410" t="s">
        <v>1093</v>
      </c>
      <c r="D1410" t="s">
        <v>908</v>
      </c>
      <c r="E1410" t="s">
        <v>1046</v>
      </c>
      <c r="F1410" t="str">
        <f t="shared" si="21"/>
        <v>320500DKA6420DKA1040-1050DKA3200</v>
      </c>
      <c r="G1410" t="s">
        <v>504</v>
      </c>
    </row>
    <row r="1411" spans="1:7" x14ac:dyDescent="0.25">
      <c r="A1411">
        <v>320</v>
      </c>
      <c r="B1411">
        <v>500</v>
      </c>
      <c r="C1411" t="s">
        <v>1093</v>
      </c>
      <c r="D1411" t="s">
        <v>908</v>
      </c>
      <c r="E1411" t="s">
        <v>1048</v>
      </c>
      <c r="F1411" t="str">
        <f t="shared" ref="F1411:F1474" si="22">CONCATENATE(A1411,B1411,C1411,D1411,E1411)</f>
        <v>320500DKA6420DKA1040-1050DKA3210</v>
      </c>
      <c r="G1411" t="s">
        <v>504</v>
      </c>
    </row>
    <row r="1412" spans="1:7" x14ac:dyDescent="0.25">
      <c r="A1412">
        <v>320</v>
      </c>
      <c r="B1412">
        <v>500</v>
      </c>
      <c r="C1412" t="s">
        <v>1093</v>
      </c>
      <c r="D1412" t="s">
        <v>908</v>
      </c>
      <c r="E1412" t="s">
        <v>1050</v>
      </c>
      <c r="F1412" t="str">
        <f t="shared" si="22"/>
        <v>320500DKA6420DKA1040-1050DKA3220</v>
      </c>
      <c r="G1412" t="s">
        <v>504</v>
      </c>
    </row>
    <row r="1413" spans="1:7" x14ac:dyDescent="0.25">
      <c r="A1413">
        <v>320</v>
      </c>
      <c r="B1413">
        <v>500</v>
      </c>
      <c r="C1413" t="s">
        <v>1093</v>
      </c>
      <c r="D1413" t="s">
        <v>908</v>
      </c>
      <c r="E1413" t="s">
        <v>1052</v>
      </c>
      <c r="F1413" t="str">
        <f t="shared" si="22"/>
        <v>320500DKA6420DKA1040-1050DKA3230</v>
      </c>
      <c r="G1413" t="s">
        <v>504</v>
      </c>
    </row>
    <row r="1414" spans="1:7" x14ac:dyDescent="0.25">
      <c r="A1414">
        <v>320</v>
      </c>
      <c r="B1414">
        <v>500</v>
      </c>
      <c r="C1414" t="s">
        <v>1093</v>
      </c>
      <c r="D1414" t="s">
        <v>910</v>
      </c>
      <c r="E1414" t="s">
        <v>1046</v>
      </c>
      <c r="F1414" t="str">
        <f t="shared" si="22"/>
        <v>320500DKA6420DKA1060DKA3200</v>
      </c>
      <c r="G1414" t="s">
        <v>723</v>
      </c>
    </row>
    <row r="1415" spans="1:7" x14ac:dyDescent="0.25">
      <c r="A1415">
        <v>320</v>
      </c>
      <c r="B1415">
        <v>500</v>
      </c>
      <c r="C1415" t="s">
        <v>1093</v>
      </c>
      <c r="D1415" t="s">
        <v>910</v>
      </c>
      <c r="E1415" t="s">
        <v>1048</v>
      </c>
      <c r="F1415" t="str">
        <f t="shared" si="22"/>
        <v>320500DKA6420DKA1060DKA3210</v>
      </c>
      <c r="G1415" t="s">
        <v>723</v>
      </c>
    </row>
    <row r="1416" spans="1:7" x14ac:dyDescent="0.25">
      <c r="A1416">
        <v>320</v>
      </c>
      <c r="B1416">
        <v>500</v>
      </c>
      <c r="C1416" t="s">
        <v>1093</v>
      </c>
      <c r="D1416" t="s">
        <v>910</v>
      </c>
      <c r="E1416" t="s">
        <v>1050</v>
      </c>
      <c r="F1416" t="str">
        <f t="shared" si="22"/>
        <v>320500DKA6420DKA1060DKA3220</v>
      </c>
      <c r="G1416" t="s">
        <v>723</v>
      </c>
    </row>
    <row r="1417" spans="1:7" x14ac:dyDescent="0.25">
      <c r="A1417">
        <v>320</v>
      </c>
      <c r="B1417">
        <v>500</v>
      </c>
      <c r="C1417" t="s">
        <v>1093</v>
      </c>
      <c r="D1417" t="s">
        <v>910</v>
      </c>
      <c r="E1417" t="s">
        <v>1052</v>
      </c>
      <c r="F1417" t="str">
        <f t="shared" si="22"/>
        <v>320500DKA6420DKA1060DKA3230</v>
      </c>
      <c r="G1417" t="s">
        <v>723</v>
      </c>
    </row>
    <row r="1418" spans="1:7" x14ac:dyDescent="0.25">
      <c r="A1418">
        <v>320</v>
      </c>
      <c r="B1418">
        <v>500</v>
      </c>
      <c r="C1418" t="s">
        <v>1093</v>
      </c>
      <c r="D1418" t="s">
        <v>911</v>
      </c>
      <c r="E1418" t="s">
        <v>1046</v>
      </c>
      <c r="F1418" t="str">
        <f t="shared" si="22"/>
        <v>320500DKA6420DKA1070-1080DKA3200</v>
      </c>
      <c r="G1418" t="s">
        <v>504</v>
      </c>
    </row>
    <row r="1419" spans="1:7" x14ac:dyDescent="0.25">
      <c r="A1419">
        <v>320</v>
      </c>
      <c r="B1419">
        <v>500</v>
      </c>
      <c r="C1419" t="s">
        <v>1093</v>
      </c>
      <c r="D1419" t="s">
        <v>911</v>
      </c>
      <c r="E1419" t="s">
        <v>1048</v>
      </c>
      <c r="F1419" t="str">
        <f t="shared" si="22"/>
        <v>320500DKA6420DKA1070-1080DKA3210</v>
      </c>
      <c r="G1419" t="s">
        <v>504</v>
      </c>
    </row>
    <row r="1420" spans="1:7" x14ac:dyDescent="0.25">
      <c r="A1420">
        <v>320</v>
      </c>
      <c r="B1420">
        <v>500</v>
      </c>
      <c r="C1420" t="s">
        <v>1093</v>
      </c>
      <c r="D1420" t="s">
        <v>911</v>
      </c>
      <c r="E1420" t="s">
        <v>1050</v>
      </c>
      <c r="F1420" t="str">
        <f t="shared" si="22"/>
        <v>320500DKA6420DKA1070-1080DKA3220</v>
      </c>
      <c r="G1420" t="s">
        <v>504</v>
      </c>
    </row>
    <row r="1421" spans="1:7" x14ac:dyDescent="0.25">
      <c r="A1421">
        <v>320</v>
      </c>
      <c r="B1421">
        <v>500</v>
      </c>
      <c r="C1421" t="s">
        <v>1093</v>
      </c>
      <c r="D1421" t="s">
        <v>911</v>
      </c>
      <c r="E1421" t="s">
        <v>1052</v>
      </c>
      <c r="F1421" t="str">
        <f t="shared" si="22"/>
        <v>320500DKA6420DKA1070-1080DKA3230</v>
      </c>
      <c r="G1421" t="s">
        <v>504</v>
      </c>
    </row>
    <row r="1422" spans="1:7" x14ac:dyDescent="0.25">
      <c r="A1422">
        <v>320</v>
      </c>
      <c r="B1422">
        <v>500</v>
      </c>
      <c r="C1422" t="s">
        <v>1093</v>
      </c>
      <c r="D1422" t="s">
        <v>913</v>
      </c>
      <c r="E1422" t="s">
        <v>1046</v>
      </c>
      <c r="F1422" t="str">
        <f t="shared" si="22"/>
        <v>320500DKA6420DKA1090DKA3200</v>
      </c>
      <c r="G1422" t="s">
        <v>723</v>
      </c>
    </row>
    <row r="1423" spans="1:7" x14ac:dyDescent="0.25">
      <c r="A1423">
        <v>320</v>
      </c>
      <c r="B1423">
        <v>500</v>
      </c>
      <c r="C1423" t="s">
        <v>1093</v>
      </c>
      <c r="D1423" t="s">
        <v>913</v>
      </c>
      <c r="E1423" t="s">
        <v>1048</v>
      </c>
      <c r="F1423" t="str">
        <f t="shared" si="22"/>
        <v>320500DKA6420DKA1090DKA3210</v>
      </c>
      <c r="G1423" t="s">
        <v>723</v>
      </c>
    </row>
    <row r="1424" spans="1:7" x14ac:dyDescent="0.25">
      <c r="A1424">
        <v>320</v>
      </c>
      <c r="B1424">
        <v>500</v>
      </c>
      <c r="C1424" t="s">
        <v>1093</v>
      </c>
      <c r="D1424" t="s">
        <v>913</v>
      </c>
      <c r="E1424" t="s">
        <v>1050</v>
      </c>
      <c r="F1424" t="str">
        <f t="shared" si="22"/>
        <v>320500DKA6420DKA1090DKA3220</v>
      </c>
      <c r="G1424" t="s">
        <v>723</v>
      </c>
    </row>
    <row r="1425" spans="1:7" x14ac:dyDescent="0.25">
      <c r="A1425">
        <v>320</v>
      </c>
      <c r="B1425">
        <v>500</v>
      </c>
      <c r="C1425" t="s">
        <v>1093</v>
      </c>
      <c r="D1425" t="s">
        <v>913</v>
      </c>
      <c r="E1425" t="s">
        <v>1052</v>
      </c>
      <c r="F1425" t="str">
        <f t="shared" si="22"/>
        <v>320500DKA6420DKA1090DKA3230</v>
      </c>
      <c r="G1425" t="s">
        <v>723</v>
      </c>
    </row>
    <row r="1426" spans="1:7" x14ac:dyDescent="0.25">
      <c r="A1426">
        <v>320</v>
      </c>
      <c r="B1426">
        <v>500</v>
      </c>
      <c r="C1426" t="s">
        <v>1094</v>
      </c>
      <c r="D1426" t="s">
        <v>908</v>
      </c>
      <c r="E1426" t="s">
        <v>1046</v>
      </c>
      <c r="F1426" t="str">
        <f t="shared" si="22"/>
        <v>320500DKA6430DKA1040-1050DKA3200</v>
      </c>
      <c r="G1426" t="s">
        <v>504</v>
      </c>
    </row>
    <row r="1427" spans="1:7" x14ac:dyDescent="0.25">
      <c r="A1427">
        <v>320</v>
      </c>
      <c r="B1427">
        <v>500</v>
      </c>
      <c r="C1427" t="s">
        <v>1094</v>
      </c>
      <c r="D1427" t="s">
        <v>908</v>
      </c>
      <c r="E1427" t="s">
        <v>1048</v>
      </c>
      <c r="F1427" t="str">
        <f t="shared" si="22"/>
        <v>320500DKA6430DKA1040-1050DKA3210</v>
      </c>
      <c r="G1427" t="s">
        <v>504</v>
      </c>
    </row>
    <row r="1428" spans="1:7" x14ac:dyDescent="0.25">
      <c r="A1428">
        <v>320</v>
      </c>
      <c r="B1428">
        <v>500</v>
      </c>
      <c r="C1428" t="s">
        <v>1094</v>
      </c>
      <c r="D1428" t="s">
        <v>908</v>
      </c>
      <c r="E1428" t="s">
        <v>1050</v>
      </c>
      <c r="F1428" t="str">
        <f t="shared" si="22"/>
        <v>320500DKA6430DKA1040-1050DKA3220</v>
      </c>
      <c r="G1428" t="s">
        <v>504</v>
      </c>
    </row>
    <row r="1429" spans="1:7" x14ac:dyDescent="0.25">
      <c r="A1429">
        <v>320</v>
      </c>
      <c r="B1429">
        <v>500</v>
      </c>
      <c r="C1429" t="s">
        <v>1094</v>
      </c>
      <c r="D1429" t="s">
        <v>908</v>
      </c>
      <c r="E1429" t="s">
        <v>1052</v>
      </c>
      <c r="F1429" t="str">
        <f t="shared" si="22"/>
        <v>320500DKA6430DKA1040-1050DKA3230</v>
      </c>
      <c r="G1429" t="s">
        <v>504</v>
      </c>
    </row>
    <row r="1430" spans="1:7" x14ac:dyDescent="0.25">
      <c r="A1430">
        <v>320</v>
      </c>
      <c r="B1430">
        <v>500</v>
      </c>
      <c r="C1430" t="s">
        <v>1094</v>
      </c>
      <c r="D1430" t="s">
        <v>910</v>
      </c>
      <c r="E1430" t="s">
        <v>1046</v>
      </c>
      <c r="F1430" t="str">
        <f t="shared" si="22"/>
        <v>320500DKA6430DKA1060DKA3200</v>
      </c>
      <c r="G1430" t="s">
        <v>723</v>
      </c>
    </row>
    <row r="1431" spans="1:7" x14ac:dyDescent="0.25">
      <c r="A1431">
        <v>320</v>
      </c>
      <c r="B1431">
        <v>500</v>
      </c>
      <c r="C1431" t="s">
        <v>1094</v>
      </c>
      <c r="D1431" t="s">
        <v>910</v>
      </c>
      <c r="E1431" t="s">
        <v>1048</v>
      </c>
      <c r="F1431" t="str">
        <f t="shared" si="22"/>
        <v>320500DKA6430DKA1060DKA3210</v>
      </c>
      <c r="G1431" t="s">
        <v>723</v>
      </c>
    </row>
    <row r="1432" spans="1:7" x14ac:dyDescent="0.25">
      <c r="A1432">
        <v>320</v>
      </c>
      <c r="B1432">
        <v>500</v>
      </c>
      <c r="C1432" t="s">
        <v>1094</v>
      </c>
      <c r="D1432" t="s">
        <v>910</v>
      </c>
      <c r="E1432" t="s">
        <v>1050</v>
      </c>
      <c r="F1432" t="str">
        <f t="shared" si="22"/>
        <v>320500DKA6430DKA1060DKA3220</v>
      </c>
      <c r="G1432" t="s">
        <v>723</v>
      </c>
    </row>
    <row r="1433" spans="1:7" x14ac:dyDescent="0.25">
      <c r="A1433">
        <v>320</v>
      </c>
      <c r="B1433">
        <v>500</v>
      </c>
      <c r="C1433" t="s">
        <v>1094</v>
      </c>
      <c r="D1433" t="s">
        <v>910</v>
      </c>
      <c r="E1433" t="s">
        <v>1052</v>
      </c>
      <c r="F1433" t="str">
        <f t="shared" si="22"/>
        <v>320500DKA6430DKA1060DKA3230</v>
      </c>
      <c r="G1433" t="s">
        <v>723</v>
      </c>
    </row>
    <row r="1434" spans="1:7" x14ac:dyDescent="0.25">
      <c r="A1434">
        <v>320</v>
      </c>
      <c r="B1434">
        <v>500</v>
      </c>
      <c r="C1434" t="s">
        <v>1094</v>
      </c>
      <c r="D1434" t="s">
        <v>911</v>
      </c>
      <c r="E1434" t="s">
        <v>1046</v>
      </c>
      <c r="F1434" t="str">
        <f t="shared" si="22"/>
        <v>320500DKA6430DKA1070-1080DKA3200</v>
      </c>
      <c r="G1434" t="s">
        <v>504</v>
      </c>
    </row>
    <row r="1435" spans="1:7" x14ac:dyDescent="0.25">
      <c r="A1435">
        <v>320</v>
      </c>
      <c r="B1435">
        <v>500</v>
      </c>
      <c r="C1435" t="s">
        <v>1094</v>
      </c>
      <c r="D1435" t="s">
        <v>911</v>
      </c>
      <c r="E1435" t="s">
        <v>1048</v>
      </c>
      <c r="F1435" t="str">
        <f t="shared" si="22"/>
        <v>320500DKA6430DKA1070-1080DKA3210</v>
      </c>
      <c r="G1435" t="s">
        <v>504</v>
      </c>
    </row>
    <row r="1436" spans="1:7" x14ac:dyDescent="0.25">
      <c r="A1436">
        <v>320</v>
      </c>
      <c r="B1436">
        <v>500</v>
      </c>
      <c r="C1436" t="s">
        <v>1094</v>
      </c>
      <c r="D1436" t="s">
        <v>911</v>
      </c>
      <c r="E1436" t="s">
        <v>1050</v>
      </c>
      <c r="F1436" t="str">
        <f t="shared" si="22"/>
        <v>320500DKA6430DKA1070-1080DKA3220</v>
      </c>
      <c r="G1436" t="s">
        <v>504</v>
      </c>
    </row>
    <row r="1437" spans="1:7" x14ac:dyDescent="0.25">
      <c r="A1437">
        <v>320</v>
      </c>
      <c r="B1437">
        <v>500</v>
      </c>
      <c r="C1437" t="s">
        <v>1094</v>
      </c>
      <c r="D1437" t="s">
        <v>911</v>
      </c>
      <c r="E1437" t="s">
        <v>1052</v>
      </c>
      <c r="F1437" t="str">
        <f t="shared" si="22"/>
        <v>320500DKA6430DKA1070-1080DKA3230</v>
      </c>
      <c r="G1437" t="s">
        <v>504</v>
      </c>
    </row>
    <row r="1438" spans="1:7" x14ac:dyDescent="0.25">
      <c r="A1438">
        <v>320</v>
      </c>
      <c r="B1438">
        <v>500</v>
      </c>
      <c r="C1438" t="s">
        <v>1094</v>
      </c>
      <c r="D1438" t="s">
        <v>913</v>
      </c>
      <c r="E1438" t="s">
        <v>1046</v>
      </c>
      <c r="F1438" t="str">
        <f t="shared" si="22"/>
        <v>320500DKA6430DKA1090DKA3200</v>
      </c>
      <c r="G1438" t="s">
        <v>723</v>
      </c>
    </row>
    <row r="1439" spans="1:7" x14ac:dyDescent="0.25">
      <c r="A1439">
        <v>320</v>
      </c>
      <c r="B1439">
        <v>500</v>
      </c>
      <c r="C1439" t="s">
        <v>1094</v>
      </c>
      <c r="D1439" t="s">
        <v>913</v>
      </c>
      <c r="E1439" t="s">
        <v>1048</v>
      </c>
      <c r="F1439" t="str">
        <f t="shared" si="22"/>
        <v>320500DKA6430DKA1090DKA3210</v>
      </c>
      <c r="G1439" t="s">
        <v>723</v>
      </c>
    </row>
    <row r="1440" spans="1:7" x14ac:dyDescent="0.25">
      <c r="A1440">
        <v>320</v>
      </c>
      <c r="B1440">
        <v>500</v>
      </c>
      <c r="C1440" t="s">
        <v>1094</v>
      </c>
      <c r="D1440" t="s">
        <v>913</v>
      </c>
      <c r="E1440" t="s">
        <v>1050</v>
      </c>
      <c r="F1440" t="str">
        <f t="shared" si="22"/>
        <v>320500DKA6430DKA1090DKA3220</v>
      </c>
      <c r="G1440" t="s">
        <v>723</v>
      </c>
    </row>
    <row r="1441" spans="1:7" x14ac:dyDescent="0.25">
      <c r="A1441">
        <v>320</v>
      </c>
      <c r="B1441">
        <v>500</v>
      </c>
      <c r="C1441" t="s">
        <v>1094</v>
      </c>
      <c r="D1441" t="s">
        <v>913</v>
      </c>
      <c r="E1441" t="s">
        <v>1052</v>
      </c>
      <c r="F1441" t="str">
        <f t="shared" si="22"/>
        <v>320500DKA6430DKA1090DKA3230</v>
      </c>
      <c r="G1441" t="s">
        <v>723</v>
      </c>
    </row>
    <row r="1442" spans="1:7" x14ac:dyDescent="0.25">
      <c r="A1442">
        <v>320</v>
      </c>
      <c r="B1442">
        <v>510</v>
      </c>
      <c r="C1442" t="s">
        <v>1092</v>
      </c>
      <c r="D1442" t="s">
        <v>908</v>
      </c>
      <c r="E1442" t="s">
        <v>1046</v>
      </c>
      <c r="F1442" t="str">
        <f t="shared" si="22"/>
        <v>320510DKA6410DKA1040-1050DKA3200</v>
      </c>
      <c r="G1442" t="s">
        <v>723</v>
      </c>
    </row>
    <row r="1443" spans="1:7" x14ac:dyDescent="0.25">
      <c r="A1443">
        <v>320</v>
      </c>
      <c r="B1443">
        <v>510</v>
      </c>
      <c r="C1443" t="s">
        <v>1092</v>
      </c>
      <c r="D1443" t="s">
        <v>908</v>
      </c>
      <c r="E1443" t="s">
        <v>1048</v>
      </c>
      <c r="F1443" t="str">
        <f t="shared" si="22"/>
        <v>320510DKA6410DKA1040-1050DKA3210</v>
      </c>
      <c r="G1443" t="s">
        <v>723</v>
      </c>
    </row>
    <row r="1444" spans="1:7" x14ac:dyDescent="0.25">
      <c r="A1444">
        <v>320</v>
      </c>
      <c r="B1444">
        <v>510</v>
      </c>
      <c r="C1444" t="s">
        <v>1092</v>
      </c>
      <c r="D1444" t="s">
        <v>908</v>
      </c>
      <c r="E1444" t="s">
        <v>1050</v>
      </c>
      <c r="F1444" t="str">
        <f t="shared" si="22"/>
        <v>320510DKA6410DKA1040-1050DKA3220</v>
      </c>
      <c r="G1444" t="s">
        <v>723</v>
      </c>
    </row>
    <row r="1445" spans="1:7" x14ac:dyDescent="0.25">
      <c r="A1445">
        <v>320</v>
      </c>
      <c r="B1445">
        <v>510</v>
      </c>
      <c r="C1445" t="s">
        <v>1092</v>
      </c>
      <c r="D1445" t="s">
        <v>908</v>
      </c>
      <c r="E1445" t="s">
        <v>1052</v>
      </c>
      <c r="F1445" t="str">
        <f t="shared" si="22"/>
        <v>320510DKA6410DKA1040-1050DKA3230</v>
      </c>
      <c r="G1445" t="s">
        <v>723</v>
      </c>
    </row>
    <row r="1446" spans="1:7" x14ac:dyDescent="0.25">
      <c r="A1446">
        <v>320</v>
      </c>
      <c r="B1446">
        <v>510</v>
      </c>
      <c r="C1446" t="s">
        <v>1092</v>
      </c>
      <c r="D1446" t="s">
        <v>910</v>
      </c>
      <c r="E1446" t="s">
        <v>1046</v>
      </c>
      <c r="F1446" t="str">
        <f t="shared" si="22"/>
        <v>320510DKA6410DKA1060DKA3200</v>
      </c>
      <c r="G1446" t="s">
        <v>504</v>
      </c>
    </row>
    <row r="1447" spans="1:7" x14ac:dyDescent="0.25">
      <c r="A1447">
        <v>320</v>
      </c>
      <c r="B1447">
        <v>510</v>
      </c>
      <c r="C1447" t="s">
        <v>1092</v>
      </c>
      <c r="D1447" t="s">
        <v>910</v>
      </c>
      <c r="E1447" t="s">
        <v>1048</v>
      </c>
      <c r="F1447" t="str">
        <f t="shared" si="22"/>
        <v>320510DKA6410DKA1060DKA3210</v>
      </c>
      <c r="G1447" t="s">
        <v>504</v>
      </c>
    </row>
    <row r="1448" spans="1:7" x14ac:dyDescent="0.25">
      <c r="A1448">
        <v>320</v>
      </c>
      <c r="B1448">
        <v>510</v>
      </c>
      <c r="C1448" t="s">
        <v>1092</v>
      </c>
      <c r="D1448" t="s">
        <v>910</v>
      </c>
      <c r="E1448" t="s">
        <v>1050</v>
      </c>
      <c r="F1448" t="str">
        <f t="shared" si="22"/>
        <v>320510DKA6410DKA1060DKA3220</v>
      </c>
      <c r="G1448" t="s">
        <v>504</v>
      </c>
    </row>
    <row r="1449" spans="1:7" x14ac:dyDescent="0.25">
      <c r="A1449">
        <v>320</v>
      </c>
      <c r="B1449">
        <v>510</v>
      </c>
      <c r="C1449" t="s">
        <v>1092</v>
      </c>
      <c r="D1449" t="s">
        <v>910</v>
      </c>
      <c r="E1449" t="s">
        <v>1052</v>
      </c>
      <c r="F1449" t="str">
        <f t="shared" si="22"/>
        <v>320510DKA6410DKA1060DKA3230</v>
      </c>
      <c r="G1449" t="s">
        <v>504</v>
      </c>
    </row>
    <row r="1450" spans="1:7" x14ac:dyDescent="0.25">
      <c r="A1450">
        <v>320</v>
      </c>
      <c r="B1450">
        <v>510</v>
      </c>
      <c r="C1450" t="s">
        <v>1092</v>
      </c>
      <c r="D1450" t="s">
        <v>911</v>
      </c>
      <c r="E1450" t="s">
        <v>1046</v>
      </c>
      <c r="F1450" t="str">
        <f t="shared" si="22"/>
        <v>320510DKA6410DKA1070-1080DKA3200</v>
      </c>
      <c r="G1450" t="s">
        <v>723</v>
      </c>
    </row>
    <row r="1451" spans="1:7" x14ac:dyDescent="0.25">
      <c r="A1451">
        <v>320</v>
      </c>
      <c r="B1451">
        <v>510</v>
      </c>
      <c r="C1451" t="s">
        <v>1092</v>
      </c>
      <c r="D1451" t="s">
        <v>911</v>
      </c>
      <c r="E1451" t="s">
        <v>1048</v>
      </c>
      <c r="F1451" t="str">
        <f t="shared" si="22"/>
        <v>320510DKA6410DKA1070-1080DKA3210</v>
      </c>
      <c r="G1451" t="s">
        <v>723</v>
      </c>
    </row>
    <row r="1452" spans="1:7" x14ac:dyDescent="0.25">
      <c r="A1452">
        <v>320</v>
      </c>
      <c r="B1452">
        <v>510</v>
      </c>
      <c r="C1452" t="s">
        <v>1092</v>
      </c>
      <c r="D1452" t="s">
        <v>911</v>
      </c>
      <c r="E1452" t="s">
        <v>1050</v>
      </c>
      <c r="F1452" t="str">
        <f t="shared" si="22"/>
        <v>320510DKA6410DKA1070-1080DKA3220</v>
      </c>
      <c r="G1452" t="s">
        <v>723</v>
      </c>
    </row>
    <row r="1453" spans="1:7" x14ac:dyDescent="0.25">
      <c r="A1453">
        <v>320</v>
      </c>
      <c r="B1453">
        <v>510</v>
      </c>
      <c r="C1453" t="s">
        <v>1092</v>
      </c>
      <c r="D1453" t="s">
        <v>911</v>
      </c>
      <c r="E1453" t="s">
        <v>1052</v>
      </c>
      <c r="F1453" t="str">
        <f t="shared" si="22"/>
        <v>320510DKA6410DKA1070-1080DKA3230</v>
      </c>
      <c r="G1453" t="s">
        <v>723</v>
      </c>
    </row>
    <row r="1454" spans="1:7" x14ac:dyDescent="0.25">
      <c r="A1454">
        <v>320</v>
      </c>
      <c r="B1454">
        <v>510</v>
      </c>
      <c r="C1454" t="s">
        <v>1092</v>
      </c>
      <c r="D1454" t="s">
        <v>913</v>
      </c>
      <c r="E1454" t="s">
        <v>1046</v>
      </c>
      <c r="F1454" t="str">
        <f t="shared" si="22"/>
        <v>320510DKA6410DKA1090DKA3200</v>
      </c>
      <c r="G1454" t="s">
        <v>504</v>
      </c>
    </row>
    <row r="1455" spans="1:7" x14ac:dyDescent="0.25">
      <c r="A1455">
        <v>320</v>
      </c>
      <c r="B1455">
        <v>510</v>
      </c>
      <c r="C1455" t="s">
        <v>1092</v>
      </c>
      <c r="D1455" t="s">
        <v>913</v>
      </c>
      <c r="E1455" t="s">
        <v>1048</v>
      </c>
      <c r="F1455" t="str">
        <f t="shared" si="22"/>
        <v>320510DKA6410DKA1090DKA3210</v>
      </c>
      <c r="G1455" t="s">
        <v>504</v>
      </c>
    </row>
    <row r="1456" spans="1:7" x14ac:dyDescent="0.25">
      <c r="A1456">
        <v>320</v>
      </c>
      <c r="B1456">
        <v>510</v>
      </c>
      <c r="C1456" t="s">
        <v>1092</v>
      </c>
      <c r="D1456" t="s">
        <v>913</v>
      </c>
      <c r="E1456" t="s">
        <v>1050</v>
      </c>
      <c r="F1456" t="str">
        <f t="shared" si="22"/>
        <v>320510DKA6410DKA1090DKA3220</v>
      </c>
      <c r="G1456" t="s">
        <v>504</v>
      </c>
    </row>
    <row r="1457" spans="1:7" x14ac:dyDescent="0.25">
      <c r="A1457">
        <v>320</v>
      </c>
      <c r="B1457">
        <v>510</v>
      </c>
      <c r="C1457" t="s">
        <v>1092</v>
      </c>
      <c r="D1457" t="s">
        <v>913</v>
      </c>
      <c r="E1457" t="s">
        <v>1052</v>
      </c>
      <c r="F1457" t="str">
        <f t="shared" si="22"/>
        <v>320510DKA6410DKA1090DKA3230</v>
      </c>
      <c r="G1457" t="s">
        <v>504</v>
      </c>
    </row>
    <row r="1458" spans="1:7" x14ac:dyDescent="0.25">
      <c r="A1458">
        <v>320</v>
      </c>
      <c r="B1458">
        <v>510</v>
      </c>
      <c r="C1458" t="s">
        <v>1093</v>
      </c>
      <c r="D1458" t="s">
        <v>908</v>
      </c>
      <c r="E1458" t="s">
        <v>1046</v>
      </c>
      <c r="F1458" t="str">
        <f t="shared" si="22"/>
        <v>320510DKA6420DKA1040-1050DKA3200</v>
      </c>
      <c r="G1458" t="s">
        <v>504</v>
      </c>
    </row>
    <row r="1459" spans="1:7" x14ac:dyDescent="0.25">
      <c r="A1459">
        <v>320</v>
      </c>
      <c r="B1459">
        <v>510</v>
      </c>
      <c r="C1459" t="s">
        <v>1093</v>
      </c>
      <c r="D1459" t="s">
        <v>908</v>
      </c>
      <c r="E1459" t="s">
        <v>1048</v>
      </c>
      <c r="F1459" t="str">
        <f t="shared" si="22"/>
        <v>320510DKA6420DKA1040-1050DKA3210</v>
      </c>
      <c r="G1459" t="s">
        <v>504</v>
      </c>
    </row>
    <row r="1460" spans="1:7" x14ac:dyDescent="0.25">
      <c r="A1460">
        <v>320</v>
      </c>
      <c r="B1460">
        <v>510</v>
      </c>
      <c r="C1460" t="s">
        <v>1093</v>
      </c>
      <c r="D1460" t="s">
        <v>908</v>
      </c>
      <c r="E1460" t="s">
        <v>1050</v>
      </c>
      <c r="F1460" t="str">
        <f t="shared" si="22"/>
        <v>320510DKA6420DKA1040-1050DKA3220</v>
      </c>
      <c r="G1460" t="s">
        <v>504</v>
      </c>
    </row>
    <row r="1461" spans="1:7" x14ac:dyDescent="0.25">
      <c r="A1461">
        <v>320</v>
      </c>
      <c r="B1461">
        <v>510</v>
      </c>
      <c r="C1461" t="s">
        <v>1093</v>
      </c>
      <c r="D1461" t="s">
        <v>908</v>
      </c>
      <c r="E1461" t="s">
        <v>1052</v>
      </c>
      <c r="F1461" t="str">
        <f t="shared" si="22"/>
        <v>320510DKA6420DKA1040-1050DKA3230</v>
      </c>
      <c r="G1461" t="s">
        <v>504</v>
      </c>
    </row>
    <row r="1462" spans="1:7" x14ac:dyDescent="0.25">
      <c r="A1462">
        <v>320</v>
      </c>
      <c r="B1462">
        <v>510</v>
      </c>
      <c r="C1462" t="s">
        <v>1093</v>
      </c>
      <c r="D1462" t="s">
        <v>910</v>
      </c>
      <c r="E1462" t="s">
        <v>1046</v>
      </c>
      <c r="F1462" t="str">
        <f t="shared" si="22"/>
        <v>320510DKA6420DKA1060DKA3200</v>
      </c>
      <c r="G1462" t="s">
        <v>504</v>
      </c>
    </row>
    <row r="1463" spans="1:7" x14ac:dyDescent="0.25">
      <c r="A1463">
        <v>320</v>
      </c>
      <c r="B1463">
        <v>510</v>
      </c>
      <c r="C1463" t="s">
        <v>1093</v>
      </c>
      <c r="D1463" t="s">
        <v>910</v>
      </c>
      <c r="E1463" t="s">
        <v>1048</v>
      </c>
      <c r="F1463" t="str">
        <f t="shared" si="22"/>
        <v>320510DKA6420DKA1060DKA3210</v>
      </c>
      <c r="G1463" t="s">
        <v>504</v>
      </c>
    </row>
    <row r="1464" spans="1:7" x14ac:dyDescent="0.25">
      <c r="A1464">
        <v>320</v>
      </c>
      <c r="B1464">
        <v>510</v>
      </c>
      <c r="C1464" t="s">
        <v>1093</v>
      </c>
      <c r="D1464" t="s">
        <v>910</v>
      </c>
      <c r="E1464" t="s">
        <v>1050</v>
      </c>
      <c r="F1464" t="str">
        <f t="shared" si="22"/>
        <v>320510DKA6420DKA1060DKA3220</v>
      </c>
      <c r="G1464" t="s">
        <v>504</v>
      </c>
    </row>
    <row r="1465" spans="1:7" x14ac:dyDescent="0.25">
      <c r="A1465">
        <v>320</v>
      </c>
      <c r="B1465">
        <v>510</v>
      </c>
      <c r="C1465" t="s">
        <v>1093</v>
      </c>
      <c r="D1465" t="s">
        <v>910</v>
      </c>
      <c r="E1465" t="s">
        <v>1052</v>
      </c>
      <c r="F1465" t="str">
        <f t="shared" si="22"/>
        <v>320510DKA6420DKA1060DKA3230</v>
      </c>
      <c r="G1465" t="s">
        <v>504</v>
      </c>
    </row>
    <row r="1466" spans="1:7" x14ac:dyDescent="0.25">
      <c r="A1466">
        <v>320</v>
      </c>
      <c r="B1466">
        <v>510</v>
      </c>
      <c r="C1466" t="s">
        <v>1093</v>
      </c>
      <c r="D1466" t="s">
        <v>911</v>
      </c>
      <c r="E1466" t="s">
        <v>1046</v>
      </c>
      <c r="F1466" t="str">
        <f t="shared" si="22"/>
        <v>320510DKA6420DKA1070-1080DKA3200</v>
      </c>
      <c r="G1466" t="s">
        <v>504</v>
      </c>
    </row>
    <row r="1467" spans="1:7" x14ac:dyDescent="0.25">
      <c r="A1467">
        <v>320</v>
      </c>
      <c r="B1467">
        <v>510</v>
      </c>
      <c r="C1467" t="s">
        <v>1093</v>
      </c>
      <c r="D1467" t="s">
        <v>911</v>
      </c>
      <c r="E1467" t="s">
        <v>1048</v>
      </c>
      <c r="F1467" t="str">
        <f t="shared" si="22"/>
        <v>320510DKA6420DKA1070-1080DKA3210</v>
      </c>
      <c r="G1467" t="s">
        <v>504</v>
      </c>
    </row>
    <row r="1468" spans="1:7" x14ac:dyDescent="0.25">
      <c r="A1468">
        <v>320</v>
      </c>
      <c r="B1468">
        <v>510</v>
      </c>
      <c r="C1468" t="s">
        <v>1093</v>
      </c>
      <c r="D1468" t="s">
        <v>911</v>
      </c>
      <c r="E1468" t="s">
        <v>1050</v>
      </c>
      <c r="F1468" t="str">
        <f t="shared" si="22"/>
        <v>320510DKA6420DKA1070-1080DKA3220</v>
      </c>
      <c r="G1468" t="s">
        <v>504</v>
      </c>
    </row>
    <row r="1469" spans="1:7" x14ac:dyDescent="0.25">
      <c r="A1469">
        <v>320</v>
      </c>
      <c r="B1469">
        <v>510</v>
      </c>
      <c r="C1469" t="s">
        <v>1093</v>
      </c>
      <c r="D1469" t="s">
        <v>911</v>
      </c>
      <c r="E1469" t="s">
        <v>1052</v>
      </c>
      <c r="F1469" t="str">
        <f t="shared" si="22"/>
        <v>320510DKA6420DKA1070-1080DKA3230</v>
      </c>
      <c r="G1469" t="s">
        <v>504</v>
      </c>
    </row>
    <row r="1470" spans="1:7" x14ac:dyDescent="0.25">
      <c r="A1470">
        <v>320</v>
      </c>
      <c r="B1470">
        <v>510</v>
      </c>
      <c r="C1470" t="s">
        <v>1093</v>
      </c>
      <c r="D1470" t="s">
        <v>913</v>
      </c>
      <c r="E1470" t="s">
        <v>1046</v>
      </c>
      <c r="F1470" t="str">
        <f t="shared" si="22"/>
        <v>320510DKA6420DKA1090DKA3200</v>
      </c>
      <c r="G1470" t="s">
        <v>504</v>
      </c>
    </row>
    <row r="1471" spans="1:7" x14ac:dyDescent="0.25">
      <c r="A1471">
        <v>320</v>
      </c>
      <c r="B1471">
        <v>510</v>
      </c>
      <c r="C1471" t="s">
        <v>1093</v>
      </c>
      <c r="D1471" t="s">
        <v>913</v>
      </c>
      <c r="E1471" t="s">
        <v>1048</v>
      </c>
      <c r="F1471" t="str">
        <f t="shared" si="22"/>
        <v>320510DKA6420DKA1090DKA3210</v>
      </c>
      <c r="G1471" t="s">
        <v>504</v>
      </c>
    </row>
    <row r="1472" spans="1:7" x14ac:dyDescent="0.25">
      <c r="A1472">
        <v>320</v>
      </c>
      <c r="B1472">
        <v>510</v>
      </c>
      <c r="C1472" t="s">
        <v>1093</v>
      </c>
      <c r="D1472" t="s">
        <v>913</v>
      </c>
      <c r="E1472" t="s">
        <v>1050</v>
      </c>
      <c r="F1472" t="str">
        <f t="shared" si="22"/>
        <v>320510DKA6420DKA1090DKA3220</v>
      </c>
      <c r="G1472" t="s">
        <v>504</v>
      </c>
    </row>
    <row r="1473" spans="1:7" x14ac:dyDescent="0.25">
      <c r="A1473">
        <v>320</v>
      </c>
      <c r="B1473">
        <v>510</v>
      </c>
      <c r="C1473" t="s">
        <v>1093</v>
      </c>
      <c r="D1473" t="s">
        <v>913</v>
      </c>
      <c r="E1473" t="s">
        <v>1052</v>
      </c>
      <c r="F1473" t="str">
        <f t="shared" si="22"/>
        <v>320510DKA6420DKA1090DKA3230</v>
      </c>
      <c r="G1473" t="s">
        <v>504</v>
      </c>
    </row>
    <row r="1474" spans="1:7" x14ac:dyDescent="0.25">
      <c r="A1474">
        <v>320</v>
      </c>
      <c r="B1474">
        <v>510</v>
      </c>
      <c r="C1474" t="s">
        <v>1094</v>
      </c>
      <c r="D1474" t="s">
        <v>908</v>
      </c>
      <c r="E1474" t="s">
        <v>1046</v>
      </c>
      <c r="F1474" t="str">
        <f t="shared" si="22"/>
        <v>320510DKA6430DKA1040-1050DKA3200</v>
      </c>
      <c r="G1474" t="s">
        <v>504</v>
      </c>
    </row>
    <row r="1475" spans="1:7" x14ac:dyDescent="0.25">
      <c r="A1475">
        <v>320</v>
      </c>
      <c r="B1475">
        <v>510</v>
      </c>
      <c r="C1475" t="s">
        <v>1094</v>
      </c>
      <c r="D1475" t="s">
        <v>908</v>
      </c>
      <c r="E1475" t="s">
        <v>1048</v>
      </c>
      <c r="F1475" t="str">
        <f t="shared" ref="F1475:F1538" si="23">CONCATENATE(A1475,B1475,C1475,D1475,E1475)</f>
        <v>320510DKA6430DKA1040-1050DKA3210</v>
      </c>
      <c r="G1475" t="s">
        <v>504</v>
      </c>
    </row>
    <row r="1476" spans="1:7" x14ac:dyDescent="0.25">
      <c r="A1476">
        <v>320</v>
      </c>
      <c r="B1476">
        <v>510</v>
      </c>
      <c r="C1476" t="s">
        <v>1094</v>
      </c>
      <c r="D1476" t="s">
        <v>908</v>
      </c>
      <c r="E1476" t="s">
        <v>1050</v>
      </c>
      <c r="F1476" t="str">
        <f t="shared" si="23"/>
        <v>320510DKA6430DKA1040-1050DKA3220</v>
      </c>
      <c r="G1476" t="s">
        <v>504</v>
      </c>
    </row>
    <row r="1477" spans="1:7" x14ac:dyDescent="0.25">
      <c r="A1477">
        <v>320</v>
      </c>
      <c r="B1477">
        <v>510</v>
      </c>
      <c r="C1477" t="s">
        <v>1094</v>
      </c>
      <c r="D1477" t="s">
        <v>908</v>
      </c>
      <c r="E1477" t="s">
        <v>1052</v>
      </c>
      <c r="F1477" t="str">
        <f t="shared" si="23"/>
        <v>320510DKA6430DKA1040-1050DKA3230</v>
      </c>
      <c r="G1477" t="s">
        <v>504</v>
      </c>
    </row>
    <row r="1478" spans="1:7" x14ac:dyDescent="0.25">
      <c r="A1478">
        <v>320</v>
      </c>
      <c r="B1478">
        <v>510</v>
      </c>
      <c r="C1478" t="s">
        <v>1094</v>
      </c>
      <c r="D1478" t="s">
        <v>910</v>
      </c>
      <c r="E1478" t="s">
        <v>1046</v>
      </c>
      <c r="F1478" t="str">
        <f t="shared" si="23"/>
        <v>320510DKA6430DKA1060DKA3200</v>
      </c>
      <c r="G1478" t="s">
        <v>723</v>
      </c>
    </row>
    <row r="1479" spans="1:7" x14ac:dyDescent="0.25">
      <c r="A1479">
        <v>320</v>
      </c>
      <c r="B1479">
        <v>510</v>
      </c>
      <c r="C1479" t="s">
        <v>1094</v>
      </c>
      <c r="D1479" t="s">
        <v>910</v>
      </c>
      <c r="E1479" t="s">
        <v>1048</v>
      </c>
      <c r="F1479" t="str">
        <f t="shared" si="23"/>
        <v>320510DKA6430DKA1060DKA3210</v>
      </c>
      <c r="G1479" t="s">
        <v>723</v>
      </c>
    </row>
    <row r="1480" spans="1:7" x14ac:dyDescent="0.25">
      <c r="A1480">
        <v>320</v>
      </c>
      <c r="B1480">
        <v>510</v>
      </c>
      <c r="C1480" t="s">
        <v>1094</v>
      </c>
      <c r="D1480" t="s">
        <v>910</v>
      </c>
      <c r="E1480" t="s">
        <v>1050</v>
      </c>
      <c r="F1480" t="str">
        <f t="shared" si="23"/>
        <v>320510DKA6430DKA1060DKA3220</v>
      </c>
      <c r="G1480" t="s">
        <v>723</v>
      </c>
    </row>
    <row r="1481" spans="1:7" x14ac:dyDescent="0.25">
      <c r="A1481">
        <v>320</v>
      </c>
      <c r="B1481">
        <v>510</v>
      </c>
      <c r="C1481" t="s">
        <v>1094</v>
      </c>
      <c r="D1481" t="s">
        <v>910</v>
      </c>
      <c r="E1481" t="s">
        <v>1052</v>
      </c>
      <c r="F1481" t="str">
        <f t="shared" si="23"/>
        <v>320510DKA6430DKA1060DKA3230</v>
      </c>
      <c r="G1481" t="s">
        <v>723</v>
      </c>
    </row>
    <row r="1482" spans="1:7" x14ac:dyDescent="0.25">
      <c r="A1482">
        <v>320</v>
      </c>
      <c r="B1482">
        <v>510</v>
      </c>
      <c r="C1482" t="s">
        <v>1094</v>
      </c>
      <c r="D1482" t="s">
        <v>911</v>
      </c>
      <c r="E1482" t="s">
        <v>1046</v>
      </c>
      <c r="F1482" t="str">
        <f t="shared" si="23"/>
        <v>320510DKA6430DKA1070-1080DKA3200</v>
      </c>
      <c r="G1482" t="s">
        <v>504</v>
      </c>
    </row>
    <row r="1483" spans="1:7" x14ac:dyDescent="0.25">
      <c r="A1483">
        <v>320</v>
      </c>
      <c r="B1483">
        <v>510</v>
      </c>
      <c r="C1483" t="s">
        <v>1094</v>
      </c>
      <c r="D1483" t="s">
        <v>911</v>
      </c>
      <c r="E1483" t="s">
        <v>1048</v>
      </c>
      <c r="F1483" t="str">
        <f t="shared" si="23"/>
        <v>320510DKA6430DKA1070-1080DKA3210</v>
      </c>
      <c r="G1483" t="s">
        <v>504</v>
      </c>
    </row>
    <row r="1484" spans="1:7" x14ac:dyDescent="0.25">
      <c r="A1484">
        <v>320</v>
      </c>
      <c r="B1484">
        <v>510</v>
      </c>
      <c r="C1484" t="s">
        <v>1094</v>
      </c>
      <c r="D1484" t="s">
        <v>911</v>
      </c>
      <c r="E1484" t="s">
        <v>1050</v>
      </c>
      <c r="F1484" t="str">
        <f t="shared" si="23"/>
        <v>320510DKA6430DKA1070-1080DKA3220</v>
      </c>
      <c r="G1484" t="s">
        <v>504</v>
      </c>
    </row>
    <row r="1485" spans="1:7" x14ac:dyDescent="0.25">
      <c r="A1485">
        <v>320</v>
      </c>
      <c r="B1485">
        <v>510</v>
      </c>
      <c r="C1485" t="s">
        <v>1094</v>
      </c>
      <c r="D1485" t="s">
        <v>911</v>
      </c>
      <c r="E1485" t="s">
        <v>1052</v>
      </c>
      <c r="F1485" t="str">
        <f t="shared" si="23"/>
        <v>320510DKA6430DKA1070-1080DKA3230</v>
      </c>
      <c r="G1485" t="s">
        <v>504</v>
      </c>
    </row>
    <row r="1486" spans="1:7" x14ac:dyDescent="0.25">
      <c r="A1486">
        <v>320</v>
      </c>
      <c r="B1486">
        <v>510</v>
      </c>
      <c r="C1486" t="s">
        <v>1094</v>
      </c>
      <c r="D1486" t="s">
        <v>913</v>
      </c>
      <c r="E1486" t="s">
        <v>1046</v>
      </c>
      <c r="F1486" t="str">
        <f t="shared" si="23"/>
        <v>320510DKA6430DKA1090DKA3200</v>
      </c>
      <c r="G1486" t="s">
        <v>723</v>
      </c>
    </row>
    <row r="1487" spans="1:7" x14ac:dyDescent="0.25">
      <c r="A1487">
        <v>320</v>
      </c>
      <c r="B1487">
        <v>510</v>
      </c>
      <c r="C1487" t="s">
        <v>1094</v>
      </c>
      <c r="D1487" t="s">
        <v>913</v>
      </c>
      <c r="E1487" t="s">
        <v>1048</v>
      </c>
      <c r="F1487" t="str">
        <f t="shared" si="23"/>
        <v>320510DKA6430DKA1090DKA3210</v>
      </c>
      <c r="G1487" t="s">
        <v>723</v>
      </c>
    </row>
    <row r="1488" spans="1:7" x14ac:dyDescent="0.25">
      <c r="A1488">
        <v>320</v>
      </c>
      <c r="B1488">
        <v>510</v>
      </c>
      <c r="C1488" t="s">
        <v>1094</v>
      </c>
      <c r="D1488" t="s">
        <v>913</v>
      </c>
      <c r="E1488" t="s">
        <v>1050</v>
      </c>
      <c r="F1488" t="str">
        <f t="shared" si="23"/>
        <v>320510DKA6430DKA1090DKA3220</v>
      </c>
      <c r="G1488" t="s">
        <v>723</v>
      </c>
    </row>
    <row r="1489" spans="1:7" x14ac:dyDescent="0.25">
      <c r="A1489">
        <v>320</v>
      </c>
      <c r="B1489">
        <v>510</v>
      </c>
      <c r="C1489" t="s">
        <v>1094</v>
      </c>
      <c r="D1489" t="s">
        <v>913</v>
      </c>
      <c r="E1489" t="s">
        <v>1052</v>
      </c>
      <c r="F1489" t="str">
        <f t="shared" si="23"/>
        <v>320510DKA6430DKA1090DKA3230</v>
      </c>
      <c r="G1489" t="s">
        <v>723</v>
      </c>
    </row>
    <row r="1490" spans="1:7" x14ac:dyDescent="0.25">
      <c r="A1490">
        <v>320</v>
      </c>
      <c r="B1490">
        <v>520</v>
      </c>
      <c r="C1490" t="s">
        <v>1092</v>
      </c>
      <c r="D1490" t="s">
        <v>908</v>
      </c>
      <c r="E1490" t="s">
        <v>1046</v>
      </c>
      <c r="F1490" t="str">
        <f t="shared" si="23"/>
        <v>320520DKA6410DKA1040-1050DKA3200</v>
      </c>
      <c r="G1490" t="s">
        <v>723</v>
      </c>
    </row>
    <row r="1491" spans="1:7" x14ac:dyDescent="0.25">
      <c r="A1491">
        <v>320</v>
      </c>
      <c r="B1491">
        <v>520</v>
      </c>
      <c r="C1491" t="s">
        <v>1092</v>
      </c>
      <c r="D1491" t="s">
        <v>908</v>
      </c>
      <c r="E1491" t="s">
        <v>1048</v>
      </c>
      <c r="F1491" t="str">
        <f t="shared" si="23"/>
        <v>320520DKA6410DKA1040-1050DKA3210</v>
      </c>
      <c r="G1491" t="s">
        <v>723</v>
      </c>
    </row>
    <row r="1492" spans="1:7" x14ac:dyDescent="0.25">
      <c r="A1492">
        <v>320</v>
      </c>
      <c r="B1492">
        <v>520</v>
      </c>
      <c r="C1492" t="s">
        <v>1092</v>
      </c>
      <c r="D1492" t="s">
        <v>908</v>
      </c>
      <c r="E1492" t="s">
        <v>1050</v>
      </c>
      <c r="F1492" t="str">
        <f t="shared" si="23"/>
        <v>320520DKA6410DKA1040-1050DKA3220</v>
      </c>
      <c r="G1492" t="s">
        <v>723</v>
      </c>
    </row>
    <row r="1493" spans="1:7" x14ac:dyDescent="0.25">
      <c r="A1493">
        <v>320</v>
      </c>
      <c r="B1493">
        <v>520</v>
      </c>
      <c r="C1493" t="s">
        <v>1092</v>
      </c>
      <c r="D1493" t="s">
        <v>908</v>
      </c>
      <c r="E1493" t="s">
        <v>1052</v>
      </c>
      <c r="F1493" t="str">
        <f t="shared" si="23"/>
        <v>320520DKA6410DKA1040-1050DKA3230</v>
      </c>
      <c r="G1493" t="s">
        <v>723</v>
      </c>
    </row>
    <row r="1494" spans="1:7" x14ac:dyDescent="0.25">
      <c r="A1494">
        <v>320</v>
      </c>
      <c r="B1494">
        <v>520</v>
      </c>
      <c r="C1494" t="s">
        <v>1092</v>
      </c>
      <c r="D1494" t="s">
        <v>910</v>
      </c>
      <c r="E1494" t="s">
        <v>1046</v>
      </c>
      <c r="F1494" t="str">
        <f t="shared" si="23"/>
        <v>320520DKA6410DKA1060DKA3200</v>
      </c>
      <c r="G1494" t="s">
        <v>504</v>
      </c>
    </row>
    <row r="1495" spans="1:7" x14ac:dyDescent="0.25">
      <c r="A1495">
        <v>320</v>
      </c>
      <c r="B1495">
        <v>520</v>
      </c>
      <c r="C1495" t="s">
        <v>1092</v>
      </c>
      <c r="D1495" t="s">
        <v>910</v>
      </c>
      <c r="E1495" t="s">
        <v>1048</v>
      </c>
      <c r="F1495" t="str">
        <f t="shared" si="23"/>
        <v>320520DKA6410DKA1060DKA3210</v>
      </c>
      <c r="G1495" t="s">
        <v>504</v>
      </c>
    </row>
    <row r="1496" spans="1:7" x14ac:dyDescent="0.25">
      <c r="A1496">
        <v>320</v>
      </c>
      <c r="B1496">
        <v>520</v>
      </c>
      <c r="C1496" t="s">
        <v>1092</v>
      </c>
      <c r="D1496" t="s">
        <v>910</v>
      </c>
      <c r="E1496" t="s">
        <v>1050</v>
      </c>
      <c r="F1496" t="str">
        <f t="shared" si="23"/>
        <v>320520DKA6410DKA1060DKA3220</v>
      </c>
      <c r="G1496" t="s">
        <v>504</v>
      </c>
    </row>
    <row r="1497" spans="1:7" x14ac:dyDescent="0.25">
      <c r="A1497">
        <v>320</v>
      </c>
      <c r="B1497">
        <v>520</v>
      </c>
      <c r="C1497" t="s">
        <v>1092</v>
      </c>
      <c r="D1497" t="s">
        <v>910</v>
      </c>
      <c r="E1497" t="s">
        <v>1052</v>
      </c>
      <c r="F1497" t="str">
        <f t="shared" si="23"/>
        <v>320520DKA6410DKA1060DKA3230</v>
      </c>
      <c r="G1497" t="s">
        <v>504</v>
      </c>
    </row>
    <row r="1498" spans="1:7" x14ac:dyDescent="0.25">
      <c r="A1498">
        <v>320</v>
      </c>
      <c r="B1498">
        <v>520</v>
      </c>
      <c r="C1498" t="s">
        <v>1092</v>
      </c>
      <c r="D1498" t="s">
        <v>911</v>
      </c>
      <c r="E1498" t="s">
        <v>1046</v>
      </c>
      <c r="F1498" t="str">
        <f t="shared" si="23"/>
        <v>320520DKA6410DKA1070-1080DKA3200</v>
      </c>
      <c r="G1498" t="s">
        <v>723</v>
      </c>
    </row>
    <row r="1499" spans="1:7" x14ac:dyDescent="0.25">
      <c r="A1499">
        <v>320</v>
      </c>
      <c r="B1499">
        <v>520</v>
      </c>
      <c r="C1499" t="s">
        <v>1092</v>
      </c>
      <c r="D1499" t="s">
        <v>911</v>
      </c>
      <c r="E1499" t="s">
        <v>1048</v>
      </c>
      <c r="F1499" t="str">
        <f t="shared" si="23"/>
        <v>320520DKA6410DKA1070-1080DKA3210</v>
      </c>
      <c r="G1499" t="s">
        <v>723</v>
      </c>
    </row>
    <row r="1500" spans="1:7" x14ac:dyDescent="0.25">
      <c r="A1500">
        <v>320</v>
      </c>
      <c r="B1500">
        <v>520</v>
      </c>
      <c r="C1500" t="s">
        <v>1092</v>
      </c>
      <c r="D1500" t="s">
        <v>911</v>
      </c>
      <c r="E1500" t="s">
        <v>1050</v>
      </c>
      <c r="F1500" t="str">
        <f t="shared" si="23"/>
        <v>320520DKA6410DKA1070-1080DKA3220</v>
      </c>
      <c r="G1500" t="s">
        <v>723</v>
      </c>
    </row>
    <row r="1501" spans="1:7" x14ac:dyDescent="0.25">
      <c r="A1501">
        <v>320</v>
      </c>
      <c r="B1501">
        <v>520</v>
      </c>
      <c r="C1501" t="s">
        <v>1092</v>
      </c>
      <c r="D1501" t="s">
        <v>911</v>
      </c>
      <c r="E1501" t="s">
        <v>1052</v>
      </c>
      <c r="F1501" t="str">
        <f t="shared" si="23"/>
        <v>320520DKA6410DKA1070-1080DKA3230</v>
      </c>
      <c r="G1501" t="s">
        <v>723</v>
      </c>
    </row>
    <row r="1502" spans="1:7" x14ac:dyDescent="0.25">
      <c r="A1502">
        <v>320</v>
      </c>
      <c r="B1502">
        <v>520</v>
      </c>
      <c r="C1502" t="s">
        <v>1092</v>
      </c>
      <c r="D1502" t="s">
        <v>913</v>
      </c>
      <c r="E1502" t="s">
        <v>1046</v>
      </c>
      <c r="F1502" t="str">
        <f t="shared" si="23"/>
        <v>320520DKA6410DKA1090DKA3200</v>
      </c>
      <c r="G1502" t="s">
        <v>504</v>
      </c>
    </row>
    <row r="1503" spans="1:7" x14ac:dyDescent="0.25">
      <c r="A1503">
        <v>320</v>
      </c>
      <c r="B1503">
        <v>520</v>
      </c>
      <c r="C1503" t="s">
        <v>1092</v>
      </c>
      <c r="D1503" t="s">
        <v>913</v>
      </c>
      <c r="E1503" t="s">
        <v>1048</v>
      </c>
      <c r="F1503" t="str">
        <f t="shared" si="23"/>
        <v>320520DKA6410DKA1090DKA3210</v>
      </c>
      <c r="G1503" t="s">
        <v>504</v>
      </c>
    </row>
    <row r="1504" spans="1:7" x14ac:dyDescent="0.25">
      <c r="A1504">
        <v>320</v>
      </c>
      <c r="B1504">
        <v>520</v>
      </c>
      <c r="C1504" t="s">
        <v>1092</v>
      </c>
      <c r="D1504" t="s">
        <v>913</v>
      </c>
      <c r="E1504" t="s">
        <v>1050</v>
      </c>
      <c r="F1504" t="str">
        <f t="shared" si="23"/>
        <v>320520DKA6410DKA1090DKA3220</v>
      </c>
      <c r="G1504" t="s">
        <v>504</v>
      </c>
    </row>
    <row r="1505" spans="1:7" x14ac:dyDescent="0.25">
      <c r="A1505">
        <v>320</v>
      </c>
      <c r="B1505">
        <v>520</v>
      </c>
      <c r="C1505" t="s">
        <v>1092</v>
      </c>
      <c r="D1505" t="s">
        <v>913</v>
      </c>
      <c r="E1505" t="s">
        <v>1052</v>
      </c>
      <c r="F1505" t="str">
        <f t="shared" si="23"/>
        <v>320520DKA6410DKA1090DKA3230</v>
      </c>
      <c r="G1505" t="s">
        <v>504</v>
      </c>
    </row>
    <row r="1506" spans="1:7" x14ac:dyDescent="0.25">
      <c r="A1506">
        <v>320</v>
      </c>
      <c r="B1506">
        <v>520</v>
      </c>
      <c r="C1506" t="s">
        <v>1093</v>
      </c>
      <c r="D1506" t="s">
        <v>908</v>
      </c>
      <c r="E1506" t="s">
        <v>1046</v>
      </c>
      <c r="F1506" t="str">
        <f t="shared" si="23"/>
        <v>320520DKA6420DKA1040-1050DKA3200</v>
      </c>
      <c r="G1506" t="s">
        <v>723</v>
      </c>
    </row>
    <row r="1507" spans="1:7" x14ac:dyDescent="0.25">
      <c r="A1507">
        <v>320</v>
      </c>
      <c r="B1507">
        <v>520</v>
      </c>
      <c r="C1507" t="s">
        <v>1093</v>
      </c>
      <c r="D1507" t="s">
        <v>908</v>
      </c>
      <c r="E1507" t="s">
        <v>1048</v>
      </c>
      <c r="F1507" t="str">
        <f t="shared" si="23"/>
        <v>320520DKA6420DKA1040-1050DKA3210</v>
      </c>
      <c r="G1507" t="s">
        <v>723</v>
      </c>
    </row>
    <row r="1508" spans="1:7" x14ac:dyDescent="0.25">
      <c r="A1508">
        <v>320</v>
      </c>
      <c r="B1508">
        <v>520</v>
      </c>
      <c r="C1508" t="s">
        <v>1093</v>
      </c>
      <c r="D1508" t="s">
        <v>908</v>
      </c>
      <c r="E1508" t="s">
        <v>1050</v>
      </c>
      <c r="F1508" t="str">
        <f t="shared" si="23"/>
        <v>320520DKA6420DKA1040-1050DKA3220</v>
      </c>
      <c r="G1508" t="s">
        <v>723</v>
      </c>
    </row>
    <row r="1509" spans="1:7" x14ac:dyDescent="0.25">
      <c r="A1509">
        <v>320</v>
      </c>
      <c r="B1509">
        <v>520</v>
      </c>
      <c r="C1509" t="s">
        <v>1093</v>
      </c>
      <c r="D1509" t="s">
        <v>908</v>
      </c>
      <c r="E1509" t="s">
        <v>1052</v>
      </c>
      <c r="F1509" t="str">
        <f t="shared" si="23"/>
        <v>320520DKA6420DKA1040-1050DKA3230</v>
      </c>
      <c r="G1509" t="s">
        <v>723</v>
      </c>
    </row>
    <row r="1510" spans="1:7" x14ac:dyDescent="0.25">
      <c r="A1510">
        <v>320</v>
      </c>
      <c r="B1510">
        <v>520</v>
      </c>
      <c r="C1510" t="s">
        <v>1093</v>
      </c>
      <c r="D1510" t="s">
        <v>910</v>
      </c>
      <c r="E1510" t="s">
        <v>1046</v>
      </c>
      <c r="F1510" t="str">
        <f t="shared" si="23"/>
        <v>320520DKA6420DKA1060DKA3200</v>
      </c>
      <c r="G1510" t="s">
        <v>504</v>
      </c>
    </row>
    <row r="1511" spans="1:7" x14ac:dyDescent="0.25">
      <c r="A1511">
        <v>320</v>
      </c>
      <c r="B1511">
        <v>520</v>
      </c>
      <c r="C1511" t="s">
        <v>1093</v>
      </c>
      <c r="D1511" t="s">
        <v>910</v>
      </c>
      <c r="E1511" t="s">
        <v>1048</v>
      </c>
      <c r="F1511" t="str">
        <f t="shared" si="23"/>
        <v>320520DKA6420DKA1060DKA3210</v>
      </c>
      <c r="G1511" t="s">
        <v>504</v>
      </c>
    </row>
    <row r="1512" spans="1:7" x14ac:dyDescent="0.25">
      <c r="A1512">
        <v>320</v>
      </c>
      <c r="B1512">
        <v>520</v>
      </c>
      <c r="C1512" t="s">
        <v>1093</v>
      </c>
      <c r="D1512" t="s">
        <v>910</v>
      </c>
      <c r="E1512" t="s">
        <v>1050</v>
      </c>
      <c r="F1512" t="str">
        <f t="shared" si="23"/>
        <v>320520DKA6420DKA1060DKA3220</v>
      </c>
      <c r="G1512" t="s">
        <v>504</v>
      </c>
    </row>
    <row r="1513" spans="1:7" x14ac:dyDescent="0.25">
      <c r="A1513">
        <v>320</v>
      </c>
      <c r="B1513">
        <v>520</v>
      </c>
      <c r="C1513" t="s">
        <v>1093</v>
      </c>
      <c r="D1513" t="s">
        <v>910</v>
      </c>
      <c r="E1513" t="s">
        <v>1052</v>
      </c>
      <c r="F1513" t="str">
        <f t="shared" si="23"/>
        <v>320520DKA6420DKA1060DKA3230</v>
      </c>
      <c r="G1513" t="s">
        <v>504</v>
      </c>
    </row>
    <row r="1514" spans="1:7" x14ac:dyDescent="0.25">
      <c r="A1514">
        <v>320</v>
      </c>
      <c r="B1514">
        <v>520</v>
      </c>
      <c r="C1514" t="s">
        <v>1093</v>
      </c>
      <c r="D1514" t="s">
        <v>911</v>
      </c>
      <c r="E1514" t="s">
        <v>1046</v>
      </c>
      <c r="F1514" t="str">
        <f t="shared" si="23"/>
        <v>320520DKA6420DKA1070-1080DKA3200</v>
      </c>
      <c r="G1514" t="s">
        <v>723</v>
      </c>
    </row>
    <row r="1515" spans="1:7" x14ac:dyDescent="0.25">
      <c r="A1515">
        <v>320</v>
      </c>
      <c r="B1515">
        <v>520</v>
      </c>
      <c r="C1515" t="s">
        <v>1093</v>
      </c>
      <c r="D1515" t="s">
        <v>911</v>
      </c>
      <c r="E1515" t="s">
        <v>1048</v>
      </c>
      <c r="F1515" t="str">
        <f t="shared" si="23"/>
        <v>320520DKA6420DKA1070-1080DKA3210</v>
      </c>
      <c r="G1515" t="s">
        <v>723</v>
      </c>
    </row>
    <row r="1516" spans="1:7" x14ac:dyDescent="0.25">
      <c r="A1516">
        <v>320</v>
      </c>
      <c r="B1516">
        <v>520</v>
      </c>
      <c r="C1516" t="s">
        <v>1093</v>
      </c>
      <c r="D1516" t="s">
        <v>911</v>
      </c>
      <c r="E1516" t="s">
        <v>1050</v>
      </c>
      <c r="F1516" t="str">
        <f t="shared" si="23"/>
        <v>320520DKA6420DKA1070-1080DKA3220</v>
      </c>
      <c r="G1516" t="s">
        <v>723</v>
      </c>
    </row>
    <row r="1517" spans="1:7" x14ac:dyDescent="0.25">
      <c r="A1517">
        <v>320</v>
      </c>
      <c r="B1517">
        <v>520</v>
      </c>
      <c r="C1517" t="s">
        <v>1093</v>
      </c>
      <c r="D1517" t="s">
        <v>911</v>
      </c>
      <c r="E1517" t="s">
        <v>1052</v>
      </c>
      <c r="F1517" t="str">
        <f t="shared" si="23"/>
        <v>320520DKA6420DKA1070-1080DKA3230</v>
      </c>
      <c r="G1517" t="s">
        <v>723</v>
      </c>
    </row>
    <row r="1518" spans="1:7" x14ac:dyDescent="0.25">
      <c r="A1518">
        <v>320</v>
      </c>
      <c r="B1518">
        <v>520</v>
      </c>
      <c r="C1518" t="s">
        <v>1093</v>
      </c>
      <c r="D1518" t="s">
        <v>913</v>
      </c>
      <c r="E1518" t="s">
        <v>1046</v>
      </c>
      <c r="F1518" t="str">
        <f t="shared" si="23"/>
        <v>320520DKA6420DKA1090DKA3200</v>
      </c>
      <c r="G1518" t="s">
        <v>504</v>
      </c>
    </row>
    <row r="1519" spans="1:7" x14ac:dyDescent="0.25">
      <c r="A1519">
        <v>320</v>
      </c>
      <c r="B1519">
        <v>520</v>
      </c>
      <c r="C1519" t="s">
        <v>1093</v>
      </c>
      <c r="D1519" t="s">
        <v>913</v>
      </c>
      <c r="E1519" t="s">
        <v>1048</v>
      </c>
      <c r="F1519" t="str">
        <f t="shared" si="23"/>
        <v>320520DKA6420DKA1090DKA3210</v>
      </c>
      <c r="G1519" t="s">
        <v>504</v>
      </c>
    </row>
    <row r="1520" spans="1:7" x14ac:dyDescent="0.25">
      <c r="A1520">
        <v>320</v>
      </c>
      <c r="B1520">
        <v>520</v>
      </c>
      <c r="C1520" t="s">
        <v>1093</v>
      </c>
      <c r="D1520" t="s">
        <v>913</v>
      </c>
      <c r="E1520" t="s">
        <v>1050</v>
      </c>
      <c r="F1520" t="str">
        <f t="shared" si="23"/>
        <v>320520DKA6420DKA1090DKA3220</v>
      </c>
      <c r="G1520" t="s">
        <v>504</v>
      </c>
    </row>
    <row r="1521" spans="1:7" x14ac:dyDescent="0.25">
      <c r="A1521">
        <v>320</v>
      </c>
      <c r="B1521">
        <v>520</v>
      </c>
      <c r="C1521" t="s">
        <v>1093</v>
      </c>
      <c r="D1521" t="s">
        <v>913</v>
      </c>
      <c r="E1521" t="s">
        <v>1052</v>
      </c>
      <c r="F1521" t="str">
        <f t="shared" si="23"/>
        <v>320520DKA6420DKA1090DKA3230</v>
      </c>
      <c r="G1521" t="s">
        <v>504</v>
      </c>
    </row>
    <row r="1522" spans="1:7" x14ac:dyDescent="0.25">
      <c r="A1522">
        <v>320</v>
      </c>
      <c r="B1522">
        <v>520</v>
      </c>
      <c r="C1522" t="s">
        <v>1094</v>
      </c>
      <c r="D1522" t="s">
        <v>908</v>
      </c>
      <c r="E1522" t="s">
        <v>1046</v>
      </c>
      <c r="F1522" t="str">
        <f t="shared" si="23"/>
        <v>320520DKA6430DKA1040-1050DKA3200</v>
      </c>
      <c r="G1522" t="s">
        <v>504</v>
      </c>
    </row>
    <row r="1523" spans="1:7" x14ac:dyDescent="0.25">
      <c r="A1523">
        <v>320</v>
      </c>
      <c r="B1523">
        <v>520</v>
      </c>
      <c r="C1523" t="s">
        <v>1094</v>
      </c>
      <c r="D1523" t="s">
        <v>908</v>
      </c>
      <c r="E1523" t="s">
        <v>1048</v>
      </c>
      <c r="F1523" t="str">
        <f t="shared" si="23"/>
        <v>320520DKA6430DKA1040-1050DKA3210</v>
      </c>
      <c r="G1523" t="s">
        <v>504</v>
      </c>
    </row>
    <row r="1524" spans="1:7" x14ac:dyDescent="0.25">
      <c r="A1524">
        <v>320</v>
      </c>
      <c r="B1524">
        <v>520</v>
      </c>
      <c r="C1524" t="s">
        <v>1094</v>
      </c>
      <c r="D1524" t="s">
        <v>908</v>
      </c>
      <c r="E1524" t="s">
        <v>1050</v>
      </c>
      <c r="F1524" t="str">
        <f t="shared" si="23"/>
        <v>320520DKA6430DKA1040-1050DKA3220</v>
      </c>
      <c r="G1524" t="s">
        <v>504</v>
      </c>
    </row>
    <row r="1525" spans="1:7" x14ac:dyDescent="0.25">
      <c r="A1525">
        <v>320</v>
      </c>
      <c r="B1525">
        <v>520</v>
      </c>
      <c r="C1525" t="s">
        <v>1094</v>
      </c>
      <c r="D1525" t="s">
        <v>908</v>
      </c>
      <c r="E1525" t="s">
        <v>1052</v>
      </c>
      <c r="F1525" t="str">
        <f t="shared" si="23"/>
        <v>320520DKA6430DKA1040-1050DKA3230</v>
      </c>
      <c r="G1525" t="s">
        <v>504</v>
      </c>
    </row>
    <row r="1526" spans="1:7" x14ac:dyDescent="0.25">
      <c r="A1526">
        <v>320</v>
      </c>
      <c r="B1526">
        <v>520</v>
      </c>
      <c r="C1526" t="s">
        <v>1094</v>
      </c>
      <c r="D1526" t="s">
        <v>910</v>
      </c>
      <c r="E1526" t="s">
        <v>1046</v>
      </c>
      <c r="F1526" t="str">
        <f t="shared" si="23"/>
        <v>320520DKA6430DKA1060DKA3200</v>
      </c>
      <c r="G1526" t="s">
        <v>504</v>
      </c>
    </row>
    <row r="1527" spans="1:7" x14ac:dyDescent="0.25">
      <c r="A1527">
        <v>320</v>
      </c>
      <c r="B1527">
        <v>520</v>
      </c>
      <c r="C1527" t="s">
        <v>1094</v>
      </c>
      <c r="D1527" t="s">
        <v>910</v>
      </c>
      <c r="E1527" t="s">
        <v>1048</v>
      </c>
      <c r="F1527" t="str">
        <f t="shared" si="23"/>
        <v>320520DKA6430DKA1060DKA3210</v>
      </c>
      <c r="G1527" t="s">
        <v>504</v>
      </c>
    </row>
    <row r="1528" spans="1:7" x14ac:dyDescent="0.25">
      <c r="A1528">
        <v>320</v>
      </c>
      <c r="B1528">
        <v>520</v>
      </c>
      <c r="C1528" t="s">
        <v>1094</v>
      </c>
      <c r="D1528" t="s">
        <v>910</v>
      </c>
      <c r="E1528" t="s">
        <v>1050</v>
      </c>
      <c r="F1528" t="str">
        <f t="shared" si="23"/>
        <v>320520DKA6430DKA1060DKA3220</v>
      </c>
      <c r="G1528" t="s">
        <v>504</v>
      </c>
    </row>
    <row r="1529" spans="1:7" x14ac:dyDescent="0.25">
      <c r="A1529">
        <v>320</v>
      </c>
      <c r="B1529">
        <v>520</v>
      </c>
      <c r="C1529" t="s">
        <v>1094</v>
      </c>
      <c r="D1529" t="s">
        <v>910</v>
      </c>
      <c r="E1529" t="s">
        <v>1052</v>
      </c>
      <c r="F1529" t="str">
        <f t="shared" si="23"/>
        <v>320520DKA6430DKA1060DKA3230</v>
      </c>
      <c r="G1529" t="s">
        <v>504</v>
      </c>
    </row>
    <row r="1530" spans="1:7" x14ac:dyDescent="0.25">
      <c r="A1530">
        <v>320</v>
      </c>
      <c r="B1530">
        <v>520</v>
      </c>
      <c r="C1530" t="s">
        <v>1094</v>
      </c>
      <c r="D1530" t="s">
        <v>911</v>
      </c>
      <c r="E1530" t="s">
        <v>1046</v>
      </c>
      <c r="F1530" t="str">
        <f t="shared" si="23"/>
        <v>320520DKA6430DKA1070-1080DKA3200</v>
      </c>
      <c r="G1530" t="s">
        <v>504</v>
      </c>
    </row>
    <row r="1531" spans="1:7" x14ac:dyDescent="0.25">
      <c r="A1531">
        <v>320</v>
      </c>
      <c r="B1531">
        <v>520</v>
      </c>
      <c r="C1531" t="s">
        <v>1094</v>
      </c>
      <c r="D1531" t="s">
        <v>911</v>
      </c>
      <c r="E1531" t="s">
        <v>1048</v>
      </c>
      <c r="F1531" t="str">
        <f t="shared" si="23"/>
        <v>320520DKA6430DKA1070-1080DKA3210</v>
      </c>
      <c r="G1531" t="s">
        <v>504</v>
      </c>
    </row>
    <row r="1532" spans="1:7" x14ac:dyDescent="0.25">
      <c r="A1532">
        <v>320</v>
      </c>
      <c r="B1532">
        <v>520</v>
      </c>
      <c r="C1532" t="s">
        <v>1094</v>
      </c>
      <c r="D1532" t="s">
        <v>911</v>
      </c>
      <c r="E1532" t="s">
        <v>1050</v>
      </c>
      <c r="F1532" t="str">
        <f t="shared" si="23"/>
        <v>320520DKA6430DKA1070-1080DKA3220</v>
      </c>
      <c r="G1532" t="s">
        <v>504</v>
      </c>
    </row>
    <row r="1533" spans="1:7" x14ac:dyDescent="0.25">
      <c r="A1533">
        <v>320</v>
      </c>
      <c r="B1533">
        <v>520</v>
      </c>
      <c r="C1533" t="s">
        <v>1094</v>
      </c>
      <c r="D1533" t="s">
        <v>911</v>
      </c>
      <c r="E1533" t="s">
        <v>1052</v>
      </c>
      <c r="F1533" t="str">
        <f t="shared" si="23"/>
        <v>320520DKA6430DKA1070-1080DKA3230</v>
      </c>
      <c r="G1533" t="s">
        <v>504</v>
      </c>
    </row>
    <row r="1534" spans="1:7" x14ac:dyDescent="0.25">
      <c r="A1534">
        <v>320</v>
      </c>
      <c r="B1534">
        <v>520</v>
      </c>
      <c r="C1534" t="s">
        <v>1094</v>
      </c>
      <c r="D1534" t="s">
        <v>913</v>
      </c>
      <c r="E1534" t="s">
        <v>1046</v>
      </c>
      <c r="F1534" t="str">
        <f t="shared" si="23"/>
        <v>320520DKA6430DKA1090DKA3200</v>
      </c>
      <c r="G1534" t="s">
        <v>504</v>
      </c>
    </row>
    <row r="1535" spans="1:7" x14ac:dyDescent="0.25">
      <c r="A1535">
        <v>320</v>
      </c>
      <c r="B1535">
        <v>520</v>
      </c>
      <c r="C1535" t="s">
        <v>1094</v>
      </c>
      <c r="D1535" t="s">
        <v>913</v>
      </c>
      <c r="E1535" t="s">
        <v>1048</v>
      </c>
      <c r="F1535" t="str">
        <f t="shared" si="23"/>
        <v>320520DKA6430DKA1090DKA3210</v>
      </c>
      <c r="G1535" t="s">
        <v>504</v>
      </c>
    </row>
    <row r="1536" spans="1:7" x14ac:dyDescent="0.25">
      <c r="A1536">
        <v>320</v>
      </c>
      <c r="B1536">
        <v>520</v>
      </c>
      <c r="C1536" t="s">
        <v>1094</v>
      </c>
      <c r="D1536" t="s">
        <v>913</v>
      </c>
      <c r="E1536" t="s">
        <v>1050</v>
      </c>
      <c r="F1536" t="str">
        <f t="shared" si="23"/>
        <v>320520DKA6430DKA1090DKA3220</v>
      </c>
      <c r="G1536" t="s">
        <v>504</v>
      </c>
    </row>
    <row r="1537" spans="1:7" x14ac:dyDescent="0.25">
      <c r="A1537">
        <v>320</v>
      </c>
      <c r="B1537">
        <v>520</v>
      </c>
      <c r="C1537" t="s">
        <v>1094</v>
      </c>
      <c r="D1537" t="s">
        <v>913</v>
      </c>
      <c r="E1537" t="s">
        <v>1052</v>
      </c>
      <c r="F1537" t="str">
        <f t="shared" si="23"/>
        <v>320520DKA6430DKA1090DKA3230</v>
      </c>
      <c r="G1537" t="s">
        <v>504</v>
      </c>
    </row>
    <row r="1538" spans="1:7" x14ac:dyDescent="0.25">
      <c r="A1538">
        <v>330</v>
      </c>
      <c r="B1538">
        <v>450</v>
      </c>
      <c r="C1538" t="s">
        <v>1092</v>
      </c>
      <c r="D1538" t="s">
        <v>908</v>
      </c>
      <c r="E1538" t="s">
        <v>1046</v>
      </c>
      <c r="F1538" t="str">
        <f t="shared" si="23"/>
        <v>330450DKA6410DKA1040-1050DKA3200</v>
      </c>
      <c r="G1538" t="s">
        <v>501</v>
      </c>
    </row>
    <row r="1539" spans="1:7" x14ac:dyDescent="0.25">
      <c r="A1539">
        <v>330</v>
      </c>
      <c r="B1539">
        <v>450</v>
      </c>
      <c r="C1539" t="s">
        <v>1092</v>
      </c>
      <c r="D1539" t="s">
        <v>908</v>
      </c>
      <c r="E1539" t="s">
        <v>1048</v>
      </c>
      <c r="F1539" t="str">
        <f t="shared" ref="F1539:F1602" si="24">CONCATENATE(A1539,B1539,C1539,D1539,E1539)</f>
        <v>330450DKA6410DKA1040-1050DKA3210</v>
      </c>
      <c r="G1539" t="s">
        <v>501</v>
      </c>
    </row>
    <row r="1540" spans="1:7" x14ac:dyDescent="0.25">
      <c r="A1540">
        <v>330</v>
      </c>
      <c r="B1540">
        <v>450</v>
      </c>
      <c r="C1540" t="s">
        <v>1092</v>
      </c>
      <c r="D1540" t="s">
        <v>908</v>
      </c>
      <c r="E1540" t="s">
        <v>1050</v>
      </c>
      <c r="F1540" t="str">
        <f t="shared" si="24"/>
        <v>330450DKA6410DKA1040-1050DKA3220</v>
      </c>
      <c r="G1540" t="s">
        <v>501</v>
      </c>
    </row>
    <row r="1541" spans="1:7" x14ac:dyDescent="0.25">
      <c r="A1541">
        <v>330</v>
      </c>
      <c r="B1541">
        <v>450</v>
      </c>
      <c r="C1541" t="s">
        <v>1092</v>
      </c>
      <c r="D1541" t="s">
        <v>908</v>
      </c>
      <c r="E1541" t="s">
        <v>1052</v>
      </c>
      <c r="F1541" t="str">
        <f t="shared" si="24"/>
        <v>330450DKA6410DKA1040-1050DKA3230</v>
      </c>
      <c r="G1541" t="s">
        <v>501</v>
      </c>
    </row>
    <row r="1542" spans="1:7" x14ac:dyDescent="0.25">
      <c r="A1542">
        <v>330</v>
      </c>
      <c r="B1542">
        <v>450</v>
      </c>
      <c r="C1542" t="s">
        <v>1092</v>
      </c>
      <c r="D1542" t="s">
        <v>910</v>
      </c>
      <c r="E1542" t="s">
        <v>1046</v>
      </c>
      <c r="F1542" t="str">
        <f t="shared" si="24"/>
        <v>330450DKA6410DKA1060DKA3200</v>
      </c>
      <c r="G1542" t="s">
        <v>723</v>
      </c>
    </row>
    <row r="1543" spans="1:7" x14ac:dyDescent="0.25">
      <c r="A1543">
        <v>330</v>
      </c>
      <c r="B1543">
        <v>450</v>
      </c>
      <c r="C1543" t="s">
        <v>1092</v>
      </c>
      <c r="D1543" t="s">
        <v>910</v>
      </c>
      <c r="E1543" t="s">
        <v>1048</v>
      </c>
      <c r="F1543" t="str">
        <f t="shared" si="24"/>
        <v>330450DKA6410DKA1060DKA3210</v>
      </c>
      <c r="G1543" t="s">
        <v>723</v>
      </c>
    </row>
    <row r="1544" spans="1:7" x14ac:dyDescent="0.25">
      <c r="A1544">
        <v>330</v>
      </c>
      <c r="B1544">
        <v>450</v>
      </c>
      <c r="C1544" t="s">
        <v>1092</v>
      </c>
      <c r="D1544" t="s">
        <v>910</v>
      </c>
      <c r="E1544" t="s">
        <v>1050</v>
      </c>
      <c r="F1544" t="str">
        <f t="shared" si="24"/>
        <v>330450DKA6410DKA1060DKA3220</v>
      </c>
      <c r="G1544" t="s">
        <v>723</v>
      </c>
    </row>
    <row r="1545" spans="1:7" x14ac:dyDescent="0.25">
      <c r="A1545">
        <v>330</v>
      </c>
      <c r="B1545">
        <v>450</v>
      </c>
      <c r="C1545" t="s">
        <v>1092</v>
      </c>
      <c r="D1545" t="s">
        <v>910</v>
      </c>
      <c r="E1545" t="s">
        <v>1052</v>
      </c>
      <c r="F1545" t="str">
        <f t="shared" si="24"/>
        <v>330450DKA6410DKA1060DKA3230</v>
      </c>
      <c r="G1545" t="s">
        <v>723</v>
      </c>
    </row>
    <row r="1546" spans="1:7" x14ac:dyDescent="0.25">
      <c r="A1546">
        <v>330</v>
      </c>
      <c r="B1546">
        <v>450</v>
      </c>
      <c r="C1546" t="s">
        <v>1092</v>
      </c>
      <c r="D1546" t="s">
        <v>911</v>
      </c>
      <c r="E1546" t="s">
        <v>1046</v>
      </c>
      <c r="F1546" t="str">
        <f t="shared" si="24"/>
        <v>330450DKA6410DKA1070-1080DKA3200</v>
      </c>
      <c r="G1546" t="s">
        <v>501</v>
      </c>
    </row>
    <row r="1547" spans="1:7" x14ac:dyDescent="0.25">
      <c r="A1547">
        <v>330</v>
      </c>
      <c r="B1547">
        <v>450</v>
      </c>
      <c r="C1547" t="s">
        <v>1092</v>
      </c>
      <c r="D1547" t="s">
        <v>911</v>
      </c>
      <c r="E1547" t="s">
        <v>1048</v>
      </c>
      <c r="F1547" t="str">
        <f t="shared" si="24"/>
        <v>330450DKA6410DKA1070-1080DKA3210</v>
      </c>
      <c r="G1547" t="s">
        <v>501</v>
      </c>
    </row>
    <row r="1548" spans="1:7" x14ac:dyDescent="0.25">
      <c r="A1548">
        <v>330</v>
      </c>
      <c r="B1548">
        <v>450</v>
      </c>
      <c r="C1548" t="s">
        <v>1092</v>
      </c>
      <c r="D1548" t="s">
        <v>911</v>
      </c>
      <c r="E1548" t="s">
        <v>1050</v>
      </c>
      <c r="F1548" t="str">
        <f t="shared" si="24"/>
        <v>330450DKA6410DKA1070-1080DKA3220</v>
      </c>
      <c r="G1548" t="s">
        <v>501</v>
      </c>
    </row>
    <row r="1549" spans="1:7" x14ac:dyDescent="0.25">
      <c r="A1549">
        <v>330</v>
      </c>
      <c r="B1549">
        <v>450</v>
      </c>
      <c r="C1549" t="s">
        <v>1092</v>
      </c>
      <c r="D1549" t="s">
        <v>911</v>
      </c>
      <c r="E1549" t="s">
        <v>1052</v>
      </c>
      <c r="F1549" t="str">
        <f t="shared" si="24"/>
        <v>330450DKA6410DKA1070-1080DKA3230</v>
      </c>
      <c r="G1549" t="s">
        <v>501</v>
      </c>
    </row>
    <row r="1550" spans="1:7" x14ac:dyDescent="0.25">
      <c r="A1550">
        <v>330</v>
      </c>
      <c r="B1550">
        <v>450</v>
      </c>
      <c r="C1550" t="s">
        <v>1092</v>
      </c>
      <c r="D1550" t="s">
        <v>913</v>
      </c>
      <c r="E1550" t="s">
        <v>1046</v>
      </c>
      <c r="F1550" t="str">
        <f t="shared" si="24"/>
        <v>330450DKA6410DKA1090DKA3200</v>
      </c>
      <c r="G1550" t="s">
        <v>723</v>
      </c>
    </row>
    <row r="1551" spans="1:7" x14ac:dyDescent="0.25">
      <c r="A1551">
        <v>330</v>
      </c>
      <c r="B1551">
        <v>450</v>
      </c>
      <c r="C1551" t="s">
        <v>1092</v>
      </c>
      <c r="D1551" t="s">
        <v>913</v>
      </c>
      <c r="E1551" t="s">
        <v>1048</v>
      </c>
      <c r="F1551" t="str">
        <f t="shared" si="24"/>
        <v>330450DKA6410DKA1090DKA3210</v>
      </c>
      <c r="G1551" t="s">
        <v>723</v>
      </c>
    </row>
    <row r="1552" spans="1:7" x14ac:dyDescent="0.25">
      <c r="A1552">
        <v>330</v>
      </c>
      <c r="B1552">
        <v>450</v>
      </c>
      <c r="C1552" t="s">
        <v>1092</v>
      </c>
      <c r="D1552" t="s">
        <v>913</v>
      </c>
      <c r="E1552" t="s">
        <v>1050</v>
      </c>
      <c r="F1552" t="str">
        <f t="shared" si="24"/>
        <v>330450DKA6410DKA1090DKA3220</v>
      </c>
      <c r="G1552" t="s">
        <v>723</v>
      </c>
    </row>
    <row r="1553" spans="1:7" x14ac:dyDescent="0.25">
      <c r="A1553">
        <v>330</v>
      </c>
      <c r="B1553">
        <v>450</v>
      </c>
      <c r="C1553" t="s">
        <v>1092</v>
      </c>
      <c r="D1553" t="s">
        <v>913</v>
      </c>
      <c r="E1553" t="s">
        <v>1052</v>
      </c>
      <c r="F1553" t="str">
        <f t="shared" si="24"/>
        <v>330450DKA6410DKA1090DKA3230</v>
      </c>
      <c r="G1553" t="s">
        <v>723</v>
      </c>
    </row>
    <row r="1554" spans="1:7" x14ac:dyDescent="0.25">
      <c r="A1554">
        <v>330</v>
      </c>
      <c r="B1554">
        <v>450</v>
      </c>
      <c r="C1554" t="s">
        <v>1093</v>
      </c>
      <c r="D1554" t="s">
        <v>908</v>
      </c>
      <c r="E1554" t="s">
        <v>1046</v>
      </c>
      <c r="F1554" t="str">
        <f t="shared" si="24"/>
        <v>330450DKA6420DKA1040-1050DKA3200</v>
      </c>
      <c r="G1554" t="s">
        <v>723</v>
      </c>
    </row>
    <row r="1555" spans="1:7" x14ac:dyDescent="0.25">
      <c r="A1555">
        <v>330</v>
      </c>
      <c r="B1555">
        <v>450</v>
      </c>
      <c r="C1555" t="s">
        <v>1093</v>
      </c>
      <c r="D1555" t="s">
        <v>908</v>
      </c>
      <c r="E1555" t="s">
        <v>1048</v>
      </c>
      <c r="F1555" t="str">
        <f t="shared" si="24"/>
        <v>330450DKA6420DKA1040-1050DKA3210</v>
      </c>
      <c r="G1555" t="s">
        <v>723</v>
      </c>
    </row>
    <row r="1556" spans="1:7" x14ac:dyDescent="0.25">
      <c r="A1556">
        <v>330</v>
      </c>
      <c r="B1556">
        <v>450</v>
      </c>
      <c r="C1556" t="s">
        <v>1093</v>
      </c>
      <c r="D1556" t="s">
        <v>908</v>
      </c>
      <c r="E1556" t="s">
        <v>1050</v>
      </c>
      <c r="F1556" t="str">
        <f t="shared" si="24"/>
        <v>330450DKA6420DKA1040-1050DKA3220</v>
      </c>
      <c r="G1556" t="s">
        <v>723</v>
      </c>
    </row>
    <row r="1557" spans="1:7" x14ac:dyDescent="0.25">
      <c r="A1557">
        <v>330</v>
      </c>
      <c r="B1557">
        <v>450</v>
      </c>
      <c r="C1557" t="s">
        <v>1093</v>
      </c>
      <c r="D1557" t="s">
        <v>908</v>
      </c>
      <c r="E1557" t="s">
        <v>1052</v>
      </c>
      <c r="F1557" t="str">
        <f t="shared" si="24"/>
        <v>330450DKA6420DKA1040-1050DKA3230</v>
      </c>
      <c r="G1557" t="s">
        <v>723</v>
      </c>
    </row>
    <row r="1558" spans="1:7" x14ac:dyDescent="0.25">
      <c r="A1558">
        <v>330</v>
      </c>
      <c r="B1558">
        <v>450</v>
      </c>
      <c r="C1558" t="s">
        <v>1093</v>
      </c>
      <c r="D1558" t="s">
        <v>910</v>
      </c>
      <c r="E1558" t="s">
        <v>1046</v>
      </c>
      <c r="F1558" t="str">
        <f t="shared" si="24"/>
        <v>330450DKA6420DKA1060DKA3200</v>
      </c>
      <c r="G1558" t="s">
        <v>723</v>
      </c>
    </row>
    <row r="1559" spans="1:7" x14ac:dyDescent="0.25">
      <c r="A1559">
        <v>330</v>
      </c>
      <c r="B1559">
        <v>450</v>
      </c>
      <c r="C1559" t="s">
        <v>1093</v>
      </c>
      <c r="D1559" t="s">
        <v>910</v>
      </c>
      <c r="E1559" t="s">
        <v>1048</v>
      </c>
      <c r="F1559" t="str">
        <f t="shared" si="24"/>
        <v>330450DKA6420DKA1060DKA3210</v>
      </c>
      <c r="G1559" t="s">
        <v>723</v>
      </c>
    </row>
    <row r="1560" spans="1:7" x14ac:dyDescent="0.25">
      <c r="A1560">
        <v>330</v>
      </c>
      <c r="B1560">
        <v>450</v>
      </c>
      <c r="C1560" t="s">
        <v>1093</v>
      </c>
      <c r="D1560" t="s">
        <v>910</v>
      </c>
      <c r="E1560" t="s">
        <v>1050</v>
      </c>
      <c r="F1560" t="str">
        <f t="shared" si="24"/>
        <v>330450DKA6420DKA1060DKA3220</v>
      </c>
      <c r="G1560" t="s">
        <v>723</v>
      </c>
    </row>
    <row r="1561" spans="1:7" x14ac:dyDescent="0.25">
      <c r="A1561">
        <v>330</v>
      </c>
      <c r="B1561">
        <v>450</v>
      </c>
      <c r="C1561" t="s">
        <v>1093</v>
      </c>
      <c r="D1561" t="s">
        <v>910</v>
      </c>
      <c r="E1561" t="s">
        <v>1052</v>
      </c>
      <c r="F1561" t="str">
        <f t="shared" si="24"/>
        <v>330450DKA6420DKA1060DKA3230</v>
      </c>
      <c r="G1561" t="s">
        <v>723</v>
      </c>
    </row>
    <row r="1562" spans="1:7" x14ac:dyDescent="0.25">
      <c r="A1562">
        <v>330</v>
      </c>
      <c r="B1562">
        <v>450</v>
      </c>
      <c r="C1562" t="s">
        <v>1093</v>
      </c>
      <c r="D1562" t="s">
        <v>911</v>
      </c>
      <c r="E1562" t="s">
        <v>1046</v>
      </c>
      <c r="F1562" t="str">
        <f t="shared" si="24"/>
        <v>330450DKA6420DKA1070-1080DKA3200</v>
      </c>
      <c r="G1562" t="s">
        <v>723</v>
      </c>
    </row>
    <row r="1563" spans="1:7" x14ac:dyDescent="0.25">
      <c r="A1563">
        <v>330</v>
      </c>
      <c r="B1563">
        <v>450</v>
      </c>
      <c r="C1563" t="s">
        <v>1093</v>
      </c>
      <c r="D1563" t="s">
        <v>911</v>
      </c>
      <c r="E1563" t="s">
        <v>1048</v>
      </c>
      <c r="F1563" t="str">
        <f t="shared" si="24"/>
        <v>330450DKA6420DKA1070-1080DKA3210</v>
      </c>
      <c r="G1563" t="s">
        <v>723</v>
      </c>
    </row>
    <row r="1564" spans="1:7" x14ac:dyDescent="0.25">
      <c r="A1564">
        <v>330</v>
      </c>
      <c r="B1564">
        <v>450</v>
      </c>
      <c r="C1564" t="s">
        <v>1093</v>
      </c>
      <c r="D1564" t="s">
        <v>911</v>
      </c>
      <c r="E1564" t="s">
        <v>1050</v>
      </c>
      <c r="F1564" t="str">
        <f t="shared" si="24"/>
        <v>330450DKA6420DKA1070-1080DKA3220</v>
      </c>
      <c r="G1564" t="s">
        <v>723</v>
      </c>
    </row>
    <row r="1565" spans="1:7" x14ac:dyDescent="0.25">
      <c r="A1565">
        <v>330</v>
      </c>
      <c r="B1565">
        <v>450</v>
      </c>
      <c r="C1565" t="s">
        <v>1093</v>
      </c>
      <c r="D1565" t="s">
        <v>911</v>
      </c>
      <c r="E1565" t="s">
        <v>1052</v>
      </c>
      <c r="F1565" t="str">
        <f t="shared" si="24"/>
        <v>330450DKA6420DKA1070-1080DKA3230</v>
      </c>
      <c r="G1565" t="s">
        <v>723</v>
      </c>
    </row>
    <row r="1566" spans="1:7" x14ac:dyDescent="0.25">
      <c r="A1566">
        <v>330</v>
      </c>
      <c r="B1566">
        <v>450</v>
      </c>
      <c r="C1566" t="s">
        <v>1093</v>
      </c>
      <c r="D1566" t="s">
        <v>913</v>
      </c>
      <c r="E1566" t="s">
        <v>1046</v>
      </c>
      <c r="F1566" t="str">
        <f t="shared" si="24"/>
        <v>330450DKA6420DKA1090DKA3200</v>
      </c>
      <c r="G1566" t="s">
        <v>723</v>
      </c>
    </row>
    <row r="1567" spans="1:7" x14ac:dyDescent="0.25">
      <c r="A1567">
        <v>330</v>
      </c>
      <c r="B1567">
        <v>450</v>
      </c>
      <c r="C1567" t="s">
        <v>1093</v>
      </c>
      <c r="D1567" t="s">
        <v>913</v>
      </c>
      <c r="E1567" t="s">
        <v>1048</v>
      </c>
      <c r="F1567" t="str">
        <f t="shared" si="24"/>
        <v>330450DKA6420DKA1090DKA3210</v>
      </c>
      <c r="G1567" t="s">
        <v>723</v>
      </c>
    </row>
    <row r="1568" spans="1:7" x14ac:dyDescent="0.25">
      <c r="A1568">
        <v>330</v>
      </c>
      <c r="B1568">
        <v>450</v>
      </c>
      <c r="C1568" t="s">
        <v>1093</v>
      </c>
      <c r="D1568" t="s">
        <v>913</v>
      </c>
      <c r="E1568" t="s">
        <v>1050</v>
      </c>
      <c r="F1568" t="str">
        <f t="shared" si="24"/>
        <v>330450DKA6420DKA1090DKA3220</v>
      </c>
      <c r="G1568" t="s">
        <v>723</v>
      </c>
    </row>
    <row r="1569" spans="1:7" x14ac:dyDescent="0.25">
      <c r="A1569">
        <v>330</v>
      </c>
      <c r="B1569">
        <v>450</v>
      </c>
      <c r="C1569" t="s">
        <v>1093</v>
      </c>
      <c r="D1569" t="s">
        <v>913</v>
      </c>
      <c r="E1569" t="s">
        <v>1052</v>
      </c>
      <c r="F1569" t="str">
        <f t="shared" si="24"/>
        <v>330450DKA6420DKA1090DKA3230</v>
      </c>
      <c r="G1569" t="s">
        <v>723</v>
      </c>
    </row>
    <row r="1570" spans="1:7" x14ac:dyDescent="0.25">
      <c r="A1570">
        <v>330</v>
      </c>
      <c r="B1570">
        <v>450</v>
      </c>
      <c r="C1570" t="s">
        <v>1094</v>
      </c>
      <c r="D1570" t="s">
        <v>908</v>
      </c>
      <c r="E1570" t="s">
        <v>1046</v>
      </c>
      <c r="F1570" t="str">
        <f t="shared" si="24"/>
        <v>330450DKA6430DKA1040-1050DKA3200</v>
      </c>
      <c r="G1570" t="s">
        <v>723</v>
      </c>
    </row>
    <row r="1571" spans="1:7" x14ac:dyDescent="0.25">
      <c r="A1571">
        <v>330</v>
      </c>
      <c r="B1571">
        <v>450</v>
      </c>
      <c r="C1571" t="s">
        <v>1094</v>
      </c>
      <c r="D1571" t="s">
        <v>908</v>
      </c>
      <c r="E1571" t="s">
        <v>1048</v>
      </c>
      <c r="F1571" t="str">
        <f t="shared" si="24"/>
        <v>330450DKA6430DKA1040-1050DKA3210</v>
      </c>
      <c r="G1571" t="s">
        <v>723</v>
      </c>
    </row>
    <row r="1572" spans="1:7" x14ac:dyDescent="0.25">
      <c r="A1572">
        <v>330</v>
      </c>
      <c r="B1572">
        <v>450</v>
      </c>
      <c r="C1572" t="s">
        <v>1094</v>
      </c>
      <c r="D1572" t="s">
        <v>908</v>
      </c>
      <c r="E1572" t="s">
        <v>1050</v>
      </c>
      <c r="F1572" t="str">
        <f t="shared" si="24"/>
        <v>330450DKA6430DKA1040-1050DKA3220</v>
      </c>
      <c r="G1572" t="s">
        <v>723</v>
      </c>
    </row>
    <row r="1573" spans="1:7" x14ac:dyDescent="0.25">
      <c r="A1573">
        <v>330</v>
      </c>
      <c r="B1573">
        <v>450</v>
      </c>
      <c r="C1573" t="s">
        <v>1094</v>
      </c>
      <c r="D1573" t="s">
        <v>908</v>
      </c>
      <c r="E1573" t="s">
        <v>1052</v>
      </c>
      <c r="F1573" t="str">
        <f t="shared" si="24"/>
        <v>330450DKA6430DKA1040-1050DKA3230</v>
      </c>
      <c r="G1573" t="s">
        <v>723</v>
      </c>
    </row>
    <row r="1574" spans="1:7" x14ac:dyDescent="0.25">
      <c r="A1574">
        <v>330</v>
      </c>
      <c r="B1574">
        <v>450</v>
      </c>
      <c r="C1574" t="s">
        <v>1094</v>
      </c>
      <c r="D1574" t="s">
        <v>910</v>
      </c>
      <c r="E1574" t="s">
        <v>1046</v>
      </c>
      <c r="F1574" t="str">
        <f t="shared" si="24"/>
        <v>330450DKA6430DKA1060DKA3200</v>
      </c>
      <c r="G1574" t="s">
        <v>723</v>
      </c>
    </row>
    <row r="1575" spans="1:7" x14ac:dyDescent="0.25">
      <c r="A1575">
        <v>330</v>
      </c>
      <c r="B1575">
        <v>450</v>
      </c>
      <c r="C1575" t="s">
        <v>1094</v>
      </c>
      <c r="D1575" t="s">
        <v>910</v>
      </c>
      <c r="E1575" t="s">
        <v>1048</v>
      </c>
      <c r="F1575" t="str">
        <f t="shared" si="24"/>
        <v>330450DKA6430DKA1060DKA3210</v>
      </c>
      <c r="G1575" t="s">
        <v>723</v>
      </c>
    </row>
    <row r="1576" spans="1:7" x14ac:dyDescent="0.25">
      <c r="A1576">
        <v>330</v>
      </c>
      <c r="B1576">
        <v>450</v>
      </c>
      <c r="C1576" t="s">
        <v>1094</v>
      </c>
      <c r="D1576" t="s">
        <v>910</v>
      </c>
      <c r="E1576" t="s">
        <v>1050</v>
      </c>
      <c r="F1576" t="str">
        <f t="shared" si="24"/>
        <v>330450DKA6430DKA1060DKA3220</v>
      </c>
      <c r="G1576" t="s">
        <v>723</v>
      </c>
    </row>
    <row r="1577" spans="1:7" x14ac:dyDescent="0.25">
      <c r="A1577">
        <v>330</v>
      </c>
      <c r="B1577">
        <v>450</v>
      </c>
      <c r="C1577" t="s">
        <v>1094</v>
      </c>
      <c r="D1577" t="s">
        <v>910</v>
      </c>
      <c r="E1577" t="s">
        <v>1052</v>
      </c>
      <c r="F1577" t="str">
        <f t="shared" si="24"/>
        <v>330450DKA6430DKA1060DKA3230</v>
      </c>
      <c r="G1577" t="s">
        <v>723</v>
      </c>
    </row>
    <row r="1578" spans="1:7" x14ac:dyDescent="0.25">
      <c r="A1578">
        <v>330</v>
      </c>
      <c r="B1578">
        <v>450</v>
      </c>
      <c r="C1578" t="s">
        <v>1094</v>
      </c>
      <c r="D1578" t="s">
        <v>911</v>
      </c>
      <c r="E1578" t="s">
        <v>1046</v>
      </c>
      <c r="F1578" t="str">
        <f t="shared" si="24"/>
        <v>330450DKA6430DKA1070-1080DKA3200</v>
      </c>
      <c r="G1578" t="s">
        <v>723</v>
      </c>
    </row>
    <row r="1579" spans="1:7" x14ac:dyDescent="0.25">
      <c r="A1579">
        <v>330</v>
      </c>
      <c r="B1579">
        <v>450</v>
      </c>
      <c r="C1579" t="s">
        <v>1094</v>
      </c>
      <c r="D1579" t="s">
        <v>911</v>
      </c>
      <c r="E1579" t="s">
        <v>1048</v>
      </c>
      <c r="F1579" t="str">
        <f t="shared" si="24"/>
        <v>330450DKA6430DKA1070-1080DKA3210</v>
      </c>
      <c r="G1579" t="s">
        <v>723</v>
      </c>
    </row>
    <row r="1580" spans="1:7" x14ac:dyDescent="0.25">
      <c r="A1580">
        <v>330</v>
      </c>
      <c r="B1580">
        <v>450</v>
      </c>
      <c r="C1580" t="s">
        <v>1094</v>
      </c>
      <c r="D1580" t="s">
        <v>911</v>
      </c>
      <c r="E1580" t="s">
        <v>1050</v>
      </c>
      <c r="F1580" t="str">
        <f t="shared" si="24"/>
        <v>330450DKA6430DKA1070-1080DKA3220</v>
      </c>
      <c r="G1580" t="s">
        <v>723</v>
      </c>
    </row>
    <row r="1581" spans="1:7" x14ac:dyDescent="0.25">
      <c r="A1581">
        <v>330</v>
      </c>
      <c r="B1581">
        <v>450</v>
      </c>
      <c r="C1581" t="s">
        <v>1094</v>
      </c>
      <c r="D1581" t="s">
        <v>911</v>
      </c>
      <c r="E1581" t="s">
        <v>1052</v>
      </c>
      <c r="F1581" t="str">
        <f t="shared" si="24"/>
        <v>330450DKA6430DKA1070-1080DKA3230</v>
      </c>
      <c r="G1581" t="s">
        <v>723</v>
      </c>
    </row>
    <row r="1582" spans="1:7" x14ac:dyDescent="0.25">
      <c r="A1582">
        <v>330</v>
      </c>
      <c r="B1582">
        <v>450</v>
      </c>
      <c r="C1582" t="s">
        <v>1094</v>
      </c>
      <c r="D1582" t="s">
        <v>913</v>
      </c>
      <c r="E1582" t="s">
        <v>1046</v>
      </c>
      <c r="F1582" t="str">
        <f t="shared" si="24"/>
        <v>330450DKA6430DKA1090DKA3200</v>
      </c>
      <c r="G1582" t="s">
        <v>723</v>
      </c>
    </row>
    <row r="1583" spans="1:7" x14ac:dyDescent="0.25">
      <c r="A1583">
        <v>330</v>
      </c>
      <c r="B1583">
        <v>450</v>
      </c>
      <c r="C1583" t="s">
        <v>1094</v>
      </c>
      <c r="D1583" t="s">
        <v>913</v>
      </c>
      <c r="E1583" t="s">
        <v>1048</v>
      </c>
      <c r="F1583" t="str">
        <f t="shared" si="24"/>
        <v>330450DKA6430DKA1090DKA3210</v>
      </c>
      <c r="G1583" t="s">
        <v>723</v>
      </c>
    </row>
    <row r="1584" spans="1:7" x14ac:dyDescent="0.25">
      <c r="A1584">
        <v>330</v>
      </c>
      <c r="B1584">
        <v>450</v>
      </c>
      <c r="C1584" t="s">
        <v>1094</v>
      </c>
      <c r="D1584" t="s">
        <v>913</v>
      </c>
      <c r="E1584" t="s">
        <v>1050</v>
      </c>
      <c r="F1584" t="str">
        <f t="shared" si="24"/>
        <v>330450DKA6430DKA1090DKA3220</v>
      </c>
      <c r="G1584" t="s">
        <v>723</v>
      </c>
    </row>
    <row r="1585" spans="1:7" x14ac:dyDescent="0.25">
      <c r="A1585">
        <v>330</v>
      </c>
      <c r="B1585">
        <v>450</v>
      </c>
      <c r="C1585" t="s">
        <v>1094</v>
      </c>
      <c r="D1585" t="s">
        <v>913</v>
      </c>
      <c r="E1585" t="s">
        <v>1052</v>
      </c>
      <c r="F1585" t="str">
        <f t="shared" si="24"/>
        <v>330450DKA6430DKA1090DKA3230</v>
      </c>
      <c r="G1585" t="s">
        <v>723</v>
      </c>
    </row>
    <row r="1586" spans="1:7" x14ac:dyDescent="0.25">
      <c r="A1586">
        <v>330</v>
      </c>
      <c r="B1586">
        <v>460</v>
      </c>
      <c r="C1586" t="s">
        <v>1092</v>
      </c>
      <c r="D1586" t="s">
        <v>908</v>
      </c>
      <c r="E1586" t="s">
        <v>1046</v>
      </c>
      <c r="F1586" t="str">
        <f t="shared" si="24"/>
        <v>330460DKA6410DKA1040-1050DKA3200</v>
      </c>
      <c r="G1586" t="s">
        <v>504</v>
      </c>
    </row>
    <row r="1587" spans="1:7" x14ac:dyDescent="0.25">
      <c r="A1587">
        <v>330</v>
      </c>
      <c r="B1587">
        <v>460</v>
      </c>
      <c r="C1587" t="s">
        <v>1092</v>
      </c>
      <c r="D1587" t="s">
        <v>908</v>
      </c>
      <c r="E1587" t="s">
        <v>1048</v>
      </c>
      <c r="F1587" t="str">
        <f t="shared" si="24"/>
        <v>330460DKA6410DKA1040-1050DKA3210</v>
      </c>
      <c r="G1587" t="s">
        <v>504</v>
      </c>
    </row>
    <row r="1588" spans="1:7" x14ac:dyDescent="0.25">
      <c r="A1588">
        <v>330</v>
      </c>
      <c r="B1588">
        <v>460</v>
      </c>
      <c r="C1588" t="s">
        <v>1092</v>
      </c>
      <c r="D1588" t="s">
        <v>908</v>
      </c>
      <c r="E1588" t="s">
        <v>1050</v>
      </c>
      <c r="F1588" t="str">
        <f t="shared" si="24"/>
        <v>330460DKA6410DKA1040-1050DKA3220</v>
      </c>
      <c r="G1588" t="s">
        <v>501</v>
      </c>
    </row>
    <row r="1589" spans="1:7" x14ac:dyDescent="0.25">
      <c r="A1589">
        <v>330</v>
      </c>
      <c r="B1589">
        <v>460</v>
      </c>
      <c r="C1589" t="s">
        <v>1092</v>
      </c>
      <c r="D1589" t="s">
        <v>908</v>
      </c>
      <c r="E1589" t="s">
        <v>1052</v>
      </c>
      <c r="F1589" t="str">
        <f t="shared" si="24"/>
        <v>330460DKA6410DKA1040-1050DKA3230</v>
      </c>
      <c r="G1589" t="s">
        <v>501</v>
      </c>
    </row>
    <row r="1590" spans="1:7" x14ac:dyDescent="0.25">
      <c r="A1590">
        <v>330</v>
      </c>
      <c r="B1590">
        <v>460</v>
      </c>
      <c r="C1590" t="s">
        <v>1092</v>
      </c>
      <c r="D1590" t="s">
        <v>910</v>
      </c>
      <c r="E1590" t="s">
        <v>1046</v>
      </c>
      <c r="F1590" t="str">
        <f t="shared" si="24"/>
        <v>330460DKA6410DKA1060DKA3200</v>
      </c>
      <c r="G1590" t="s">
        <v>723</v>
      </c>
    </row>
    <row r="1591" spans="1:7" x14ac:dyDescent="0.25">
      <c r="A1591">
        <v>330</v>
      </c>
      <c r="B1591">
        <v>460</v>
      </c>
      <c r="C1591" t="s">
        <v>1092</v>
      </c>
      <c r="D1591" t="s">
        <v>910</v>
      </c>
      <c r="E1591" t="s">
        <v>1048</v>
      </c>
      <c r="F1591" t="str">
        <f t="shared" si="24"/>
        <v>330460DKA6410DKA1060DKA3210</v>
      </c>
      <c r="G1591" t="s">
        <v>723</v>
      </c>
    </row>
    <row r="1592" spans="1:7" x14ac:dyDescent="0.25">
      <c r="A1592">
        <v>330</v>
      </c>
      <c r="B1592">
        <v>460</v>
      </c>
      <c r="C1592" t="s">
        <v>1092</v>
      </c>
      <c r="D1592" t="s">
        <v>910</v>
      </c>
      <c r="E1592" t="s">
        <v>1050</v>
      </c>
      <c r="F1592" t="str">
        <f t="shared" si="24"/>
        <v>330460DKA6410DKA1060DKA3220</v>
      </c>
      <c r="G1592" t="s">
        <v>723</v>
      </c>
    </row>
    <row r="1593" spans="1:7" x14ac:dyDescent="0.25">
      <c r="A1593">
        <v>330</v>
      </c>
      <c r="B1593">
        <v>460</v>
      </c>
      <c r="C1593" t="s">
        <v>1092</v>
      </c>
      <c r="D1593" t="s">
        <v>910</v>
      </c>
      <c r="E1593" t="s">
        <v>1052</v>
      </c>
      <c r="F1593" t="str">
        <f t="shared" si="24"/>
        <v>330460DKA6410DKA1060DKA3230</v>
      </c>
      <c r="G1593" t="s">
        <v>723</v>
      </c>
    </row>
    <row r="1594" spans="1:7" x14ac:dyDescent="0.25">
      <c r="A1594">
        <v>330</v>
      </c>
      <c r="B1594">
        <v>460</v>
      </c>
      <c r="C1594" t="s">
        <v>1092</v>
      </c>
      <c r="D1594" t="s">
        <v>911</v>
      </c>
      <c r="E1594" t="s">
        <v>1046</v>
      </c>
      <c r="F1594" t="str">
        <f t="shared" si="24"/>
        <v>330460DKA6410DKA1070-1080DKA3200</v>
      </c>
      <c r="G1594" t="s">
        <v>504</v>
      </c>
    </row>
    <row r="1595" spans="1:7" x14ac:dyDescent="0.25">
      <c r="A1595">
        <v>330</v>
      </c>
      <c r="B1595">
        <v>460</v>
      </c>
      <c r="C1595" t="s">
        <v>1092</v>
      </c>
      <c r="D1595" t="s">
        <v>911</v>
      </c>
      <c r="E1595" t="s">
        <v>1048</v>
      </c>
      <c r="F1595" t="str">
        <f t="shared" si="24"/>
        <v>330460DKA6410DKA1070-1080DKA3210</v>
      </c>
      <c r="G1595" t="s">
        <v>504</v>
      </c>
    </row>
    <row r="1596" spans="1:7" x14ac:dyDescent="0.25">
      <c r="A1596">
        <v>330</v>
      </c>
      <c r="B1596">
        <v>460</v>
      </c>
      <c r="C1596" t="s">
        <v>1092</v>
      </c>
      <c r="D1596" t="s">
        <v>911</v>
      </c>
      <c r="E1596" t="s">
        <v>1050</v>
      </c>
      <c r="F1596" t="str">
        <f t="shared" si="24"/>
        <v>330460DKA6410DKA1070-1080DKA3220</v>
      </c>
      <c r="G1596" t="s">
        <v>501</v>
      </c>
    </row>
    <row r="1597" spans="1:7" x14ac:dyDescent="0.25">
      <c r="A1597">
        <v>330</v>
      </c>
      <c r="B1597">
        <v>460</v>
      </c>
      <c r="C1597" t="s">
        <v>1092</v>
      </c>
      <c r="D1597" t="s">
        <v>911</v>
      </c>
      <c r="E1597" t="s">
        <v>1052</v>
      </c>
      <c r="F1597" t="str">
        <f t="shared" si="24"/>
        <v>330460DKA6410DKA1070-1080DKA3230</v>
      </c>
      <c r="G1597" t="s">
        <v>501</v>
      </c>
    </row>
    <row r="1598" spans="1:7" x14ac:dyDescent="0.25">
      <c r="A1598">
        <v>330</v>
      </c>
      <c r="B1598">
        <v>460</v>
      </c>
      <c r="C1598" t="s">
        <v>1092</v>
      </c>
      <c r="D1598" t="s">
        <v>913</v>
      </c>
      <c r="E1598" t="s">
        <v>1046</v>
      </c>
      <c r="F1598" t="str">
        <f t="shared" si="24"/>
        <v>330460DKA6410DKA1090DKA3200</v>
      </c>
      <c r="G1598" t="s">
        <v>723</v>
      </c>
    </row>
    <row r="1599" spans="1:7" x14ac:dyDescent="0.25">
      <c r="A1599">
        <v>330</v>
      </c>
      <c r="B1599">
        <v>460</v>
      </c>
      <c r="C1599" t="s">
        <v>1092</v>
      </c>
      <c r="D1599" t="s">
        <v>913</v>
      </c>
      <c r="E1599" t="s">
        <v>1048</v>
      </c>
      <c r="F1599" t="str">
        <f t="shared" si="24"/>
        <v>330460DKA6410DKA1090DKA3210</v>
      </c>
      <c r="G1599" t="s">
        <v>723</v>
      </c>
    </row>
    <row r="1600" spans="1:7" x14ac:dyDescent="0.25">
      <c r="A1600">
        <v>330</v>
      </c>
      <c r="B1600">
        <v>460</v>
      </c>
      <c r="C1600" t="s">
        <v>1092</v>
      </c>
      <c r="D1600" t="s">
        <v>913</v>
      </c>
      <c r="E1600" t="s">
        <v>1050</v>
      </c>
      <c r="F1600" t="str">
        <f t="shared" si="24"/>
        <v>330460DKA6410DKA1090DKA3220</v>
      </c>
      <c r="G1600" t="s">
        <v>723</v>
      </c>
    </row>
    <row r="1601" spans="1:7" x14ac:dyDescent="0.25">
      <c r="A1601">
        <v>330</v>
      </c>
      <c r="B1601">
        <v>460</v>
      </c>
      <c r="C1601" t="s">
        <v>1092</v>
      </c>
      <c r="D1601" t="s">
        <v>913</v>
      </c>
      <c r="E1601" t="s">
        <v>1052</v>
      </c>
      <c r="F1601" t="str">
        <f t="shared" si="24"/>
        <v>330460DKA6410DKA1090DKA3230</v>
      </c>
      <c r="G1601" t="s">
        <v>723</v>
      </c>
    </row>
    <row r="1602" spans="1:7" x14ac:dyDescent="0.25">
      <c r="A1602">
        <v>330</v>
      </c>
      <c r="B1602">
        <v>460</v>
      </c>
      <c r="C1602" t="s">
        <v>1093</v>
      </c>
      <c r="D1602" t="s">
        <v>908</v>
      </c>
      <c r="E1602" t="s">
        <v>1046</v>
      </c>
      <c r="F1602" t="str">
        <f t="shared" si="24"/>
        <v>330460DKA6420DKA1040-1050DKA3200</v>
      </c>
      <c r="G1602" t="s">
        <v>501</v>
      </c>
    </row>
    <row r="1603" spans="1:7" x14ac:dyDescent="0.25">
      <c r="A1603">
        <v>330</v>
      </c>
      <c r="B1603">
        <v>460</v>
      </c>
      <c r="C1603" t="s">
        <v>1093</v>
      </c>
      <c r="D1603" t="s">
        <v>908</v>
      </c>
      <c r="E1603" t="s">
        <v>1048</v>
      </c>
      <c r="F1603" t="str">
        <f t="shared" ref="F1603:F1666" si="25">CONCATENATE(A1603,B1603,C1603,D1603,E1603)</f>
        <v>330460DKA6420DKA1040-1050DKA3210</v>
      </c>
      <c r="G1603" t="s">
        <v>501</v>
      </c>
    </row>
    <row r="1604" spans="1:7" x14ac:dyDescent="0.25">
      <c r="A1604">
        <v>330</v>
      </c>
      <c r="B1604">
        <v>460</v>
      </c>
      <c r="C1604" t="s">
        <v>1093</v>
      </c>
      <c r="D1604" t="s">
        <v>908</v>
      </c>
      <c r="E1604" t="s">
        <v>1050</v>
      </c>
      <c r="F1604" t="str">
        <f t="shared" si="25"/>
        <v>330460DKA6420DKA1040-1050DKA3220</v>
      </c>
      <c r="G1604" t="s">
        <v>501</v>
      </c>
    </row>
    <row r="1605" spans="1:7" x14ac:dyDescent="0.25">
      <c r="A1605">
        <v>330</v>
      </c>
      <c r="B1605">
        <v>460</v>
      </c>
      <c r="C1605" t="s">
        <v>1093</v>
      </c>
      <c r="D1605" t="s">
        <v>908</v>
      </c>
      <c r="E1605" t="s">
        <v>1052</v>
      </c>
      <c r="F1605" t="str">
        <f t="shared" si="25"/>
        <v>330460DKA6420DKA1040-1050DKA3230</v>
      </c>
      <c r="G1605" t="s">
        <v>501</v>
      </c>
    </row>
    <row r="1606" spans="1:7" x14ac:dyDescent="0.25">
      <c r="A1606">
        <v>330</v>
      </c>
      <c r="B1606">
        <v>460</v>
      </c>
      <c r="C1606" t="s">
        <v>1093</v>
      </c>
      <c r="D1606" t="s">
        <v>910</v>
      </c>
      <c r="E1606" t="s">
        <v>1046</v>
      </c>
      <c r="F1606" t="str">
        <f t="shared" si="25"/>
        <v>330460DKA6420DKA1060DKA3200</v>
      </c>
      <c r="G1606" t="s">
        <v>723</v>
      </c>
    </row>
    <row r="1607" spans="1:7" x14ac:dyDescent="0.25">
      <c r="A1607">
        <v>330</v>
      </c>
      <c r="B1607">
        <v>460</v>
      </c>
      <c r="C1607" t="s">
        <v>1093</v>
      </c>
      <c r="D1607" t="s">
        <v>910</v>
      </c>
      <c r="E1607" t="s">
        <v>1048</v>
      </c>
      <c r="F1607" t="str">
        <f t="shared" si="25"/>
        <v>330460DKA6420DKA1060DKA3210</v>
      </c>
      <c r="G1607" t="s">
        <v>723</v>
      </c>
    </row>
    <row r="1608" spans="1:7" x14ac:dyDescent="0.25">
      <c r="A1608">
        <v>330</v>
      </c>
      <c r="B1608">
        <v>460</v>
      </c>
      <c r="C1608" t="s">
        <v>1093</v>
      </c>
      <c r="D1608" t="s">
        <v>910</v>
      </c>
      <c r="E1608" t="s">
        <v>1050</v>
      </c>
      <c r="F1608" t="str">
        <f t="shared" si="25"/>
        <v>330460DKA6420DKA1060DKA3220</v>
      </c>
      <c r="G1608" t="s">
        <v>723</v>
      </c>
    </row>
    <row r="1609" spans="1:7" x14ac:dyDescent="0.25">
      <c r="A1609">
        <v>330</v>
      </c>
      <c r="B1609">
        <v>460</v>
      </c>
      <c r="C1609" t="s">
        <v>1093</v>
      </c>
      <c r="D1609" t="s">
        <v>910</v>
      </c>
      <c r="E1609" t="s">
        <v>1052</v>
      </c>
      <c r="F1609" t="str">
        <f t="shared" si="25"/>
        <v>330460DKA6420DKA1060DKA3230</v>
      </c>
      <c r="G1609" t="s">
        <v>723</v>
      </c>
    </row>
    <row r="1610" spans="1:7" x14ac:dyDescent="0.25">
      <c r="A1610">
        <v>330</v>
      </c>
      <c r="B1610">
        <v>460</v>
      </c>
      <c r="C1610" t="s">
        <v>1093</v>
      </c>
      <c r="D1610" t="s">
        <v>911</v>
      </c>
      <c r="E1610" t="s">
        <v>1046</v>
      </c>
      <c r="F1610" t="str">
        <f t="shared" si="25"/>
        <v>330460DKA6420DKA1070-1080DKA3200</v>
      </c>
      <c r="G1610" t="s">
        <v>501</v>
      </c>
    </row>
    <row r="1611" spans="1:7" x14ac:dyDescent="0.25">
      <c r="A1611">
        <v>330</v>
      </c>
      <c r="B1611">
        <v>460</v>
      </c>
      <c r="C1611" t="s">
        <v>1093</v>
      </c>
      <c r="D1611" t="s">
        <v>911</v>
      </c>
      <c r="E1611" t="s">
        <v>1048</v>
      </c>
      <c r="F1611" t="str">
        <f t="shared" si="25"/>
        <v>330460DKA6420DKA1070-1080DKA3210</v>
      </c>
      <c r="G1611" t="s">
        <v>501</v>
      </c>
    </row>
    <row r="1612" spans="1:7" x14ac:dyDescent="0.25">
      <c r="A1612">
        <v>330</v>
      </c>
      <c r="B1612">
        <v>460</v>
      </c>
      <c r="C1612" t="s">
        <v>1093</v>
      </c>
      <c r="D1612" t="s">
        <v>911</v>
      </c>
      <c r="E1612" t="s">
        <v>1050</v>
      </c>
      <c r="F1612" t="str">
        <f t="shared" si="25"/>
        <v>330460DKA6420DKA1070-1080DKA3220</v>
      </c>
      <c r="G1612" t="s">
        <v>501</v>
      </c>
    </row>
    <row r="1613" spans="1:7" x14ac:dyDescent="0.25">
      <c r="A1613">
        <v>330</v>
      </c>
      <c r="B1613">
        <v>460</v>
      </c>
      <c r="C1613" t="s">
        <v>1093</v>
      </c>
      <c r="D1613" t="s">
        <v>911</v>
      </c>
      <c r="E1613" t="s">
        <v>1052</v>
      </c>
      <c r="F1613" t="str">
        <f t="shared" si="25"/>
        <v>330460DKA6420DKA1070-1080DKA3230</v>
      </c>
      <c r="G1613" t="s">
        <v>501</v>
      </c>
    </row>
    <row r="1614" spans="1:7" x14ac:dyDescent="0.25">
      <c r="A1614">
        <v>330</v>
      </c>
      <c r="B1614">
        <v>460</v>
      </c>
      <c r="C1614" t="s">
        <v>1093</v>
      </c>
      <c r="D1614" t="s">
        <v>913</v>
      </c>
      <c r="E1614" t="s">
        <v>1046</v>
      </c>
      <c r="F1614" t="str">
        <f t="shared" si="25"/>
        <v>330460DKA6420DKA1090DKA3200</v>
      </c>
      <c r="G1614" t="s">
        <v>723</v>
      </c>
    </row>
    <row r="1615" spans="1:7" x14ac:dyDescent="0.25">
      <c r="A1615">
        <v>330</v>
      </c>
      <c r="B1615">
        <v>460</v>
      </c>
      <c r="C1615" t="s">
        <v>1093</v>
      </c>
      <c r="D1615" t="s">
        <v>913</v>
      </c>
      <c r="E1615" t="s">
        <v>1048</v>
      </c>
      <c r="F1615" t="str">
        <f t="shared" si="25"/>
        <v>330460DKA6420DKA1090DKA3210</v>
      </c>
      <c r="G1615" t="s">
        <v>723</v>
      </c>
    </row>
    <row r="1616" spans="1:7" x14ac:dyDescent="0.25">
      <c r="A1616">
        <v>330</v>
      </c>
      <c r="B1616">
        <v>460</v>
      </c>
      <c r="C1616" t="s">
        <v>1093</v>
      </c>
      <c r="D1616" t="s">
        <v>913</v>
      </c>
      <c r="E1616" t="s">
        <v>1050</v>
      </c>
      <c r="F1616" t="str">
        <f t="shared" si="25"/>
        <v>330460DKA6420DKA1090DKA3220</v>
      </c>
      <c r="G1616" t="s">
        <v>723</v>
      </c>
    </row>
    <row r="1617" spans="1:7" x14ac:dyDescent="0.25">
      <c r="A1617">
        <v>330</v>
      </c>
      <c r="B1617">
        <v>460</v>
      </c>
      <c r="C1617" t="s">
        <v>1093</v>
      </c>
      <c r="D1617" t="s">
        <v>913</v>
      </c>
      <c r="E1617" t="s">
        <v>1052</v>
      </c>
      <c r="F1617" t="str">
        <f t="shared" si="25"/>
        <v>330460DKA6420DKA1090DKA3230</v>
      </c>
      <c r="G1617" t="s">
        <v>723</v>
      </c>
    </row>
    <row r="1618" spans="1:7" x14ac:dyDescent="0.25">
      <c r="A1618">
        <v>330</v>
      </c>
      <c r="B1618">
        <v>460</v>
      </c>
      <c r="C1618" t="s">
        <v>1094</v>
      </c>
      <c r="D1618" t="s">
        <v>908</v>
      </c>
      <c r="E1618" t="s">
        <v>1046</v>
      </c>
      <c r="F1618" t="str">
        <f t="shared" si="25"/>
        <v>330460DKA6430DKA1040-1050DKA3200</v>
      </c>
      <c r="G1618" t="s">
        <v>723</v>
      </c>
    </row>
    <row r="1619" spans="1:7" x14ac:dyDescent="0.25">
      <c r="A1619">
        <v>330</v>
      </c>
      <c r="B1619">
        <v>460</v>
      </c>
      <c r="C1619" t="s">
        <v>1094</v>
      </c>
      <c r="D1619" t="s">
        <v>908</v>
      </c>
      <c r="E1619" t="s">
        <v>1048</v>
      </c>
      <c r="F1619" t="str">
        <f t="shared" si="25"/>
        <v>330460DKA6430DKA1040-1050DKA3210</v>
      </c>
      <c r="G1619" t="s">
        <v>723</v>
      </c>
    </row>
    <row r="1620" spans="1:7" x14ac:dyDescent="0.25">
      <c r="A1620">
        <v>330</v>
      </c>
      <c r="B1620">
        <v>460</v>
      </c>
      <c r="C1620" t="s">
        <v>1094</v>
      </c>
      <c r="D1620" t="s">
        <v>908</v>
      </c>
      <c r="E1620" t="s">
        <v>1050</v>
      </c>
      <c r="F1620" t="str">
        <f t="shared" si="25"/>
        <v>330460DKA6430DKA1040-1050DKA3220</v>
      </c>
      <c r="G1620" t="s">
        <v>723</v>
      </c>
    </row>
    <row r="1621" spans="1:7" x14ac:dyDescent="0.25">
      <c r="A1621">
        <v>330</v>
      </c>
      <c r="B1621">
        <v>460</v>
      </c>
      <c r="C1621" t="s">
        <v>1094</v>
      </c>
      <c r="D1621" t="s">
        <v>908</v>
      </c>
      <c r="E1621" t="s">
        <v>1052</v>
      </c>
      <c r="F1621" t="str">
        <f t="shared" si="25"/>
        <v>330460DKA6430DKA1040-1050DKA3230</v>
      </c>
      <c r="G1621" t="s">
        <v>723</v>
      </c>
    </row>
    <row r="1622" spans="1:7" x14ac:dyDescent="0.25">
      <c r="A1622">
        <v>330</v>
      </c>
      <c r="B1622">
        <v>460</v>
      </c>
      <c r="C1622" t="s">
        <v>1094</v>
      </c>
      <c r="D1622" t="s">
        <v>910</v>
      </c>
      <c r="E1622" t="s">
        <v>1046</v>
      </c>
      <c r="F1622" t="str">
        <f t="shared" si="25"/>
        <v>330460DKA6430DKA1060DKA3200</v>
      </c>
      <c r="G1622" t="s">
        <v>723</v>
      </c>
    </row>
    <row r="1623" spans="1:7" x14ac:dyDescent="0.25">
      <c r="A1623">
        <v>330</v>
      </c>
      <c r="B1623">
        <v>460</v>
      </c>
      <c r="C1623" t="s">
        <v>1094</v>
      </c>
      <c r="D1623" t="s">
        <v>910</v>
      </c>
      <c r="E1623" t="s">
        <v>1048</v>
      </c>
      <c r="F1623" t="str">
        <f t="shared" si="25"/>
        <v>330460DKA6430DKA1060DKA3210</v>
      </c>
      <c r="G1623" t="s">
        <v>723</v>
      </c>
    </row>
    <row r="1624" spans="1:7" x14ac:dyDescent="0.25">
      <c r="A1624">
        <v>330</v>
      </c>
      <c r="B1624">
        <v>460</v>
      </c>
      <c r="C1624" t="s">
        <v>1094</v>
      </c>
      <c r="D1624" t="s">
        <v>910</v>
      </c>
      <c r="E1624" t="s">
        <v>1050</v>
      </c>
      <c r="F1624" t="str">
        <f t="shared" si="25"/>
        <v>330460DKA6430DKA1060DKA3220</v>
      </c>
      <c r="G1624" t="s">
        <v>723</v>
      </c>
    </row>
    <row r="1625" spans="1:7" x14ac:dyDescent="0.25">
      <c r="A1625">
        <v>330</v>
      </c>
      <c r="B1625">
        <v>460</v>
      </c>
      <c r="C1625" t="s">
        <v>1094</v>
      </c>
      <c r="D1625" t="s">
        <v>910</v>
      </c>
      <c r="E1625" t="s">
        <v>1052</v>
      </c>
      <c r="F1625" t="str">
        <f t="shared" si="25"/>
        <v>330460DKA6430DKA1060DKA3230</v>
      </c>
      <c r="G1625" t="s">
        <v>723</v>
      </c>
    </row>
    <row r="1626" spans="1:7" x14ac:dyDescent="0.25">
      <c r="A1626">
        <v>330</v>
      </c>
      <c r="B1626">
        <v>460</v>
      </c>
      <c r="C1626" t="s">
        <v>1094</v>
      </c>
      <c r="D1626" t="s">
        <v>911</v>
      </c>
      <c r="E1626" t="s">
        <v>1046</v>
      </c>
      <c r="F1626" t="str">
        <f t="shared" si="25"/>
        <v>330460DKA6430DKA1070-1080DKA3200</v>
      </c>
      <c r="G1626" t="s">
        <v>723</v>
      </c>
    </row>
    <row r="1627" spans="1:7" x14ac:dyDescent="0.25">
      <c r="A1627">
        <v>330</v>
      </c>
      <c r="B1627">
        <v>460</v>
      </c>
      <c r="C1627" t="s">
        <v>1094</v>
      </c>
      <c r="D1627" t="s">
        <v>911</v>
      </c>
      <c r="E1627" t="s">
        <v>1048</v>
      </c>
      <c r="F1627" t="str">
        <f t="shared" si="25"/>
        <v>330460DKA6430DKA1070-1080DKA3210</v>
      </c>
      <c r="G1627" t="s">
        <v>723</v>
      </c>
    </row>
    <row r="1628" spans="1:7" x14ac:dyDescent="0.25">
      <c r="A1628">
        <v>330</v>
      </c>
      <c r="B1628">
        <v>460</v>
      </c>
      <c r="C1628" t="s">
        <v>1094</v>
      </c>
      <c r="D1628" t="s">
        <v>911</v>
      </c>
      <c r="E1628" t="s">
        <v>1050</v>
      </c>
      <c r="F1628" t="str">
        <f t="shared" si="25"/>
        <v>330460DKA6430DKA1070-1080DKA3220</v>
      </c>
      <c r="G1628" t="s">
        <v>723</v>
      </c>
    </row>
    <row r="1629" spans="1:7" x14ac:dyDescent="0.25">
      <c r="A1629">
        <v>330</v>
      </c>
      <c r="B1629">
        <v>460</v>
      </c>
      <c r="C1629" t="s">
        <v>1094</v>
      </c>
      <c r="D1629" t="s">
        <v>911</v>
      </c>
      <c r="E1629" t="s">
        <v>1052</v>
      </c>
      <c r="F1629" t="str">
        <f t="shared" si="25"/>
        <v>330460DKA6430DKA1070-1080DKA3230</v>
      </c>
      <c r="G1629" t="s">
        <v>723</v>
      </c>
    </row>
    <row r="1630" spans="1:7" x14ac:dyDescent="0.25">
      <c r="A1630">
        <v>330</v>
      </c>
      <c r="B1630">
        <v>460</v>
      </c>
      <c r="C1630" t="s">
        <v>1094</v>
      </c>
      <c r="D1630" t="s">
        <v>913</v>
      </c>
      <c r="E1630" t="s">
        <v>1046</v>
      </c>
      <c r="F1630" t="str">
        <f t="shared" si="25"/>
        <v>330460DKA6430DKA1090DKA3200</v>
      </c>
      <c r="G1630" t="s">
        <v>723</v>
      </c>
    </row>
    <row r="1631" spans="1:7" x14ac:dyDescent="0.25">
      <c r="A1631">
        <v>330</v>
      </c>
      <c r="B1631">
        <v>460</v>
      </c>
      <c r="C1631" t="s">
        <v>1094</v>
      </c>
      <c r="D1631" t="s">
        <v>913</v>
      </c>
      <c r="E1631" t="s">
        <v>1048</v>
      </c>
      <c r="F1631" t="str">
        <f t="shared" si="25"/>
        <v>330460DKA6430DKA1090DKA3210</v>
      </c>
      <c r="G1631" t="s">
        <v>723</v>
      </c>
    </row>
    <row r="1632" spans="1:7" x14ac:dyDescent="0.25">
      <c r="A1632">
        <v>330</v>
      </c>
      <c r="B1632">
        <v>460</v>
      </c>
      <c r="C1632" t="s">
        <v>1094</v>
      </c>
      <c r="D1632" t="s">
        <v>913</v>
      </c>
      <c r="E1632" t="s">
        <v>1050</v>
      </c>
      <c r="F1632" t="str">
        <f t="shared" si="25"/>
        <v>330460DKA6430DKA1090DKA3220</v>
      </c>
      <c r="G1632" t="s">
        <v>723</v>
      </c>
    </row>
    <row r="1633" spans="1:7" x14ac:dyDescent="0.25">
      <c r="A1633">
        <v>330</v>
      </c>
      <c r="B1633">
        <v>460</v>
      </c>
      <c r="C1633" t="s">
        <v>1094</v>
      </c>
      <c r="D1633" t="s">
        <v>913</v>
      </c>
      <c r="E1633" t="s">
        <v>1052</v>
      </c>
      <c r="F1633" t="str">
        <f t="shared" si="25"/>
        <v>330460DKA6430DKA1090DKA3230</v>
      </c>
      <c r="G1633" t="s">
        <v>723</v>
      </c>
    </row>
    <row r="1634" spans="1:7" x14ac:dyDescent="0.25">
      <c r="A1634">
        <v>330</v>
      </c>
      <c r="B1634">
        <v>470</v>
      </c>
      <c r="C1634" t="s">
        <v>1092</v>
      </c>
      <c r="D1634" t="s">
        <v>908</v>
      </c>
      <c r="E1634" t="s">
        <v>1046</v>
      </c>
      <c r="F1634" t="str">
        <f t="shared" si="25"/>
        <v>330470DKA6410DKA1040-1050DKA3200</v>
      </c>
      <c r="G1634" t="s">
        <v>504</v>
      </c>
    </row>
    <row r="1635" spans="1:7" x14ac:dyDescent="0.25">
      <c r="A1635">
        <v>330</v>
      </c>
      <c r="B1635">
        <v>470</v>
      </c>
      <c r="C1635" t="s">
        <v>1092</v>
      </c>
      <c r="D1635" t="s">
        <v>908</v>
      </c>
      <c r="E1635" t="s">
        <v>1048</v>
      </c>
      <c r="F1635" t="str">
        <f t="shared" si="25"/>
        <v>330470DKA6410DKA1040-1050DKA3210</v>
      </c>
      <c r="G1635" t="s">
        <v>504</v>
      </c>
    </row>
    <row r="1636" spans="1:7" x14ac:dyDescent="0.25">
      <c r="A1636">
        <v>330</v>
      </c>
      <c r="B1636">
        <v>470</v>
      </c>
      <c r="C1636" t="s">
        <v>1092</v>
      </c>
      <c r="D1636" t="s">
        <v>908</v>
      </c>
      <c r="E1636" t="s">
        <v>1050</v>
      </c>
      <c r="F1636" t="str">
        <f t="shared" si="25"/>
        <v>330470DKA6410DKA1040-1050DKA3220</v>
      </c>
      <c r="G1636" t="s">
        <v>501</v>
      </c>
    </row>
    <row r="1637" spans="1:7" x14ac:dyDescent="0.25">
      <c r="A1637">
        <v>330</v>
      </c>
      <c r="B1637">
        <v>470</v>
      </c>
      <c r="C1637" t="s">
        <v>1092</v>
      </c>
      <c r="D1637" t="s">
        <v>908</v>
      </c>
      <c r="E1637" t="s">
        <v>1052</v>
      </c>
      <c r="F1637" t="str">
        <f t="shared" si="25"/>
        <v>330470DKA6410DKA1040-1050DKA3230</v>
      </c>
      <c r="G1637" t="s">
        <v>501</v>
      </c>
    </row>
    <row r="1638" spans="1:7" x14ac:dyDescent="0.25">
      <c r="A1638">
        <v>330</v>
      </c>
      <c r="B1638">
        <v>470</v>
      </c>
      <c r="C1638" t="s">
        <v>1092</v>
      </c>
      <c r="D1638" t="s">
        <v>910</v>
      </c>
      <c r="E1638" t="s">
        <v>1046</v>
      </c>
      <c r="F1638" t="str">
        <f t="shared" si="25"/>
        <v>330470DKA6410DKA1060DKA3200</v>
      </c>
      <c r="G1638" t="s">
        <v>723</v>
      </c>
    </row>
    <row r="1639" spans="1:7" x14ac:dyDescent="0.25">
      <c r="A1639">
        <v>330</v>
      </c>
      <c r="B1639">
        <v>470</v>
      </c>
      <c r="C1639" t="s">
        <v>1092</v>
      </c>
      <c r="D1639" t="s">
        <v>910</v>
      </c>
      <c r="E1639" t="s">
        <v>1048</v>
      </c>
      <c r="F1639" t="str">
        <f t="shared" si="25"/>
        <v>330470DKA6410DKA1060DKA3210</v>
      </c>
      <c r="G1639" t="s">
        <v>723</v>
      </c>
    </row>
    <row r="1640" spans="1:7" x14ac:dyDescent="0.25">
      <c r="A1640">
        <v>330</v>
      </c>
      <c r="B1640">
        <v>470</v>
      </c>
      <c r="C1640" t="s">
        <v>1092</v>
      </c>
      <c r="D1640" t="s">
        <v>910</v>
      </c>
      <c r="E1640" t="s">
        <v>1050</v>
      </c>
      <c r="F1640" t="str">
        <f t="shared" si="25"/>
        <v>330470DKA6410DKA1060DKA3220</v>
      </c>
      <c r="G1640" t="s">
        <v>723</v>
      </c>
    </row>
    <row r="1641" spans="1:7" x14ac:dyDescent="0.25">
      <c r="A1641">
        <v>330</v>
      </c>
      <c r="B1641">
        <v>470</v>
      </c>
      <c r="C1641" t="s">
        <v>1092</v>
      </c>
      <c r="D1641" t="s">
        <v>910</v>
      </c>
      <c r="E1641" t="s">
        <v>1052</v>
      </c>
      <c r="F1641" t="str">
        <f t="shared" si="25"/>
        <v>330470DKA6410DKA1060DKA3230</v>
      </c>
      <c r="G1641" t="s">
        <v>723</v>
      </c>
    </row>
    <row r="1642" spans="1:7" x14ac:dyDescent="0.25">
      <c r="A1642">
        <v>330</v>
      </c>
      <c r="B1642">
        <v>470</v>
      </c>
      <c r="C1642" t="s">
        <v>1092</v>
      </c>
      <c r="D1642" t="s">
        <v>911</v>
      </c>
      <c r="E1642" t="s">
        <v>1046</v>
      </c>
      <c r="F1642" t="str">
        <f t="shared" si="25"/>
        <v>330470DKA6410DKA1070-1080DKA3200</v>
      </c>
      <c r="G1642" t="s">
        <v>504</v>
      </c>
    </row>
    <row r="1643" spans="1:7" x14ac:dyDescent="0.25">
      <c r="A1643">
        <v>330</v>
      </c>
      <c r="B1643">
        <v>470</v>
      </c>
      <c r="C1643" t="s">
        <v>1092</v>
      </c>
      <c r="D1643" t="s">
        <v>911</v>
      </c>
      <c r="E1643" t="s">
        <v>1048</v>
      </c>
      <c r="F1643" t="str">
        <f t="shared" si="25"/>
        <v>330470DKA6410DKA1070-1080DKA3210</v>
      </c>
      <c r="G1643" t="s">
        <v>504</v>
      </c>
    </row>
    <row r="1644" spans="1:7" x14ac:dyDescent="0.25">
      <c r="A1644">
        <v>330</v>
      </c>
      <c r="B1644">
        <v>470</v>
      </c>
      <c r="C1644" t="s">
        <v>1092</v>
      </c>
      <c r="D1644" t="s">
        <v>911</v>
      </c>
      <c r="E1644" t="s">
        <v>1050</v>
      </c>
      <c r="F1644" t="str">
        <f t="shared" si="25"/>
        <v>330470DKA6410DKA1070-1080DKA3220</v>
      </c>
      <c r="G1644" t="s">
        <v>501</v>
      </c>
    </row>
    <row r="1645" spans="1:7" x14ac:dyDescent="0.25">
      <c r="A1645">
        <v>330</v>
      </c>
      <c r="B1645">
        <v>470</v>
      </c>
      <c r="C1645" t="s">
        <v>1092</v>
      </c>
      <c r="D1645" t="s">
        <v>911</v>
      </c>
      <c r="E1645" t="s">
        <v>1052</v>
      </c>
      <c r="F1645" t="str">
        <f t="shared" si="25"/>
        <v>330470DKA6410DKA1070-1080DKA3230</v>
      </c>
      <c r="G1645" t="s">
        <v>501</v>
      </c>
    </row>
    <row r="1646" spans="1:7" x14ac:dyDescent="0.25">
      <c r="A1646">
        <v>330</v>
      </c>
      <c r="B1646">
        <v>470</v>
      </c>
      <c r="C1646" t="s">
        <v>1092</v>
      </c>
      <c r="D1646" t="s">
        <v>913</v>
      </c>
      <c r="E1646" t="s">
        <v>1046</v>
      </c>
      <c r="F1646" t="str">
        <f t="shared" si="25"/>
        <v>330470DKA6410DKA1090DKA3200</v>
      </c>
      <c r="G1646" t="s">
        <v>723</v>
      </c>
    </row>
    <row r="1647" spans="1:7" x14ac:dyDescent="0.25">
      <c r="A1647">
        <v>330</v>
      </c>
      <c r="B1647">
        <v>470</v>
      </c>
      <c r="C1647" t="s">
        <v>1092</v>
      </c>
      <c r="D1647" t="s">
        <v>913</v>
      </c>
      <c r="E1647" t="s">
        <v>1048</v>
      </c>
      <c r="F1647" t="str">
        <f t="shared" si="25"/>
        <v>330470DKA6410DKA1090DKA3210</v>
      </c>
      <c r="G1647" t="s">
        <v>723</v>
      </c>
    </row>
    <row r="1648" spans="1:7" x14ac:dyDescent="0.25">
      <c r="A1648">
        <v>330</v>
      </c>
      <c r="B1648">
        <v>470</v>
      </c>
      <c r="C1648" t="s">
        <v>1092</v>
      </c>
      <c r="D1648" t="s">
        <v>913</v>
      </c>
      <c r="E1648" t="s">
        <v>1050</v>
      </c>
      <c r="F1648" t="str">
        <f t="shared" si="25"/>
        <v>330470DKA6410DKA1090DKA3220</v>
      </c>
      <c r="G1648" t="s">
        <v>723</v>
      </c>
    </row>
    <row r="1649" spans="1:7" x14ac:dyDescent="0.25">
      <c r="A1649">
        <v>330</v>
      </c>
      <c r="B1649">
        <v>470</v>
      </c>
      <c r="C1649" t="s">
        <v>1092</v>
      </c>
      <c r="D1649" t="s">
        <v>913</v>
      </c>
      <c r="E1649" t="s">
        <v>1052</v>
      </c>
      <c r="F1649" t="str">
        <f t="shared" si="25"/>
        <v>330470DKA6410DKA1090DKA3230</v>
      </c>
      <c r="G1649" t="s">
        <v>723</v>
      </c>
    </row>
    <row r="1650" spans="1:7" x14ac:dyDescent="0.25">
      <c r="A1650">
        <v>330</v>
      </c>
      <c r="B1650">
        <v>470</v>
      </c>
      <c r="C1650" t="s">
        <v>1093</v>
      </c>
      <c r="D1650" t="s">
        <v>908</v>
      </c>
      <c r="E1650" t="s">
        <v>1046</v>
      </c>
      <c r="F1650" t="str">
        <f t="shared" si="25"/>
        <v>330470DKA6420DKA1040-1050DKA3200</v>
      </c>
      <c r="G1650" t="s">
        <v>504</v>
      </c>
    </row>
    <row r="1651" spans="1:7" x14ac:dyDescent="0.25">
      <c r="A1651">
        <v>330</v>
      </c>
      <c r="B1651">
        <v>470</v>
      </c>
      <c r="C1651" t="s">
        <v>1093</v>
      </c>
      <c r="D1651" t="s">
        <v>908</v>
      </c>
      <c r="E1651" t="s">
        <v>1048</v>
      </c>
      <c r="F1651" t="str">
        <f t="shared" si="25"/>
        <v>330470DKA6420DKA1040-1050DKA3210</v>
      </c>
      <c r="G1651" t="s">
        <v>504</v>
      </c>
    </row>
    <row r="1652" spans="1:7" x14ac:dyDescent="0.25">
      <c r="A1652">
        <v>330</v>
      </c>
      <c r="B1652">
        <v>470</v>
      </c>
      <c r="C1652" t="s">
        <v>1093</v>
      </c>
      <c r="D1652" t="s">
        <v>908</v>
      </c>
      <c r="E1652" t="s">
        <v>1050</v>
      </c>
      <c r="F1652" t="str">
        <f t="shared" si="25"/>
        <v>330470DKA6420DKA1040-1050DKA3220</v>
      </c>
      <c r="G1652" t="s">
        <v>501</v>
      </c>
    </row>
    <row r="1653" spans="1:7" x14ac:dyDescent="0.25">
      <c r="A1653">
        <v>330</v>
      </c>
      <c r="B1653">
        <v>470</v>
      </c>
      <c r="C1653" t="s">
        <v>1093</v>
      </c>
      <c r="D1653" t="s">
        <v>908</v>
      </c>
      <c r="E1653" t="s">
        <v>1052</v>
      </c>
      <c r="F1653" t="str">
        <f t="shared" si="25"/>
        <v>330470DKA6420DKA1040-1050DKA3230</v>
      </c>
      <c r="G1653" t="s">
        <v>501</v>
      </c>
    </row>
    <row r="1654" spans="1:7" x14ac:dyDescent="0.25">
      <c r="A1654">
        <v>330</v>
      </c>
      <c r="B1654">
        <v>470</v>
      </c>
      <c r="C1654" t="s">
        <v>1093</v>
      </c>
      <c r="D1654" t="s">
        <v>910</v>
      </c>
      <c r="E1654" t="s">
        <v>1046</v>
      </c>
      <c r="F1654" t="str">
        <f t="shared" si="25"/>
        <v>330470DKA6420DKA1060DKA3200</v>
      </c>
      <c r="G1654" t="s">
        <v>723</v>
      </c>
    </row>
    <row r="1655" spans="1:7" x14ac:dyDescent="0.25">
      <c r="A1655">
        <v>330</v>
      </c>
      <c r="B1655">
        <v>470</v>
      </c>
      <c r="C1655" t="s">
        <v>1093</v>
      </c>
      <c r="D1655" t="s">
        <v>910</v>
      </c>
      <c r="E1655" t="s">
        <v>1048</v>
      </c>
      <c r="F1655" t="str">
        <f t="shared" si="25"/>
        <v>330470DKA6420DKA1060DKA3210</v>
      </c>
      <c r="G1655" t="s">
        <v>723</v>
      </c>
    </row>
    <row r="1656" spans="1:7" x14ac:dyDescent="0.25">
      <c r="A1656">
        <v>330</v>
      </c>
      <c r="B1656">
        <v>470</v>
      </c>
      <c r="C1656" t="s">
        <v>1093</v>
      </c>
      <c r="D1656" t="s">
        <v>910</v>
      </c>
      <c r="E1656" t="s">
        <v>1050</v>
      </c>
      <c r="F1656" t="str">
        <f t="shared" si="25"/>
        <v>330470DKA6420DKA1060DKA3220</v>
      </c>
      <c r="G1656" t="s">
        <v>723</v>
      </c>
    </row>
    <row r="1657" spans="1:7" x14ac:dyDescent="0.25">
      <c r="A1657">
        <v>330</v>
      </c>
      <c r="B1657">
        <v>470</v>
      </c>
      <c r="C1657" t="s">
        <v>1093</v>
      </c>
      <c r="D1657" t="s">
        <v>910</v>
      </c>
      <c r="E1657" t="s">
        <v>1052</v>
      </c>
      <c r="F1657" t="str">
        <f t="shared" si="25"/>
        <v>330470DKA6420DKA1060DKA3230</v>
      </c>
      <c r="G1657" t="s">
        <v>723</v>
      </c>
    </row>
    <row r="1658" spans="1:7" x14ac:dyDescent="0.25">
      <c r="A1658">
        <v>330</v>
      </c>
      <c r="B1658">
        <v>470</v>
      </c>
      <c r="C1658" t="s">
        <v>1093</v>
      </c>
      <c r="D1658" t="s">
        <v>911</v>
      </c>
      <c r="E1658" t="s">
        <v>1046</v>
      </c>
      <c r="F1658" t="str">
        <f t="shared" si="25"/>
        <v>330470DKA6420DKA1070-1080DKA3200</v>
      </c>
      <c r="G1658" t="s">
        <v>504</v>
      </c>
    </row>
    <row r="1659" spans="1:7" x14ac:dyDescent="0.25">
      <c r="A1659">
        <v>330</v>
      </c>
      <c r="B1659">
        <v>470</v>
      </c>
      <c r="C1659" t="s">
        <v>1093</v>
      </c>
      <c r="D1659" t="s">
        <v>911</v>
      </c>
      <c r="E1659" t="s">
        <v>1048</v>
      </c>
      <c r="F1659" t="str">
        <f t="shared" si="25"/>
        <v>330470DKA6420DKA1070-1080DKA3210</v>
      </c>
      <c r="G1659" t="s">
        <v>504</v>
      </c>
    </row>
    <row r="1660" spans="1:7" x14ac:dyDescent="0.25">
      <c r="A1660">
        <v>330</v>
      </c>
      <c r="B1660">
        <v>470</v>
      </c>
      <c r="C1660" t="s">
        <v>1093</v>
      </c>
      <c r="D1660" t="s">
        <v>911</v>
      </c>
      <c r="E1660" t="s">
        <v>1050</v>
      </c>
      <c r="F1660" t="str">
        <f t="shared" si="25"/>
        <v>330470DKA6420DKA1070-1080DKA3220</v>
      </c>
      <c r="G1660" t="s">
        <v>501</v>
      </c>
    </row>
    <row r="1661" spans="1:7" x14ac:dyDescent="0.25">
      <c r="A1661">
        <v>330</v>
      </c>
      <c r="B1661">
        <v>470</v>
      </c>
      <c r="C1661" t="s">
        <v>1093</v>
      </c>
      <c r="D1661" t="s">
        <v>911</v>
      </c>
      <c r="E1661" t="s">
        <v>1052</v>
      </c>
      <c r="F1661" t="str">
        <f t="shared" si="25"/>
        <v>330470DKA6420DKA1070-1080DKA3230</v>
      </c>
      <c r="G1661" t="s">
        <v>501</v>
      </c>
    </row>
    <row r="1662" spans="1:7" x14ac:dyDescent="0.25">
      <c r="A1662">
        <v>330</v>
      </c>
      <c r="B1662">
        <v>470</v>
      </c>
      <c r="C1662" t="s">
        <v>1093</v>
      </c>
      <c r="D1662" t="s">
        <v>913</v>
      </c>
      <c r="E1662" t="s">
        <v>1046</v>
      </c>
      <c r="F1662" t="str">
        <f t="shared" si="25"/>
        <v>330470DKA6420DKA1090DKA3200</v>
      </c>
      <c r="G1662" t="s">
        <v>723</v>
      </c>
    </row>
    <row r="1663" spans="1:7" x14ac:dyDescent="0.25">
      <c r="A1663">
        <v>330</v>
      </c>
      <c r="B1663">
        <v>470</v>
      </c>
      <c r="C1663" t="s">
        <v>1093</v>
      </c>
      <c r="D1663" t="s">
        <v>913</v>
      </c>
      <c r="E1663" t="s">
        <v>1048</v>
      </c>
      <c r="F1663" t="str">
        <f t="shared" si="25"/>
        <v>330470DKA6420DKA1090DKA3210</v>
      </c>
      <c r="G1663" t="s">
        <v>723</v>
      </c>
    </row>
    <row r="1664" spans="1:7" x14ac:dyDescent="0.25">
      <c r="A1664">
        <v>330</v>
      </c>
      <c r="B1664">
        <v>470</v>
      </c>
      <c r="C1664" t="s">
        <v>1093</v>
      </c>
      <c r="D1664" t="s">
        <v>913</v>
      </c>
      <c r="E1664" t="s">
        <v>1050</v>
      </c>
      <c r="F1664" t="str">
        <f t="shared" si="25"/>
        <v>330470DKA6420DKA1090DKA3220</v>
      </c>
      <c r="G1664" t="s">
        <v>723</v>
      </c>
    </row>
    <row r="1665" spans="1:7" x14ac:dyDescent="0.25">
      <c r="A1665">
        <v>330</v>
      </c>
      <c r="B1665">
        <v>470</v>
      </c>
      <c r="C1665" t="s">
        <v>1093</v>
      </c>
      <c r="D1665" t="s">
        <v>913</v>
      </c>
      <c r="E1665" t="s">
        <v>1052</v>
      </c>
      <c r="F1665" t="str">
        <f t="shared" si="25"/>
        <v>330470DKA6420DKA1090DKA3230</v>
      </c>
      <c r="G1665" t="s">
        <v>723</v>
      </c>
    </row>
    <row r="1666" spans="1:7" x14ac:dyDescent="0.25">
      <c r="A1666">
        <v>330</v>
      </c>
      <c r="B1666">
        <v>470</v>
      </c>
      <c r="C1666" t="s">
        <v>1094</v>
      </c>
      <c r="D1666" t="s">
        <v>908</v>
      </c>
      <c r="E1666" t="s">
        <v>1046</v>
      </c>
      <c r="F1666" t="str">
        <f t="shared" si="25"/>
        <v>330470DKA6430DKA1040-1050DKA3200</v>
      </c>
      <c r="G1666" t="s">
        <v>501</v>
      </c>
    </row>
    <row r="1667" spans="1:7" x14ac:dyDescent="0.25">
      <c r="A1667">
        <v>330</v>
      </c>
      <c r="B1667">
        <v>470</v>
      </c>
      <c r="C1667" t="s">
        <v>1094</v>
      </c>
      <c r="D1667" t="s">
        <v>908</v>
      </c>
      <c r="E1667" t="s">
        <v>1048</v>
      </c>
      <c r="F1667" t="str">
        <f t="shared" ref="F1667:F1730" si="26">CONCATENATE(A1667,B1667,C1667,D1667,E1667)</f>
        <v>330470DKA6430DKA1040-1050DKA3210</v>
      </c>
      <c r="G1667" t="s">
        <v>501</v>
      </c>
    </row>
    <row r="1668" spans="1:7" x14ac:dyDescent="0.25">
      <c r="A1668">
        <v>330</v>
      </c>
      <c r="B1668">
        <v>470</v>
      </c>
      <c r="C1668" t="s">
        <v>1094</v>
      </c>
      <c r="D1668" t="s">
        <v>908</v>
      </c>
      <c r="E1668" t="s">
        <v>1050</v>
      </c>
      <c r="F1668" t="str">
        <f t="shared" si="26"/>
        <v>330470DKA6430DKA1040-1050DKA3220</v>
      </c>
      <c r="G1668" t="s">
        <v>501</v>
      </c>
    </row>
    <row r="1669" spans="1:7" x14ac:dyDescent="0.25">
      <c r="A1669">
        <v>330</v>
      </c>
      <c r="B1669">
        <v>470</v>
      </c>
      <c r="C1669" t="s">
        <v>1094</v>
      </c>
      <c r="D1669" t="s">
        <v>908</v>
      </c>
      <c r="E1669" t="s">
        <v>1052</v>
      </c>
      <c r="F1669" t="str">
        <f t="shared" si="26"/>
        <v>330470DKA6430DKA1040-1050DKA3230</v>
      </c>
      <c r="G1669" t="s">
        <v>501</v>
      </c>
    </row>
    <row r="1670" spans="1:7" x14ac:dyDescent="0.25">
      <c r="A1670">
        <v>330</v>
      </c>
      <c r="B1670">
        <v>470</v>
      </c>
      <c r="C1670" t="s">
        <v>1094</v>
      </c>
      <c r="D1670" t="s">
        <v>910</v>
      </c>
      <c r="E1670" t="s">
        <v>1046</v>
      </c>
      <c r="F1670" t="str">
        <f t="shared" si="26"/>
        <v>330470DKA6430DKA1060DKA3200</v>
      </c>
      <c r="G1670" t="s">
        <v>723</v>
      </c>
    </row>
    <row r="1671" spans="1:7" x14ac:dyDescent="0.25">
      <c r="A1671">
        <v>330</v>
      </c>
      <c r="B1671">
        <v>470</v>
      </c>
      <c r="C1671" t="s">
        <v>1094</v>
      </c>
      <c r="D1671" t="s">
        <v>910</v>
      </c>
      <c r="E1671" t="s">
        <v>1048</v>
      </c>
      <c r="F1671" t="str">
        <f t="shared" si="26"/>
        <v>330470DKA6430DKA1060DKA3210</v>
      </c>
      <c r="G1671" t="s">
        <v>723</v>
      </c>
    </row>
    <row r="1672" spans="1:7" x14ac:dyDescent="0.25">
      <c r="A1672">
        <v>330</v>
      </c>
      <c r="B1672">
        <v>470</v>
      </c>
      <c r="C1672" t="s">
        <v>1094</v>
      </c>
      <c r="D1672" t="s">
        <v>910</v>
      </c>
      <c r="E1672" t="s">
        <v>1050</v>
      </c>
      <c r="F1672" t="str">
        <f t="shared" si="26"/>
        <v>330470DKA6430DKA1060DKA3220</v>
      </c>
      <c r="G1672" t="s">
        <v>723</v>
      </c>
    </row>
    <row r="1673" spans="1:7" x14ac:dyDescent="0.25">
      <c r="A1673">
        <v>330</v>
      </c>
      <c r="B1673">
        <v>470</v>
      </c>
      <c r="C1673" t="s">
        <v>1094</v>
      </c>
      <c r="D1673" t="s">
        <v>910</v>
      </c>
      <c r="E1673" t="s">
        <v>1052</v>
      </c>
      <c r="F1673" t="str">
        <f t="shared" si="26"/>
        <v>330470DKA6430DKA1060DKA3230</v>
      </c>
      <c r="G1673" t="s">
        <v>723</v>
      </c>
    </row>
    <row r="1674" spans="1:7" x14ac:dyDescent="0.25">
      <c r="A1674">
        <v>330</v>
      </c>
      <c r="B1674">
        <v>470</v>
      </c>
      <c r="C1674" t="s">
        <v>1094</v>
      </c>
      <c r="D1674" t="s">
        <v>911</v>
      </c>
      <c r="E1674" t="s">
        <v>1046</v>
      </c>
      <c r="F1674" t="str">
        <f t="shared" si="26"/>
        <v>330470DKA6430DKA1070-1080DKA3200</v>
      </c>
      <c r="G1674" t="s">
        <v>501</v>
      </c>
    </row>
    <row r="1675" spans="1:7" x14ac:dyDescent="0.25">
      <c r="A1675">
        <v>330</v>
      </c>
      <c r="B1675">
        <v>470</v>
      </c>
      <c r="C1675" t="s">
        <v>1094</v>
      </c>
      <c r="D1675" t="s">
        <v>911</v>
      </c>
      <c r="E1675" t="s">
        <v>1048</v>
      </c>
      <c r="F1675" t="str">
        <f t="shared" si="26"/>
        <v>330470DKA6430DKA1070-1080DKA3210</v>
      </c>
      <c r="G1675" t="s">
        <v>501</v>
      </c>
    </row>
    <row r="1676" spans="1:7" x14ac:dyDescent="0.25">
      <c r="A1676">
        <v>330</v>
      </c>
      <c r="B1676">
        <v>470</v>
      </c>
      <c r="C1676" t="s">
        <v>1094</v>
      </c>
      <c r="D1676" t="s">
        <v>911</v>
      </c>
      <c r="E1676" t="s">
        <v>1050</v>
      </c>
      <c r="F1676" t="str">
        <f t="shared" si="26"/>
        <v>330470DKA6430DKA1070-1080DKA3220</v>
      </c>
      <c r="G1676" t="s">
        <v>501</v>
      </c>
    </row>
    <row r="1677" spans="1:7" x14ac:dyDescent="0.25">
      <c r="A1677">
        <v>330</v>
      </c>
      <c r="B1677">
        <v>470</v>
      </c>
      <c r="C1677" t="s">
        <v>1094</v>
      </c>
      <c r="D1677" t="s">
        <v>911</v>
      </c>
      <c r="E1677" t="s">
        <v>1052</v>
      </c>
      <c r="F1677" t="str">
        <f t="shared" si="26"/>
        <v>330470DKA6430DKA1070-1080DKA3230</v>
      </c>
      <c r="G1677" t="s">
        <v>501</v>
      </c>
    </row>
    <row r="1678" spans="1:7" x14ac:dyDescent="0.25">
      <c r="A1678">
        <v>330</v>
      </c>
      <c r="B1678">
        <v>470</v>
      </c>
      <c r="C1678" t="s">
        <v>1094</v>
      </c>
      <c r="D1678" t="s">
        <v>913</v>
      </c>
      <c r="E1678" t="s">
        <v>1046</v>
      </c>
      <c r="F1678" t="str">
        <f t="shared" si="26"/>
        <v>330470DKA6430DKA1090DKA3200</v>
      </c>
      <c r="G1678" t="s">
        <v>723</v>
      </c>
    </row>
    <row r="1679" spans="1:7" x14ac:dyDescent="0.25">
      <c r="A1679">
        <v>330</v>
      </c>
      <c r="B1679">
        <v>470</v>
      </c>
      <c r="C1679" t="s">
        <v>1094</v>
      </c>
      <c r="D1679" t="s">
        <v>913</v>
      </c>
      <c r="E1679" t="s">
        <v>1048</v>
      </c>
      <c r="F1679" t="str">
        <f t="shared" si="26"/>
        <v>330470DKA6430DKA1090DKA3210</v>
      </c>
      <c r="G1679" t="s">
        <v>723</v>
      </c>
    </row>
    <row r="1680" spans="1:7" x14ac:dyDescent="0.25">
      <c r="A1680">
        <v>330</v>
      </c>
      <c r="B1680">
        <v>470</v>
      </c>
      <c r="C1680" t="s">
        <v>1094</v>
      </c>
      <c r="D1680" t="s">
        <v>913</v>
      </c>
      <c r="E1680" t="s">
        <v>1050</v>
      </c>
      <c r="F1680" t="str">
        <f t="shared" si="26"/>
        <v>330470DKA6430DKA1090DKA3220</v>
      </c>
      <c r="G1680" t="s">
        <v>723</v>
      </c>
    </row>
    <row r="1681" spans="1:7" x14ac:dyDescent="0.25">
      <c r="A1681">
        <v>330</v>
      </c>
      <c r="B1681">
        <v>470</v>
      </c>
      <c r="C1681" t="s">
        <v>1094</v>
      </c>
      <c r="D1681" t="s">
        <v>913</v>
      </c>
      <c r="E1681" t="s">
        <v>1052</v>
      </c>
      <c r="F1681" t="str">
        <f t="shared" si="26"/>
        <v>330470DKA6430DKA1090DKA3230</v>
      </c>
      <c r="G1681" t="s">
        <v>723</v>
      </c>
    </row>
    <row r="1682" spans="1:7" x14ac:dyDescent="0.25">
      <c r="A1682">
        <v>330</v>
      </c>
      <c r="B1682">
        <v>480</v>
      </c>
      <c r="C1682" t="s">
        <v>1092</v>
      </c>
      <c r="D1682" t="s">
        <v>908</v>
      </c>
      <c r="E1682" t="s">
        <v>1046</v>
      </c>
      <c r="F1682" t="str">
        <f t="shared" si="26"/>
        <v>330480DKA6410DKA1040-1050DKA3200</v>
      </c>
      <c r="G1682" t="s">
        <v>504</v>
      </c>
    </row>
    <row r="1683" spans="1:7" x14ac:dyDescent="0.25">
      <c r="A1683">
        <v>330</v>
      </c>
      <c r="B1683">
        <v>480</v>
      </c>
      <c r="C1683" t="s">
        <v>1092</v>
      </c>
      <c r="D1683" t="s">
        <v>908</v>
      </c>
      <c r="E1683" t="s">
        <v>1048</v>
      </c>
      <c r="F1683" t="str">
        <f t="shared" si="26"/>
        <v>330480DKA6410DKA1040-1050DKA3210</v>
      </c>
      <c r="G1683" t="s">
        <v>504</v>
      </c>
    </row>
    <row r="1684" spans="1:7" x14ac:dyDescent="0.25">
      <c r="A1684">
        <v>330</v>
      </c>
      <c r="B1684">
        <v>480</v>
      </c>
      <c r="C1684" t="s">
        <v>1092</v>
      </c>
      <c r="D1684" t="s">
        <v>908</v>
      </c>
      <c r="E1684" t="s">
        <v>1050</v>
      </c>
      <c r="F1684" t="str">
        <f t="shared" si="26"/>
        <v>330480DKA6410DKA1040-1050DKA3220</v>
      </c>
      <c r="G1684" t="s">
        <v>501</v>
      </c>
    </row>
    <row r="1685" spans="1:7" x14ac:dyDescent="0.25">
      <c r="A1685">
        <v>330</v>
      </c>
      <c r="B1685">
        <v>480</v>
      </c>
      <c r="C1685" t="s">
        <v>1092</v>
      </c>
      <c r="D1685" t="s">
        <v>908</v>
      </c>
      <c r="E1685" t="s">
        <v>1052</v>
      </c>
      <c r="F1685" t="str">
        <f t="shared" si="26"/>
        <v>330480DKA6410DKA1040-1050DKA3230</v>
      </c>
      <c r="G1685" t="s">
        <v>501</v>
      </c>
    </row>
    <row r="1686" spans="1:7" x14ac:dyDescent="0.25">
      <c r="A1686">
        <v>330</v>
      </c>
      <c r="B1686">
        <v>480</v>
      </c>
      <c r="C1686" t="s">
        <v>1092</v>
      </c>
      <c r="D1686" t="s">
        <v>910</v>
      </c>
      <c r="E1686" t="s">
        <v>1046</v>
      </c>
      <c r="F1686" t="str">
        <f t="shared" si="26"/>
        <v>330480DKA6410DKA1060DKA3200</v>
      </c>
      <c r="G1686" t="s">
        <v>723</v>
      </c>
    </row>
    <row r="1687" spans="1:7" x14ac:dyDescent="0.25">
      <c r="A1687">
        <v>330</v>
      </c>
      <c r="B1687">
        <v>480</v>
      </c>
      <c r="C1687" t="s">
        <v>1092</v>
      </c>
      <c r="D1687" t="s">
        <v>910</v>
      </c>
      <c r="E1687" t="s">
        <v>1048</v>
      </c>
      <c r="F1687" t="str">
        <f t="shared" si="26"/>
        <v>330480DKA6410DKA1060DKA3210</v>
      </c>
      <c r="G1687" t="s">
        <v>723</v>
      </c>
    </row>
    <row r="1688" spans="1:7" x14ac:dyDescent="0.25">
      <c r="A1688">
        <v>330</v>
      </c>
      <c r="B1688">
        <v>480</v>
      </c>
      <c r="C1688" t="s">
        <v>1092</v>
      </c>
      <c r="D1688" t="s">
        <v>910</v>
      </c>
      <c r="E1688" t="s">
        <v>1050</v>
      </c>
      <c r="F1688" t="str">
        <f t="shared" si="26"/>
        <v>330480DKA6410DKA1060DKA3220</v>
      </c>
      <c r="G1688" t="s">
        <v>723</v>
      </c>
    </row>
    <row r="1689" spans="1:7" x14ac:dyDescent="0.25">
      <c r="A1689">
        <v>330</v>
      </c>
      <c r="B1689">
        <v>480</v>
      </c>
      <c r="C1689" t="s">
        <v>1092</v>
      </c>
      <c r="D1689" t="s">
        <v>910</v>
      </c>
      <c r="E1689" t="s">
        <v>1052</v>
      </c>
      <c r="F1689" t="str">
        <f t="shared" si="26"/>
        <v>330480DKA6410DKA1060DKA3230</v>
      </c>
      <c r="G1689" t="s">
        <v>723</v>
      </c>
    </row>
    <row r="1690" spans="1:7" x14ac:dyDescent="0.25">
      <c r="A1690">
        <v>330</v>
      </c>
      <c r="B1690">
        <v>480</v>
      </c>
      <c r="C1690" t="s">
        <v>1092</v>
      </c>
      <c r="D1690" t="s">
        <v>911</v>
      </c>
      <c r="E1690" t="s">
        <v>1046</v>
      </c>
      <c r="F1690" t="str">
        <f t="shared" si="26"/>
        <v>330480DKA6410DKA1070-1080DKA3200</v>
      </c>
      <c r="G1690" t="s">
        <v>504</v>
      </c>
    </row>
    <row r="1691" spans="1:7" x14ac:dyDescent="0.25">
      <c r="A1691">
        <v>330</v>
      </c>
      <c r="B1691">
        <v>480</v>
      </c>
      <c r="C1691" t="s">
        <v>1092</v>
      </c>
      <c r="D1691" t="s">
        <v>911</v>
      </c>
      <c r="E1691" t="s">
        <v>1048</v>
      </c>
      <c r="F1691" t="str">
        <f t="shared" si="26"/>
        <v>330480DKA6410DKA1070-1080DKA3210</v>
      </c>
      <c r="G1691" t="s">
        <v>504</v>
      </c>
    </row>
    <row r="1692" spans="1:7" x14ac:dyDescent="0.25">
      <c r="A1692">
        <v>330</v>
      </c>
      <c r="B1692">
        <v>480</v>
      </c>
      <c r="C1692" t="s">
        <v>1092</v>
      </c>
      <c r="D1692" t="s">
        <v>911</v>
      </c>
      <c r="E1692" t="s">
        <v>1050</v>
      </c>
      <c r="F1692" t="str">
        <f t="shared" si="26"/>
        <v>330480DKA6410DKA1070-1080DKA3220</v>
      </c>
      <c r="G1692" t="s">
        <v>504</v>
      </c>
    </row>
    <row r="1693" spans="1:7" x14ac:dyDescent="0.25">
      <c r="A1693">
        <v>330</v>
      </c>
      <c r="B1693">
        <v>480</v>
      </c>
      <c r="C1693" t="s">
        <v>1092</v>
      </c>
      <c r="D1693" t="s">
        <v>911</v>
      </c>
      <c r="E1693" t="s">
        <v>1052</v>
      </c>
      <c r="F1693" t="str">
        <f t="shared" si="26"/>
        <v>330480DKA6410DKA1070-1080DKA3230</v>
      </c>
      <c r="G1693" t="s">
        <v>504</v>
      </c>
    </row>
    <row r="1694" spans="1:7" x14ac:dyDescent="0.25">
      <c r="A1694">
        <v>330</v>
      </c>
      <c r="B1694">
        <v>480</v>
      </c>
      <c r="C1694" t="s">
        <v>1092</v>
      </c>
      <c r="D1694" t="s">
        <v>913</v>
      </c>
      <c r="E1694" t="s">
        <v>1046</v>
      </c>
      <c r="F1694" t="str">
        <f t="shared" si="26"/>
        <v>330480DKA6410DKA1090DKA3200</v>
      </c>
      <c r="G1694" t="s">
        <v>723</v>
      </c>
    </row>
    <row r="1695" spans="1:7" x14ac:dyDescent="0.25">
      <c r="A1695">
        <v>330</v>
      </c>
      <c r="B1695">
        <v>480</v>
      </c>
      <c r="C1695" t="s">
        <v>1092</v>
      </c>
      <c r="D1695" t="s">
        <v>913</v>
      </c>
      <c r="E1695" t="s">
        <v>1048</v>
      </c>
      <c r="F1695" t="str">
        <f t="shared" si="26"/>
        <v>330480DKA6410DKA1090DKA3210</v>
      </c>
      <c r="G1695" t="s">
        <v>723</v>
      </c>
    </row>
    <row r="1696" spans="1:7" x14ac:dyDescent="0.25">
      <c r="A1696">
        <v>330</v>
      </c>
      <c r="B1696">
        <v>480</v>
      </c>
      <c r="C1696" t="s">
        <v>1092</v>
      </c>
      <c r="D1696" t="s">
        <v>913</v>
      </c>
      <c r="E1696" t="s">
        <v>1050</v>
      </c>
      <c r="F1696" t="str">
        <f t="shared" si="26"/>
        <v>330480DKA6410DKA1090DKA3220</v>
      </c>
      <c r="G1696" t="s">
        <v>723</v>
      </c>
    </row>
    <row r="1697" spans="1:7" x14ac:dyDescent="0.25">
      <c r="A1697">
        <v>330</v>
      </c>
      <c r="B1697">
        <v>480</v>
      </c>
      <c r="C1697" t="s">
        <v>1092</v>
      </c>
      <c r="D1697" t="s">
        <v>913</v>
      </c>
      <c r="E1697" t="s">
        <v>1052</v>
      </c>
      <c r="F1697" t="str">
        <f t="shared" si="26"/>
        <v>330480DKA6410DKA1090DKA3230</v>
      </c>
      <c r="G1697" t="s">
        <v>723</v>
      </c>
    </row>
    <row r="1698" spans="1:7" x14ac:dyDescent="0.25">
      <c r="A1698">
        <v>330</v>
      </c>
      <c r="B1698">
        <v>480</v>
      </c>
      <c r="C1698" t="s">
        <v>1093</v>
      </c>
      <c r="D1698" t="s">
        <v>908</v>
      </c>
      <c r="E1698" t="s">
        <v>1046</v>
      </c>
      <c r="F1698" t="str">
        <f t="shared" si="26"/>
        <v>330480DKA6420DKA1040-1050DKA3200</v>
      </c>
      <c r="G1698" t="s">
        <v>504</v>
      </c>
    </row>
    <row r="1699" spans="1:7" x14ac:dyDescent="0.25">
      <c r="A1699">
        <v>330</v>
      </c>
      <c r="B1699">
        <v>480</v>
      </c>
      <c r="C1699" t="s">
        <v>1093</v>
      </c>
      <c r="D1699" t="s">
        <v>908</v>
      </c>
      <c r="E1699" t="s">
        <v>1048</v>
      </c>
      <c r="F1699" t="str">
        <f t="shared" si="26"/>
        <v>330480DKA6420DKA1040-1050DKA3210</v>
      </c>
      <c r="G1699" t="s">
        <v>504</v>
      </c>
    </row>
    <row r="1700" spans="1:7" x14ac:dyDescent="0.25">
      <c r="A1700">
        <v>330</v>
      </c>
      <c r="B1700">
        <v>480</v>
      </c>
      <c r="C1700" t="s">
        <v>1093</v>
      </c>
      <c r="D1700" t="s">
        <v>908</v>
      </c>
      <c r="E1700" t="s">
        <v>1050</v>
      </c>
      <c r="F1700" t="str">
        <f t="shared" si="26"/>
        <v>330480DKA6420DKA1040-1050DKA3220</v>
      </c>
      <c r="G1700" t="s">
        <v>501</v>
      </c>
    </row>
    <row r="1701" spans="1:7" x14ac:dyDescent="0.25">
      <c r="A1701">
        <v>330</v>
      </c>
      <c r="B1701">
        <v>480</v>
      </c>
      <c r="C1701" t="s">
        <v>1093</v>
      </c>
      <c r="D1701" t="s">
        <v>908</v>
      </c>
      <c r="E1701" t="s">
        <v>1052</v>
      </c>
      <c r="F1701" t="str">
        <f t="shared" si="26"/>
        <v>330480DKA6420DKA1040-1050DKA3230</v>
      </c>
      <c r="G1701" t="s">
        <v>501</v>
      </c>
    </row>
    <row r="1702" spans="1:7" x14ac:dyDescent="0.25">
      <c r="A1702">
        <v>330</v>
      </c>
      <c r="B1702">
        <v>480</v>
      </c>
      <c r="C1702" t="s">
        <v>1093</v>
      </c>
      <c r="D1702" t="s">
        <v>910</v>
      </c>
      <c r="E1702" t="s">
        <v>1046</v>
      </c>
      <c r="F1702" t="str">
        <f t="shared" si="26"/>
        <v>330480DKA6420DKA1060DKA3200</v>
      </c>
      <c r="G1702" t="s">
        <v>723</v>
      </c>
    </row>
    <row r="1703" spans="1:7" x14ac:dyDescent="0.25">
      <c r="A1703">
        <v>330</v>
      </c>
      <c r="B1703">
        <v>480</v>
      </c>
      <c r="C1703" t="s">
        <v>1093</v>
      </c>
      <c r="D1703" t="s">
        <v>910</v>
      </c>
      <c r="E1703" t="s">
        <v>1048</v>
      </c>
      <c r="F1703" t="str">
        <f t="shared" si="26"/>
        <v>330480DKA6420DKA1060DKA3210</v>
      </c>
      <c r="G1703" t="s">
        <v>723</v>
      </c>
    </row>
    <row r="1704" spans="1:7" x14ac:dyDescent="0.25">
      <c r="A1704">
        <v>330</v>
      </c>
      <c r="B1704">
        <v>480</v>
      </c>
      <c r="C1704" t="s">
        <v>1093</v>
      </c>
      <c r="D1704" t="s">
        <v>910</v>
      </c>
      <c r="E1704" t="s">
        <v>1050</v>
      </c>
      <c r="F1704" t="str">
        <f t="shared" si="26"/>
        <v>330480DKA6420DKA1060DKA3220</v>
      </c>
      <c r="G1704" t="s">
        <v>723</v>
      </c>
    </row>
    <row r="1705" spans="1:7" x14ac:dyDescent="0.25">
      <c r="A1705">
        <v>330</v>
      </c>
      <c r="B1705">
        <v>480</v>
      </c>
      <c r="C1705" t="s">
        <v>1093</v>
      </c>
      <c r="D1705" t="s">
        <v>910</v>
      </c>
      <c r="E1705" t="s">
        <v>1052</v>
      </c>
      <c r="F1705" t="str">
        <f t="shared" si="26"/>
        <v>330480DKA6420DKA1060DKA3230</v>
      </c>
      <c r="G1705" t="s">
        <v>723</v>
      </c>
    </row>
    <row r="1706" spans="1:7" x14ac:dyDescent="0.25">
      <c r="A1706">
        <v>330</v>
      </c>
      <c r="B1706">
        <v>480</v>
      </c>
      <c r="C1706" t="s">
        <v>1093</v>
      </c>
      <c r="D1706" t="s">
        <v>911</v>
      </c>
      <c r="E1706" t="s">
        <v>1046</v>
      </c>
      <c r="F1706" t="str">
        <f t="shared" si="26"/>
        <v>330480DKA6420DKA1070-1080DKA3200</v>
      </c>
      <c r="G1706" t="s">
        <v>504</v>
      </c>
    </row>
    <row r="1707" spans="1:7" x14ac:dyDescent="0.25">
      <c r="A1707">
        <v>330</v>
      </c>
      <c r="B1707">
        <v>480</v>
      </c>
      <c r="C1707" t="s">
        <v>1093</v>
      </c>
      <c r="D1707" t="s">
        <v>911</v>
      </c>
      <c r="E1707" t="s">
        <v>1048</v>
      </c>
      <c r="F1707" t="str">
        <f t="shared" si="26"/>
        <v>330480DKA6420DKA1070-1080DKA3210</v>
      </c>
      <c r="G1707" t="s">
        <v>504</v>
      </c>
    </row>
    <row r="1708" spans="1:7" x14ac:dyDescent="0.25">
      <c r="A1708">
        <v>330</v>
      </c>
      <c r="B1708">
        <v>480</v>
      </c>
      <c r="C1708" t="s">
        <v>1093</v>
      </c>
      <c r="D1708" t="s">
        <v>911</v>
      </c>
      <c r="E1708" t="s">
        <v>1050</v>
      </c>
      <c r="F1708" t="str">
        <f t="shared" si="26"/>
        <v>330480DKA6420DKA1070-1080DKA3220</v>
      </c>
      <c r="G1708" t="s">
        <v>501</v>
      </c>
    </row>
    <row r="1709" spans="1:7" x14ac:dyDescent="0.25">
      <c r="A1709">
        <v>330</v>
      </c>
      <c r="B1709">
        <v>480</v>
      </c>
      <c r="C1709" t="s">
        <v>1093</v>
      </c>
      <c r="D1709" t="s">
        <v>911</v>
      </c>
      <c r="E1709" t="s">
        <v>1052</v>
      </c>
      <c r="F1709" t="str">
        <f t="shared" si="26"/>
        <v>330480DKA6420DKA1070-1080DKA3230</v>
      </c>
      <c r="G1709" t="s">
        <v>501</v>
      </c>
    </row>
    <row r="1710" spans="1:7" x14ac:dyDescent="0.25">
      <c r="A1710">
        <v>330</v>
      </c>
      <c r="B1710">
        <v>480</v>
      </c>
      <c r="C1710" t="s">
        <v>1093</v>
      </c>
      <c r="D1710" t="s">
        <v>913</v>
      </c>
      <c r="E1710" t="s">
        <v>1046</v>
      </c>
      <c r="F1710" t="str">
        <f t="shared" si="26"/>
        <v>330480DKA6420DKA1090DKA3200</v>
      </c>
      <c r="G1710" t="s">
        <v>723</v>
      </c>
    </row>
    <row r="1711" spans="1:7" x14ac:dyDescent="0.25">
      <c r="A1711">
        <v>330</v>
      </c>
      <c r="B1711">
        <v>480</v>
      </c>
      <c r="C1711" t="s">
        <v>1093</v>
      </c>
      <c r="D1711" t="s">
        <v>913</v>
      </c>
      <c r="E1711" t="s">
        <v>1048</v>
      </c>
      <c r="F1711" t="str">
        <f t="shared" si="26"/>
        <v>330480DKA6420DKA1090DKA3210</v>
      </c>
      <c r="G1711" t="s">
        <v>723</v>
      </c>
    </row>
    <row r="1712" spans="1:7" x14ac:dyDescent="0.25">
      <c r="A1712">
        <v>330</v>
      </c>
      <c r="B1712">
        <v>480</v>
      </c>
      <c r="C1712" t="s">
        <v>1093</v>
      </c>
      <c r="D1712" t="s">
        <v>913</v>
      </c>
      <c r="E1712" t="s">
        <v>1050</v>
      </c>
      <c r="F1712" t="str">
        <f t="shared" si="26"/>
        <v>330480DKA6420DKA1090DKA3220</v>
      </c>
      <c r="G1712" t="s">
        <v>723</v>
      </c>
    </row>
    <row r="1713" spans="1:7" x14ac:dyDescent="0.25">
      <c r="A1713">
        <v>330</v>
      </c>
      <c r="B1713">
        <v>480</v>
      </c>
      <c r="C1713" t="s">
        <v>1093</v>
      </c>
      <c r="D1713" t="s">
        <v>913</v>
      </c>
      <c r="E1713" t="s">
        <v>1052</v>
      </c>
      <c r="F1713" t="str">
        <f t="shared" si="26"/>
        <v>330480DKA6420DKA1090DKA3230</v>
      </c>
      <c r="G1713" t="s">
        <v>723</v>
      </c>
    </row>
    <row r="1714" spans="1:7" x14ac:dyDescent="0.25">
      <c r="A1714">
        <v>330</v>
      </c>
      <c r="B1714">
        <v>480</v>
      </c>
      <c r="C1714" t="s">
        <v>1094</v>
      </c>
      <c r="D1714" t="s">
        <v>908</v>
      </c>
      <c r="E1714" t="s">
        <v>1046</v>
      </c>
      <c r="F1714" t="str">
        <f t="shared" si="26"/>
        <v>330480DKA6430DKA1040-1050DKA3200</v>
      </c>
      <c r="G1714" t="s">
        <v>504</v>
      </c>
    </row>
    <row r="1715" spans="1:7" x14ac:dyDescent="0.25">
      <c r="A1715">
        <v>330</v>
      </c>
      <c r="B1715">
        <v>480</v>
      </c>
      <c r="C1715" t="s">
        <v>1094</v>
      </c>
      <c r="D1715" t="s">
        <v>908</v>
      </c>
      <c r="E1715" t="s">
        <v>1048</v>
      </c>
      <c r="F1715" t="str">
        <f t="shared" si="26"/>
        <v>330480DKA6430DKA1040-1050DKA3210</v>
      </c>
      <c r="G1715" t="s">
        <v>504</v>
      </c>
    </row>
    <row r="1716" spans="1:7" x14ac:dyDescent="0.25">
      <c r="A1716">
        <v>330</v>
      </c>
      <c r="B1716">
        <v>480</v>
      </c>
      <c r="C1716" t="s">
        <v>1094</v>
      </c>
      <c r="D1716" t="s">
        <v>908</v>
      </c>
      <c r="E1716" t="s">
        <v>1050</v>
      </c>
      <c r="F1716" t="str">
        <f t="shared" si="26"/>
        <v>330480DKA6430DKA1040-1050DKA3220</v>
      </c>
      <c r="G1716" t="s">
        <v>501</v>
      </c>
    </row>
    <row r="1717" spans="1:7" x14ac:dyDescent="0.25">
      <c r="A1717">
        <v>330</v>
      </c>
      <c r="B1717">
        <v>480</v>
      </c>
      <c r="C1717" t="s">
        <v>1094</v>
      </c>
      <c r="D1717" t="s">
        <v>908</v>
      </c>
      <c r="E1717" t="s">
        <v>1052</v>
      </c>
      <c r="F1717" t="str">
        <f t="shared" si="26"/>
        <v>330480DKA6430DKA1040-1050DKA3230</v>
      </c>
      <c r="G1717" t="s">
        <v>501</v>
      </c>
    </row>
    <row r="1718" spans="1:7" x14ac:dyDescent="0.25">
      <c r="A1718">
        <v>330</v>
      </c>
      <c r="B1718">
        <v>480</v>
      </c>
      <c r="C1718" t="s">
        <v>1094</v>
      </c>
      <c r="D1718" t="s">
        <v>910</v>
      </c>
      <c r="E1718" t="s">
        <v>1046</v>
      </c>
      <c r="F1718" t="str">
        <f t="shared" si="26"/>
        <v>330480DKA6430DKA1060DKA3200</v>
      </c>
      <c r="G1718" t="s">
        <v>723</v>
      </c>
    </row>
    <row r="1719" spans="1:7" x14ac:dyDescent="0.25">
      <c r="A1719">
        <v>330</v>
      </c>
      <c r="B1719">
        <v>480</v>
      </c>
      <c r="C1719" t="s">
        <v>1094</v>
      </c>
      <c r="D1719" t="s">
        <v>910</v>
      </c>
      <c r="E1719" t="s">
        <v>1048</v>
      </c>
      <c r="F1719" t="str">
        <f t="shared" si="26"/>
        <v>330480DKA6430DKA1060DKA3210</v>
      </c>
      <c r="G1719" t="s">
        <v>723</v>
      </c>
    </row>
    <row r="1720" spans="1:7" x14ac:dyDescent="0.25">
      <c r="A1720">
        <v>330</v>
      </c>
      <c r="B1720">
        <v>480</v>
      </c>
      <c r="C1720" t="s">
        <v>1094</v>
      </c>
      <c r="D1720" t="s">
        <v>910</v>
      </c>
      <c r="E1720" t="s">
        <v>1050</v>
      </c>
      <c r="F1720" t="str">
        <f t="shared" si="26"/>
        <v>330480DKA6430DKA1060DKA3220</v>
      </c>
      <c r="G1720" t="s">
        <v>723</v>
      </c>
    </row>
    <row r="1721" spans="1:7" x14ac:dyDescent="0.25">
      <c r="A1721">
        <v>330</v>
      </c>
      <c r="B1721">
        <v>480</v>
      </c>
      <c r="C1721" t="s">
        <v>1094</v>
      </c>
      <c r="D1721" t="s">
        <v>910</v>
      </c>
      <c r="E1721" t="s">
        <v>1052</v>
      </c>
      <c r="F1721" t="str">
        <f t="shared" si="26"/>
        <v>330480DKA6430DKA1060DKA3230</v>
      </c>
      <c r="G1721" t="s">
        <v>723</v>
      </c>
    </row>
    <row r="1722" spans="1:7" x14ac:dyDescent="0.25">
      <c r="A1722">
        <v>330</v>
      </c>
      <c r="B1722">
        <v>480</v>
      </c>
      <c r="C1722" t="s">
        <v>1094</v>
      </c>
      <c r="D1722" t="s">
        <v>911</v>
      </c>
      <c r="E1722" t="s">
        <v>1046</v>
      </c>
      <c r="F1722" t="str">
        <f t="shared" si="26"/>
        <v>330480DKA6430DKA1070-1080DKA3200</v>
      </c>
      <c r="G1722" t="s">
        <v>504</v>
      </c>
    </row>
    <row r="1723" spans="1:7" x14ac:dyDescent="0.25">
      <c r="A1723">
        <v>330</v>
      </c>
      <c r="B1723">
        <v>480</v>
      </c>
      <c r="C1723" t="s">
        <v>1094</v>
      </c>
      <c r="D1723" t="s">
        <v>911</v>
      </c>
      <c r="E1723" t="s">
        <v>1048</v>
      </c>
      <c r="F1723" t="str">
        <f t="shared" si="26"/>
        <v>330480DKA6430DKA1070-1080DKA3210</v>
      </c>
      <c r="G1723" t="s">
        <v>504</v>
      </c>
    </row>
    <row r="1724" spans="1:7" x14ac:dyDescent="0.25">
      <c r="A1724">
        <v>330</v>
      </c>
      <c r="B1724">
        <v>480</v>
      </c>
      <c r="C1724" t="s">
        <v>1094</v>
      </c>
      <c r="D1724" t="s">
        <v>911</v>
      </c>
      <c r="E1724" t="s">
        <v>1050</v>
      </c>
      <c r="F1724" t="str">
        <f t="shared" si="26"/>
        <v>330480DKA6430DKA1070-1080DKA3220</v>
      </c>
      <c r="G1724" t="s">
        <v>501</v>
      </c>
    </row>
    <row r="1725" spans="1:7" x14ac:dyDescent="0.25">
      <c r="A1725">
        <v>330</v>
      </c>
      <c r="B1725">
        <v>480</v>
      </c>
      <c r="C1725" t="s">
        <v>1094</v>
      </c>
      <c r="D1725" t="s">
        <v>911</v>
      </c>
      <c r="E1725" t="s">
        <v>1052</v>
      </c>
      <c r="F1725" t="str">
        <f t="shared" si="26"/>
        <v>330480DKA6430DKA1070-1080DKA3230</v>
      </c>
      <c r="G1725" t="s">
        <v>501</v>
      </c>
    </row>
    <row r="1726" spans="1:7" x14ac:dyDescent="0.25">
      <c r="A1726">
        <v>330</v>
      </c>
      <c r="B1726">
        <v>480</v>
      </c>
      <c r="C1726" t="s">
        <v>1094</v>
      </c>
      <c r="D1726" t="s">
        <v>913</v>
      </c>
      <c r="E1726" t="s">
        <v>1046</v>
      </c>
      <c r="F1726" t="str">
        <f t="shared" si="26"/>
        <v>330480DKA6430DKA1090DKA3200</v>
      </c>
      <c r="G1726" t="s">
        <v>723</v>
      </c>
    </row>
    <row r="1727" spans="1:7" x14ac:dyDescent="0.25">
      <c r="A1727">
        <v>330</v>
      </c>
      <c r="B1727">
        <v>480</v>
      </c>
      <c r="C1727" t="s">
        <v>1094</v>
      </c>
      <c r="D1727" t="s">
        <v>913</v>
      </c>
      <c r="E1727" t="s">
        <v>1048</v>
      </c>
      <c r="F1727" t="str">
        <f t="shared" si="26"/>
        <v>330480DKA6430DKA1090DKA3210</v>
      </c>
      <c r="G1727" t="s">
        <v>723</v>
      </c>
    </row>
    <row r="1728" spans="1:7" x14ac:dyDescent="0.25">
      <c r="A1728">
        <v>330</v>
      </c>
      <c r="B1728">
        <v>480</v>
      </c>
      <c r="C1728" t="s">
        <v>1094</v>
      </c>
      <c r="D1728" t="s">
        <v>913</v>
      </c>
      <c r="E1728" t="s">
        <v>1050</v>
      </c>
      <c r="F1728" t="str">
        <f t="shared" si="26"/>
        <v>330480DKA6430DKA1090DKA3220</v>
      </c>
      <c r="G1728" t="s">
        <v>723</v>
      </c>
    </row>
    <row r="1729" spans="1:7" x14ac:dyDescent="0.25">
      <c r="A1729">
        <v>330</v>
      </c>
      <c r="B1729">
        <v>480</v>
      </c>
      <c r="C1729" t="s">
        <v>1094</v>
      </c>
      <c r="D1729" t="s">
        <v>913</v>
      </c>
      <c r="E1729" t="s">
        <v>1052</v>
      </c>
      <c r="F1729" t="str">
        <f t="shared" si="26"/>
        <v>330480DKA6430DKA1090DKA3230</v>
      </c>
      <c r="G1729" t="s">
        <v>723</v>
      </c>
    </row>
    <row r="1730" spans="1:7" x14ac:dyDescent="0.25">
      <c r="A1730">
        <v>330</v>
      </c>
      <c r="B1730">
        <v>490</v>
      </c>
      <c r="C1730" t="s">
        <v>1092</v>
      </c>
      <c r="D1730" t="s">
        <v>908</v>
      </c>
      <c r="E1730" t="s">
        <v>1046</v>
      </c>
      <c r="F1730" t="str">
        <f t="shared" si="26"/>
        <v>330490DKA6410DKA1040-1050DKA3200</v>
      </c>
      <c r="G1730" t="s">
        <v>504</v>
      </c>
    </row>
    <row r="1731" spans="1:7" x14ac:dyDescent="0.25">
      <c r="A1731">
        <v>330</v>
      </c>
      <c r="B1731">
        <v>490</v>
      </c>
      <c r="C1731" t="s">
        <v>1092</v>
      </c>
      <c r="D1731" t="s">
        <v>908</v>
      </c>
      <c r="E1731" t="s">
        <v>1048</v>
      </c>
      <c r="F1731" t="str">
        <f t="shared" ref="F1731:F1794" si="27">CONCATENATE(A1731,B1731,C1731,D1731,E1731)</f>
        <v>330490DKA6410DKA1040-1050DKA3210</v>
      </c>
      <c r="G1731" t="s">
        <v>504</v>
      </c>
    </row>
    <row r="1732" spans="1:7" x14ac:dyDescent="0.25">
      <c r="A1732">
        <v>330</v>
      </c>
      <c r="B1732">
        <v>490</v>
      </c>
      <c r="C1732" t="s">
        <v>1092</v>
      </c>
      <c r="D1732" t="s">
        <v>908</v>
      </c>
      <c r="E1732" t="s">
        <v>1050</v>
      </c>
      <c r="F1732" t="str">
        <f t="shared" si="27"/>
        <v>330490DKA6410DKA1040-1050DKA3220</v>
      </c>
      <c r="G1732" t="s">
        <v>504</v>
      </c>
    </row>
    <row r="1733" spans="1:7" x14ac:dyDescent="0.25">
      <c r="A1733">
        <v>330</v>
      </c>
      <c r="B1733">
        <v>490</v>
      </c>
      <c r="C1733" t="s">
        <v>1092</v>
      </c>
      <c r="D1733" t="s">
        <v>908</v>
      </c>
      <c r="E1733" t="s">
        <v>1052</v>
      </c>
      <c r="F1733" t="str">
        <f t="shared" si="27"/>
        <v>330490DKA6410DKA1040-1050DKA3230</v>
      </c>
      <c r="G1733" t="s">
        <v>504</v>
      </c>
    </row>
    <row r="1734" spans="1:7" x14ac:dyDescent="0.25">
      <c r="A1734">
        <v>330</v>
      </c>
      <c r="B1734">
        <v>490</v>
      </c>
      <c r="C1734" t="s">
        <v>1092</v>
      </c>
      <c r="D1734" t="s">
        <v>910</v>
      </c>
      <c r="E1734" t="s">
        <v>1046</v>
      </c>
      <c r="F1734" t="str">
        <f t="shared" si="27"/>
        <v>330490DKA6410DKA1060DKA3200</v>
      </c>
      <c r="G1734" t="s">
        <v>723</v>
      </c>
    </row>
    <row r="1735" spans="1:7" x14ac:dyDescent="0.25">
      <c r="A1735">
        <v>330</v>
      </c>
      <c r="B1735">
        <v>490</v>
      </c>
      <c r="C1735" t="s">
        <v>1092</v>
      </c>
      <c r="D1735" t="s">
        <v>910</v>
      </c>
      <c r="E1735" t="s">
        <v>1048</v>
      </c>
      <c r="F1735" t="str">
        <f t="shared" si="27"/>
        <v>330490DKA6410DKA1060DKA3210</v>
      </c>
      <c r="G1735" t="s">
        <v>723</v>
      </c>
    </row>
    <row r="1736" spans="1:7" x14ac:dyDescent="0.25">
      <c r="A1736">
        <v>330</v>
      </c>
      <c r="B1736">
        <v>490</v>
      </c>
      <c r="C1736" t="s">
        <v>1092</v>
      </c>
      <c r="D1736" t="s">
        <v>910</v>
      </c>
      <c r="E1736" t="s">
        <v>1050</v>
      </c>
      <c r="F1736" t="str">
        <f t="shared" si="27"/>
        <v>330490DKA6410DKA1060DKA3220</v>
      </c>
      <c r="G1736" t="s">
        <v>723</v>
      </c>
    </row>
    <row r="1737" spans="1:7" x14ac:dyDescent="0.25">
      <c r="A1737">
        <v>330</v>
      </c>
      <c r="B1737">
        <v>490</v>
      </c>
      <c r="C1737" t="s">
        <v>1092</v>
      </c>
      <c r="D1737" t="s">
        <v>910</v>
      </c>
      <c r="E1737" t="s">
        <v>1052</v>
      </c>
      <c r="F1737" t="str">
        <f t="shared" si="27"/>
        <v>330490DKA6410DKA1060DKA3230</v>
      </c>
      <c r="G1737" t="s">
        <v>723</v>
      </c>
    </row>
    <row r="1738" spans="1:7" x14ac:dyDescent="0.25">
      <c r="A1738">
        <v>330</v>
      </c>
      <c r="B1738">
        <v>490</v>
      </c>
      <c r="C1738" t="s">
        <v>1092</v>
      </c>
      <c r="D1738" t="s">
        <v>911</v>
      </c>
      <c r="E1738" t="s">
        <v>1046</v>
      </c>
      <c r="F1738" t="str">
        <f t="shared" si="27"/>
        <v>330490DKA6410DKA1070-1080DKA3200</v>
      </c>
      <c r="G1738" t="s">
        <v>504</v>
      </c>
    </row>
    <row r="1739" spans="1:7" x14ac:dyDescent="0.25">
      <c r="A1739">
        <v>330</v>
      </c>
      <c r="B1739">
        <v>490</v>
      </c>
      <c r="C1739" t="s">
        <v>1092</v>
      </c>
      <c r="D1739" t="s">
        <v>911</v>
      </c>
      <c r="E1739" t="s">
        <v>1048</v>
      </c>
      <c r="F1739" t="str">
        <f t="shared" si="27"/>
        <v>330490DKA6410DKA1070-1080DKA3210</v>
      </c>
      <c r="G1739" t="s">
        <v>504</v>
      </c>
    </row>
    <row r="1740" spans="1:7" x14ac:dyDescent="0.25">
      <c r="A1740">
        <v>330</v>
      </c>
      <c r="B1740">
        <v>490</v>
      </c>
      <c r="C1740" t="s">
        <v>1092</v>
      </c>
      <c r="D1740" t="s">
        <v>911</v>
      </c>
      <c r="E1740" t="s">
        <v>1050</v>
      </c>
      <c r="F1740" t="str">
        <f t="shared" si="27"/>
        <v>330490DKA6410DKA1070-1080DKA3220</v>
      </c>
      <c r="G1740" t="s">
        <v>504</v>
      </c>
    </row>
    <row r="1741" spans="1:7" x14ac:dyDescent="0.25">
      <c r="A1741">
        <v>330</v>
      </c>
      <c r="B1741">
        <v>490</v>
      </c>
      <c r="C1741" t="s">
        <v>1092</v>
      </c>
      <c r="D1741" t="s">
        <v>911</v>
      </c>
      <c r="E1741" t="s">
        <v>1052</v>
      </c>
      <c r="F1741" t="str">
        <f t="shared" si="27"/>
        <v>330490DKA6410DKA1070-1080DKA3230</v>
      </c>
      <c r="G1741" t="s">
        <v>504</v>
      </c>
    </row>
    <row r="1742" spans="1:7" x14ac:dyDescent="0.25">
      <c r="A1742">
        <v>330</v>
      </c>
      <c r="B1742">
        <v>490</v>
      </c>
      <c r="C1742" t="s">
        <v>1092</v>
      </c>
      <c r="D1742" t="s">
        <v>913</v>
      </c>
      <c r="E1742" t="s">
        <v>1046</v>
      </c>
      <c r="F1742" t="str">
        <f t="shared" si="27"/>
        <v>330490DKA6410DKA1090DKA3200</v>
      </c>
      <c r="G1742" t="s">
        <v>723</v>
      </c>
    </row>
    <row r="1743" spans="1:7" x14ac:dyDescent="0.25">
      <c r="A1743">
        <v>330</v>
      </c>
      <c r="B1743">
        <v>490</v>
      </c>
      <c r="C1743" t="s">
        <v>1092</v>
      </c>
      <c r="D1743" t="s">
        <v>913</v>
      </c>
      <c r="E1743" t="s">
        <v>1048</v>
      </c>
      <c r="F1743" t="str">
        <f t="shared" si="27"/>
        <v>330490DKA6410DKA1090DKA3210</v>
      </c>
      <c r="G1743" t="s">
        <v>723</v>
      </c>
    </row>
    <row r="1744" spans="1:7" x14ac:dyDescent="0.25">
      <c r="A1744">
        <v>330</v>
      </c>
      <c r="B1744">
        <v>490</v>
      </c>
      <c r="C1744" t="s">
        <v>1092</v>
      </c>
      <c r="D1744" t="s">
        <v>913</v>
      </c>
      <c r="E1744" t="s">
        <v>1050</v>
      </c>
      <c r="F1744" t="str">
        <f t="shared" si="27"/>
        <v>330490DKA6410DKA1090DKA3220</v>
      </c>
      <c r="G1744" t="s">
        <v>723</v>
      </c>
    </row>
    <row r="1745" spans="1:7" x14ac:dyDescent="0.25">
      <c r="A1745">
        <v>330</v>
      </c>
      <c r="B1745">
        <v>490</v>
      </c>
      <c r="C1745" t="s">
        <v>1092</v>
      </c>
      <c r="D1745" t="s">
        <v>913</v>
      </c>
      <c r="E1745" t="s">
        <v>1052</v>
      </c>
      <c r="F1745" t="str">
        <f t="shared" si="27"/>
        <v>330490DKA6410DKA1090DKA3230</v>
      </c>
      <c r="G1745" t="s">
        <v>723</v>
      </c>
    </row>
    <row r="1746" spans="1:7" x14ac:dyDescent="0.25">
      <c r="A1746">
        <v>330</v>
      </c>
      <c r="B1746">
        <v>490</v>
      </c>
      <c r="C1746" t="s">
        <v>1093</v>
      </c>
      <c r="D1746" t="s">
        <v>908</v>
      </c>
      <c r="E1746" t="s">
        <v>1046</v>
      </c>
      <c r="F1746" t="str">
        <f t="shared" si="27"/>
        <v>330490DKA6420DKA1040-1050DKA3200</v>
      </c>
      <c r="G1746" t="s">
        <v>504</v>
      </c>
    </row>
    <row r="1747" spans="1:7" x14ac:dyDescent="0.25">
      <c r="A1747">
        <v>330</v>
      </c>
      <c r="B1747">
        <v>490</v>
      </c>
      <c r="C1747" t="s">
        <v>1093</v>
      </c>
      <c r="D1747" t="s">
        <v>908</v>
      </c>
      <c r="E1747" t="s">
        <v>1048</v>
      </c>
      <c r="F1747" t="str">
        <f t="shared" si="27"/>
        <v>330490DKA6420DKA1040-1050DKA3210</v>
      </c>
      <c r="G1747" t="s">
        <v>504</v>
      </c>
    </row>
    <row r="1748" spans="1:7" x14ac:dyDescent="0.25">
      <c r="A1748">
        <v>330</v>
      </c>
      <c r="B1748">
        <v>490</v>
      </c>
      <c r="C1748" t="s">
        <v>1093</v>
      </c>
      <c r="D1748" t="s">
        <v>908</v>
      </c>
      <c r="E1748" t="s">
        <v>1050</v>
      </c>
      <c r="F1748" t="str">
        <f t="shared" si="27"/>
        <v>330490DKA6420DKA1040-1050DKA3220</v>
      </c>
      <c r="G1748" t="s">
        <v>501</v>
      </c>
    </row>
    <row r="1749" spans="1:7" x14ac:dyDescent="0.25">
      <c r="A1749">
        <v>330</v>
      </c>
      <c r="B1749">
        <v>490</v>
      </c>
      <c r="C1749" t="s">
        <v>1093</v>
      </c>
      <c r="D1749" t="s">
        <v>908</v>
      </c>
      <c r="E1749" t="s">
        <v>1052</v>
      </c>
      <c r="F1749" t="str">
        <f t="shared" si="27"/>
        <v>330490DKA6420DKA1040-1050DKA3230</v>
      </c>
      <c r="G1749" t="s">
        <v>501</v>
      </c>
    </row>
    <row r="1750" spans="1:7" x14ac:dyDescent="0.25">
      <c r="A1750">
        <v>330</v>
      </c>
      <c r="B1750">
        <v>490</v>
      </c>
      <c r="C1750" t="s">
        <v>1093</v>
      </c>
      <c r="D1750" t="s">
        <v>910</v>
      </c>
      <c r="E1750" t="s">
        <v>1046</v>
      </c>
      <c r="F1750" t="str">
        <f t="shared" si="27"/>
        <v>330490DKA6420DKA1060DKA3200</v>
      </c>
      <c r="G1750" t="s">
        <v>723</v>
      </c>
    </row>
    <row r="1751" spans="1:7" x14ac:dyDescent="0.25">
      <c r="A1751">
        <v>330</v>
      </c>
      <c r="B1751">
        <v>490</v>
      </c>
      <c r="C1751" t="s">
        <v>1093</v>
      </c>
      <c r="D1751" t="s">
        <v>910</v>
      </c>
      <c r="E1751" t="s">
        <v>1048</v>
      </c>
      <c r="F1751" t="str">
        <f t="shared" si="27"/>
        <v>330490DKA6420DKA1060DKA3210</v>
      </c>
      <c r="G1751" t="s">
        <v>723</v>
      </c>
    </row>
    <row r="1752" spans="1:7" x14ac:dyDescent="0.25">
      <c r="A1752">
        <v>330</v>
      </c>
      <c r="B1752">
        <v>490</v>
      </c>
      <c r="C1752" t="s">
        <v>1093</v>
      </c>
      <c r="D1752" t="s">
        <v>910</v>
      </c>
      <c r="E1752" t="s">
        <v>1050</v>
      </c>
      <c r="F1752" t="str">
        <f t="shared" si="27"/>
        <v>330490DKA6420DKA1060DKA3220</v>
      </c>
      <c r="G1752" t="s">
        <v>723</v>
      </c>
    </row>
    <row r="1753" spans="1:7" x14ac:dyDescent="0.25">
      <c r="A1753">
        <v>330</v>
      </c>
      <c r="B1753">
        <v>490</v>
      </c>
      <c r="C1753" t="s">
        <v>1093</v>
      </c>
      <c r="D1753" t="s">
        <v>910</v>
      </c>
      <c r="E1753" t="s">
        <v>1052</v>
      </c>
      <c r="F1753" t="str">
        <f t="shared" si="27"/>
        <v>330490DKA6420DKA1060DKA3230</v>
      </c>
      <c r="G1753" t="s">
        <v>723</v>
      </c>
    </row>
    <row r="1754" spans="1:7" x14ac:dyDescent="0.25">
      <c r="A1754">
        <v>330</v>
      </c>
      <c r="B1754">
        <v>490</v>
      </c>
      <c r="C1754" t="s">
        <v>1093</v>
      </c>
      <c r="D1754" t="s">
        <v>911</v>
      </c>
      <c r="E1754" t="s">
        <v>1046</v>
      </c>
      <c r="F1754" t="str">
        <f t="shared" si="27"/>
        <v>330490DKA6420DKA1070-1080DKA3200</v>
      </c>
      <c r="G1754" t="s">
        <v>504</v>
      </c>
    </row>
    <row r="1755" spans="1:7" x14ac:dyDescent="0.25">
      <c r="A1755">
        <v>330</v>
      </c>
      <c r="B1755">
        <v>490</v>
      </c>
      <c r="C1755" t="s">
        <v>1093</v>
      </c>
      <c r="D1755" t="s">
        <v>911</v>
      </c>
      <c r="E1755" t="s">
        <v>1048</v>
      </c>
      <c r="F1755" t="str">
        <f t="shared" si="27"/>
        <v>330490DKA6420DKA1070-1080DKA3210</v>
      </c>
      <c r="G1755" t="s">
        <v>504</v>
      </c>
    </row>
    <row r="1756" spans="1:7" x14ac:dyDescent="0.25">
      <c r="A1756">
        <v>330</v>
      </c>
      <c r="B1756">
        <v>490</v>
      </c>
      <c r="C1756" t="s">
        <v>1093</v>
      </c>
      <c r="D1756" t="s">
        <v>911</v>
      </c>
      <c r="E1756" t="s">
        <v>1050</v>
      </c>
      <c r="F1756" t="str">
        <f t="shared" si="27"/>
        <v>330490DKA6420DKA1070-1080DKA3220</v>
      </c>
      <c r="G1756" t="s">
        <v>504</v>
      </c>
    </row>
    <row r="1757" spans="1:7" x14ac:dyDescent="0.25">
      <c r="A1757">
        <v>330</v>
      </c>
      <c r="B1757">
        <v>490</v>
      </c>
      <c r="C1757" t="s">
        <v>1093</v>
      </c>
      <c r="D1757" t="s">
        <v>911</v>
      </c>
      <c r="E1757" t="s">
        <v>1052</v>
      </c>
      <c r="F1757" t="str">
        <f t="shared" si="27"/>
        <v>330490DKA6420DKA1070-1080DKA3230</v>
      </c>
      <c r="G1757" t="s">
        <v>504</v>
      </c>
    </row>
    <row r="1758" spans="1:7" x14ac:dyDescent="0.25">
      <c r="A1758">
        <v>330</v>
      </c>
      <c r="B1758">
        <v>490</v>
      </c>
      <c r="C1758" t="s">
        <v>1093</v>
      </c>
      <c r="D1758" t="s">
        <v>913</v>
      </c>
      <c r="E1758" t="s">
        <v>1046</v>
      </c>
      <c r="F1758" t="str">
        <f t="shared" si="27"/>
        <v>330490DKA6420DKA1090DKA3200</v>
      </c>
      <c r="G1758" t="s">
        <v>723</v>
      </c>
    </row>
    <row r="1759" spans="1:7" x14ac:dyDescent="0.25">
      <c r="A1759">
        <v>330</v>
      </c>
      <c r="B1759">
        <v>490</v>
      </c>
      <c r="C1759" t="s">
        <v>1093</v>
      </c>
      <c r="D1759" t="s">
        <v>913</v>
      </c>
      <c r="E1759" t="s">
        <v>1048</v>
      </c>
      <c r="F1759" t="str">
        <f t="shared" si="27"/>
        <v>330490DKA6420DKA1090DKA3210</v>
      </c>
      <c r="G1759" t="s">
        <v>723</v>
      </c>
    </row>
    <row r="1760" spans="1:7" x14ac:dyDescent="0.25">
      <c r="A1760">
        <v>330</v>
      </c>
      <c r="B1760">
        <v>490</v>
      </c>
      <c r="C1760" t="s">
        <v>1093</v>
      </c>
      <c r="D1760" t="s">
        <v>913</v>
      </c>
      <c r="E1760" t="s">
        <v>1050</v>
      </c>
      <c r="F1760" t="str">
        <f t="shared" si="27"/>
        <v>330490DKA6420DKA1090DKA3220</v>
      </c>
      <c r="G1760" t="s">
        <v>723</v>
      </c>
    </row>
    <row r="1761" spans="1:7" x14ac:dyDescent="0.25">
      <c r="A1761">
        <v>330</v>
      </c>
      <c r="B1761">
        <v>490</v>
      </c>
      <c r="C1761" t="s">
        <v>1093</v>
      </c>
      <c r="D1761" t="s">
        <v>913</v>
      </c>
      <c r="E1761" t="s">
        <v>1052</v>
      </c>
      <c r="F1761" t="str">
        <f t="shared" si="27"/>
        <v>330490DKA6420DKA1090DKA3230</v>
      </c>
      <c r="G1761" t="s">
        <v>723</v>
      </c>
    </row>
    <row r="1762" spans="1:7" x14ac:dyDescent="0.25">
      <c r="A1762">
        <v>330</v>
      </c>
      <c r="B1762">
        <v>490</v>
      </c>
      <c r="C1762" t="s">
        <v>1094</v>
      </c>
      <c r="D1762" t="s">
        <v>908</v>
      </c>
      <c r="E1762" t="s">
        <v>1046</v>
      </c>
      <c r="F1762" t="str">
        <f t="shared" si="27"/>
        <v>330490DKA6430DKA1040-1050DKA3200</v>
      </c>
      <c r="G1762" t="s">
        <v>504</v>
      </c>
    </row>
    <row r="1763" spans="1:7" x14ac:dyDescent="0.25">
      <c r="A1763">
        <v>330</v>
      </c>
      <c r="B1763">
        <v>490</v>
      </c>
      <c r="C1763" t="s">
        <v>1094</v>
      </c>
      <c r="D1763" t="s">
        <v>908</v>
      </c>
      <c r="E1763" t="s">
        <v>1048</v>
      </c>
      <c r="F1763" t="str">
        <f t="shared" si="27"/>
        <v>330490DKA6430DKA1040-1050DKA3210</v>
      </c>
      <c r="G1763" t="s">
        <v>504</v>
      </c>
    </row>
    <row r="1764" spans="1:7" x14ac:dyDescent="0.25">
      <c r="A1764">
        <v>330</v>
      </c>
      <c r="B1764">
        <v>490</v>
      </c>
      <c r="C1764" t="s">
        <v>1094</v>
      </c>
      <c r="D1764" t="s">
        <v>908</v>
      </c>
      <c r="E1764" t="s">
        <v>1050</v>
      </c>
      <c r="F1764" t="str">
        <f t="shared" si="27"/>
        <v>330490DKA6430DKA1040-1050DKA3220</v>
      </c>
      <c r="G1764" t="s">
        <v>501</v>
      </c>
    </row>
    <row r="1765" spans="1:7" x14ac:dyDescent="0.25">
      <c r="A1765">
        <v>330</v>
      </c>
      <c r="B1765">
        <v>490</v>
      </c>
      <c r="C1765" t="s">
        <v>1094</v>
      </c>
      <c r="D1765" t="s">
        <v>908</v>
      </c>
      <c r="E1765" t="s">
        <v>1052</v>
      </c>
      <c r="F1765" t="str">
        <f t="shared" si="27"/>
        <v>330490DKA6430DKA1040-1050DKA3230</v>
      </c>
      <c r="G1765" t="s">
        <v>501</v>
      </c>
    </row>
    <row r="1766" spans="1:7" x14ac:dyDescent="0.25">
      <c r="A1766">
        <v>330</v>
      </c>
      <c r="B1766">
        <v>490</v>
      </c>
      <c r="C1766" t="s">
        <v>1094</v>
      </c>
      <c r="D1766" t="s">
        <v>910</v>
      </c>
      <c r="E1766" t="s">
        <v>1046</v>
      </c>
      <c r="F1766" t="str">
        <f t="shared" si="27"/>
        <v>330490DKA6430DKA1060DKA3200</v>
      </c>
      <c r="G1766" t="s">
        <v>723</v>
      </c>
    </row>
    <row r="1767" spans="1:7" x14ac:dyDescent="0.25">
      <c r="A1767">
        <v>330</v>
      </c>
      <c r="B1767">
        <v>490</v>
      </c>
      <c r="C1767" t="s">
        <v>1094</v>
      </c>
      <c r="D1767" t="s">
        <v>910</v>
      </c>
      <c r="E1767" t="s">
        <v>1048</v>
      </c>
      <c r="F1767" t="str">
        <f t="shared" si="27"/>
        <v>330490DKA6430DKA1060DKA3210</v>
      </c>
      <c r="G1767" t="s">
        <v>723</v>
      </c>
    </row>
    <row r="1768" spans="1:7" x14ac:dyDescent="0.25">
      <c r="A1768">
        <v>330</v>
      </c>
      <c r="B1768">
        <v>490</v>
      </c>
      <c r="C1768" t="s">
        <v>1094</v>
      </c>
      <c r="D1768" t="s">
        <v>910</v>
      </c>
      <c r="E1768" t="s">
        <v>1050</v>
      </c>
      <c r="F1768" t="str">
        <f t="shared" si="27"/>
        <v>330490DKA6430DKA1060DKA3220</v>
      </c>
      <c r="G1768" t="s">
        <v>723</v>
      </c>
    </row>
    <row r="1769" spans="1:7" x14ac:dyDescent="0.25">
      <c r="A1769">
        <v>330</v>
      </c>
      <c r="B1769">
        <v>490</v>
      </c>
      <c r="C1769" t="s">
        <v>1094</v>
      </c>
      <c r="D1769" t="s">
        <v>910</v>
      </c>
      <c r="E1769" t="s">
        <v>1052</v>
      </c>
      <c r="F1769" t="str">
        <f t="shared" si="27"/>
        <v>330490DKA6430DKA1060DKA3230</v>
      </c>
      <c r="G1769" t="s">
        <v>723</v>
      </c>
    </row>
    <row r="1770" spans="1:7" x14ac:dyDescent="0.25">
      <c r="A1770">
        <v>330</v>
      </c>
      <c r="B1770">
        <v>490</v>
      </c>
      <c r="C1770" t="s">
        <v>1094</v>
      </c>
      <c r="D1770" t="s">
        <v>911</v>
      </c>
      <c r="E1770" t="s">
        <v>1046</v>
      </c>
      <c r="F1770" t="str">
        <f t="shared" si="27"/>
        <v>330490DKA6430DKA1070-1080DKA3200</v>
      </c>
      <c r="G1770" t="s">
        <v>504</v>
      </c>
    </row>
    <row r="1771" spans="1:7" x14ac:dyDescent="0.25">
      <c r="A1771">
        <v>330</v>
      </c>
      <c r="B1771">
        <v>490</v>
      </c>
      <c r="C1771" t="s">
        <v>1094</v>
      </c>
      <c r="D1771" t="s">
        <v>911</v>
      </c>
      <c r="E1771" t="s">
        <v>1048</v>
      </c>
      <c r="F1771" t="str">
        <f t="shared" si="27"/>
        <v>330490DKA6430DKA1070-1080DKA3210</v>
      </c>
      <c r="G1771" t="s">
        <v>504</v>
      </c>
    </row>
    <row r="1772" spans="1:7" x14ac:dyDescent="0.25">
      <c r="A1772">
        <v>330</v>
      </c>
      <c r="B1772">
        <v>490</v>
      </c>
      <c r="C1772" t="s">
        <v>1094</v>
      </c>
      <c r="D1772" t="s">
        <v>911</v>
      </c>
      <c r="E1772" t="s">
        <v>1050</v>
      </c>
      <c r="F1772" t="str">
        <f t="shared" si="27"/>
        <v>330490DKA6430DKA1070-1080DKA3220</v>
      </c>
      <c r="G1772" t="s">
        <v>501</v>
      </c>
    </row>
    <row r="1773" spans="1:7" x14ac:dyDescent="0.25">
      <c r="A1773">
        <v>330</v>
      </c>
      <c r="B1773">
        <v>490</v>
      </c>
      <c r="C1773" t="s">
        <v>1094</v>
      </c>
      <c r="D1773" t="s">
        <v>911</v>
      </c>
      <c r="E1773" t="s">
        <v>1052</v>
      </c>
      <c r="F1773" t="str">
        <f t="shared" si="27"/>
        <v>330490DKA6430DKA1070-1080DKA3230</v>
      </c>
      <c r="G1773" t="s">
        <v>501</v>
      </c>
    </row>
    <row r="1774" spans="1:7" x14ac:dyDescent="0.25">
      <c r="A1774">
        <v>330</v>
      </c>
      <c r="B1774">
        <v>490</v>
      </c>
      <c r="C1774" t="s">
        <v>1094</v>
      </c>
      <c r="D1774" t="s">
        <v>913</v>
      </c>
      <c r="E1774" t="s">
        <v>1046</v>
      </c>
      <c r="F1774" t="str">
        <f t="shared" si="27"/>
        <v>330490DKA6430DKA1090DKA3200</v>
      </c>
      <c r="G1774" t="s">
        <v>723</v>
      </c>
    </row>
    <row r="1775" spans="1:7" x14ac:dyDescent="0.25">
      <c r="A1775">
        <v>330</v>
      </c>
      <c r="B1775">
        <v>490</v>
      </c>
      <c r="C1775" t="s">
        <v>1094</v>
      </c>
      <c r="D1775" t="s">
        <v>913</v>
      </c>
      <c r="E1775" t="s">
        <v>1048</v>
      </c>
      <c r="F1775" t="str">
        <f t="shared" si="27"/>
        <v>330490DKA6430DKA1090DKA3210</v>
      </c>
      <c r="G1775" t="s">
        <v>723</v>
      </c>
    </row>
    <row r="1776" spans="1:7" x14ac:dyDescent="0.25">
      <c r="A1776">
        <v>330</v>
      </c>
      <c r="B1776">
        <v>490</v>
      </c>
      <c r="C1776" t="s">
        <v>1094</v>
      </c>
      <c r="D1776" t="s">
        <v>913</v>
      </c>
      <c r="E1776" t="s">
        <v>1050</v>
      </c>
      <c r="F1776" t="str">
        <f t="shared" si="27"/>
        <v>330490DKA6430DKA1090DKA3220</v>
      </c>
      <c r="G1776" t="s">
        <v>723</v>
      </c>
    </row>
    <row r="1777" spans="1:7" x14ac:dyDescent="0.25">
      <c r="A1777">
        <v>330</v>
      </c>
      <c r="B1777">
        <v>490</v>
      </c>
      <c r="C1777" t="s">
        <v>1094</v>
      </c>
      <c r="D1777" t="s">
        <v>913</v>
      </c>
      <c r="E1777" t="s">
        <v>1052</v>
      </c>
      <c r="F1777" t="str">
        <f t="shared" si="27"/>
        <v>330490DKA6430DKA1090DKA3230</v>
      </c>
      <c r="G1777" t="s">
        <v>723</v>
      </c>
    </row>
    <row r="1778" spans="1:7" x14ac:dyDescent="0.25">
      <c r="A1778">
        <v>330</v>
      </c>
      <c r="B1778">
        <v>500</v>
      </c>
      <c r="C1778" t="s">
        <v>1092</v>
      </c>
      <c r="D1778" t="s">
        <v>908</v>
      </c>
      <c r="E1778" t="s">
        <v>1046</v>
      </c>
      <c r="F1778" t="str">
        <f t="shared" si="27"/>
        <v>330500DKA6410DKA1040-1050DKA3200</v>
      </c>
      <c r="G1778" t="s">
        <v>723</v>
      </c>
    </row>
    <row r="1779" spans="1:7" x14ac:dyDescent="0.25">
      <c r="A1779">
        <v>330</v>
      </c>
      <c r="B1779">
        <v>500</v>
      </c>
      <c r="C1779" t="s">
        <v>1092</v>
      </c>
      <c r="D1779" t="s">
        <v>908</v>
      </c>
      <c r="E1779" t="s">
        <v>1048</v>
      </c>
      <c r="F1779" t="str">
        <f t="shared" si="27"/>
        <v>330500DKA6410DKA1040-1050DKA3210</v>
      </c>
      <c r="G1779" t="s">
        <v>723</v>
      </c>
    </row>
    <row r="1780" spans="1:7" x14ac:dyDescent="0.25">
      <c r="A1780">
        <v>330</v>
      </c>
      <c r="B1780">
        <v>500</v>
      </c>
      <c r="C1780" t="s">
        <v>1092</v>
      </c>
      <c r="D1780" t="s">
        <v>908</v>
      </c>
      <c r="E1780" t="s">
        <v>1050</v>
      </c>
      <c r="F1780" t="str">
        <f t="shared" si="27"/>
        <v>330500DKA6410DKA1040-1050DKA3220</v>
      </c>
      <c r="G1780" t="s">
        <v>504</v>
      </c>
    </row>
    <row r="1781" spans="1:7" x14ac:dyDescent="0.25">
      <c r="A1781">
        <v>330</v>
      </c>
      <c r="B1781">
        <v>500</v>
      </c>
      <c r="C1781" t="s">
        <v>1092</v>
      </c>
      <c r="D1781" t="s">
        <v>908</v>
      </c>
      <c r="E1781" t="s">
        <v>1052</v>
      </c>
      <c r="F1781" t="str">
        <f t="shared" si="27"/>
        <v>330500DKA6410DKA1040-1050DKA3230</v>
      </c>
      <c r="G1781" t="s">
        <v>504</v>
      </c>
    </row>
    <row r="1782" spans="1:7" x14ac:dyDescent="0.25">
      <c r="A1782">
        <v>330</v>
      </c>
      <c r="B1782">
        <v>500</v>
      </c>
      <c r="C1782" t="s">
        <v>1092</v>
      </c>
      <c r="D1782" t="s">
        <v>910</v>
      </c>
      <c r="E1782" t="s">
        <v>1046</v>
      </c>
      <c r="F1782" t="str">
        <f t="shared" si="27"/>
        <v>330500DKA6410DKA1060DKA3200</v>
      </c>
      <c r="G1782" t="s">
        <v>504</v>
      </c>
    </row>
    <row r="1783" spans="1:7" x14ac:dyDescent="0.25">
      <c r="A1783">
        <v>330</v>
      </c>
      <c r="B1783">
        <v>500</v>
      </c>
      <c r="C1783" t="s">
        <v>1092</v>
      </c>
      <c r="D1783" t="s">
        <v>910</v>
      </c>
      <c r="E1783" t="s">
        <v>1048</v>
      </c>
      <c r="F1783" t="str">
        <f t="shared" si="27"/>
        <v>330500DKA6410DKA1060DKA3210</v>
      </c>
      <c r="G1783" t="s">
        <v>504</v>
      </c>
    </row>
    <row r="1784" spans="1:7" x14ac:dyDescent="0.25">
      <c r="A1784">
        <v>330</v>
      </c>
      <c r="B1784">
        <v>500</v>
      </c>
      <c r="C1784" t="s">
        <v>1092</v>
      </c>
      <c r="D1784" t="s">
        <v>910</v>
      </c>
      <c r="E1784" t="s">
        <v>1050</v>
      </c>
      <c r="F1784" t="str">
        <f t="shared" si="27"/>
        <v>330500DKA6410DKA1060DKA3220</v>
      </c>
      <c r="G1784" t="s">
        <v>504</v>
      </c>
    </row>
    <row r="1785" spans="1:7" x14ac:dyDescent="0.25">
      <c r="A1785">
        <v>330</v>
      </c>
      <c r="B1785">
        <v>500</v>
      </c>
      <c r="C1785" t="s">
        <v>1092</v>
      </c>
      <c r="D1785" t="s">
        <v>910</v>
      </c>
      <c r="E1785" t="s">
        <v>1052</v>
      </c>
      <c r="F1785" t="str">
        <f t="shared" si="27"/>
        <v>330500DKA6410DKA1060DKA3230</v>
      </c>
      <c r="G1785" t="s">
        <v>504</v>
      </c>
    </row>
    <row r="1786" spans="1:7" x14ac:dyDescent="0.25">
      <c r="A1786">
        <v>330</v>
      </c>
      <c r="B1786">
        <v>500</v>
      </c>
      <c r="C1786" t="s">
        <v>1092</v>
      </c>
      <c r="D1786" t="s">
        <v>911</v>
      </c>
      <c r="E1786" t="s">
        <v>1046</v>
      </c>
      <c r="F1786" t="str">
        <f t="shared" si="27"/>
        <v>330500DKA6410DKA1070-1080DKA3200</v>
      </c>
      <c r="G1786" t="s">
        <v>504</v>
      </c>
    </row>
    <row r="1787" spans="1:7" x14ac:dyDescent="0.25">
      <c r="A1787">
        <v>330</v>
      </c>
      <c r="B1787">
        <v>500</v>
      </c>
      <c r="C1787" t="s">
        <v>1092</v>
      </c>
      <c r="D1787" t="s">
        <v>911</v>
      </c>
      <c r="E1787" t="s">
        <v>1048</v>
      </c>
      <c r="F1787" t="str">
        <f t="shared" si="27"/>
        <v>330500DKA6410DKA1070-1080DKA3210</v>
      </c>
      <c r="G1787" t="s">
        <v>504</v>
      </c>
    </row>
    <row r="1788" spans="1:7" x14ac:dyDescent="0.25">
      <c r="A1788">
        <v>330</v>
      </c>
      <c r="B1788">
        <v>500</v>
      </c>
      <c r="C1788" t="s">
        <v>1092</v>
      </c>
      <c r="D1788" t="s">
        <v>911</v>
      </c>
      <c r="E1788" t="s">
        <v>1050</v>
      </c>
      <c r="F1788" t="str">
        <f t="shared" si="27"/>
        <v>330500DKA6410DKA1070-1080DKA3220</v>
      </c>
      <c r="G1788" t="s">
        <v>504</v>
      </c>
    </row>
    <row r="1789" spans="1:7" x14ac:dyDescent="0.25">
      <c r="A1789">
        <v>330</v>
      </c>
      <c r="B1789">
        <v>500</v>
      </c>
      <c r="C1789" t="s">
        <v>1092</v>
      </c>
      <c r="D1789" t="s">
        <v>911</v>
      </c>
      <c r="E1789" t="s">
        <v>1052</v>
      </c>
      <c r="F1789" t="str">
        <f t="shared" si="27"/>
        <v>330500DKA6410DKA1070-1080DKA3230</v>
      </c>
      <c r="G1789" t="s">
        <v>504</v>
      </c>
    </row>
    <row r="1790" spans="1:7" x14ac:dyDescent="0.25">
      <c r="A1790">
        <v>330</v>
      </c>
      <c r="B1790">
        <v>500</v>
      </c>
      <c r="C1790" t="s">
        <v>1092</v>
      </c>
      <c r="D1790" t="s">
        <v>913</v>
      </c>
      <c r="E1790" t="s">
        <v>1046</v>
      </c>
      <c r="F1790" t="str">
        <f t="shared" si="27"/>
        <v>330500DKA6410DKA1090DKA3200</v>
      </c>
      <c r="G1790" t="s">
        <v>504</v>
      </c>
    </row>
    <row r="1791" spans="1:7" x14ac:dyDescent="0.25">
      <c r="A1791">
        <v>330</v>
      </c>
      <c r="B1791">
        <v>500</v>
      </c>
      <c r="C1791" t="s">
        <v>1092</v>
      </c>
      <c r="D1791" t="s">
        <v>913</v>
      </c>
      <c r="E1791" t="s">
        <v>1048</v>
      </c>
      <c r="F1791" t="str">
        <f t="shared" si="27"/>
        <v>330500DKA6410DKA1090DKA3210</v>
      </c>
      <c r="G1791" t="s">
        <v>504</v>
      </c>
    </row>
    <row r="1792" spans="1:7" x14ac:dyDescent="0.25">
      <c r="A1792">
        <v>330</v>
      </c>
      <c r="B1792">
        <v>500</v>
      </c>
      <c r="C1792" t="s">
        <v>1092</v>
      </c>
      <c r="D1792" t="s">
        <v>913</v>
      </c>
      <c r="E1792" t="s">
        <v>1050</v>
      </c>
      <c r="F1792" t="str">
        <f t="shared" si="27"/>
        <v>330500DKA6410DKA1090DKA3220</v>
      </c>
      <c r="G1792" t="s">
        <v>504</v>
      </c>
    </row>
    <row r="1793" spans="1:7" x14ac:dyDescent="0.25">
      <c r="A1793">
        <v>330</v>
      </c>
      <c r="B1793">
        <v>500</v>
      </c>
      <c r="C1793" t="s">
        <v>1092</v>
      </c>
      <c r="D1793" t="s">
        <v>913</v>
      </c>
      <c r="E1793" t="s">
        <v>1052</v>
      </c>
      <c r="F1793" t="str">
        <f t="shared" si="27"/>
        <v>330500DKA6410DKA1090DKA3230</v>
      </c>
      <c r="G1793" t="s">
        <v>504</v>
      </c>
    </row>
    <row r="1794" spans="1:7" x14ac:dyDescent="0.25">
      <c r="A1794">
        <v>330</v>
      </c>
      <c r="B1794">
        <v>500</v>
      </c>
      <c r="C1794" t="s">
        <v>1093</v>
      </c>
      <c r="D1794" t="s">
        <v>908</v>
      </c>
      <c r="E1794" t="s">
        <v>1046</v>
      </c>
      <c r="F1794" t="str">
        <f t="shared" si="27"/>
        <v>330500DKA6420DKA1040-1050DKA3200</v>
      </c>
      <c r="G1794" t="s">
        <v>504</v>
      </c>
    </row>
    <row r="1795" spans="1:7" x14ac:dyDescent="0.25">
      <c r="A1795">
        <v>330</v>
      </c>
      <c r="B1795">
        <v>500</v>
      </c>
      <c r="C1795" t="s">
        <v>1093</v>
      </c>
      <c r="D1795" t="s">
        <v>908</v>
      </c>
      <c r="E1795" t="s">
        <v>1048</v>
      </c>
      <c r="F1795" t="str">
        <f t="shared" ref="F1795:F1858" si="28">CONCATENATE(A1795,B1795,C1795,D1795,E1795)</f>
        <v>330500DKA6420DKA1040-1050DKA3210</v>
      </c>
      <c r="G1795" t="s">
        <v>504</v>
      </c>
    </row>
    <row r="1796" spans="1:7" x14ac:dyDescent="0.25">
      <c r="A1796">
        <v>330</v>
      </c>
      <c r="B1796">
        <v>500</v>
      </c>
      <c r="C1796" t="s">
        <v>1093</v>
      </c>
      <c r="D1796" t="s">
        <v>908</v>
      </c>
      <c r="E1796" t="s">
        <v>1050</v>
      </c>
      <c r="F1796" t="str">
        <f t="shared" si="28"/>
        <v>330500DKA6420DKA1040-1050DKA3220</v>
      </c>
      <c r="G1796" t="s">
        <v>504</v>
      </c>
    </row>
    <row r="1797" spans="1:7" x14ac:dyDescent="0.25">
      <c r="A1797">
        <v>330</v>
      </c>
      <c r="B1797">
        <v>500</v>
      </c>
      <c r="C1797" t="s">
        <v>1093</v>
      </c>
      <c r="D1797" t="s">
        <v>908</v>
      </c>
      <c r="E1797" t="s">
        <v>1052</v>
      </c>
      <c r="F1797" t="str">
        <f t="shared" si="28"/>
        <v>330500DKA6420DKA1040-1050DKA3230</v>
      </c>
      <c r="G1797" t="s">
        <v>504</v>
      </c>
    </row>
    <row r="1798" spans="1:7" x14ac:dyDescent="0.25">
      <c r="A1798">
        <v>330</v>
      </c>
      <c r="B1798">
        <v>500</v>
      </c>
      <c r="C1798" t="s">
        <v>1093</v>
      </c>
      <c r="D1798" t="s">
        <v>910</v>
      </c>
      <c r="E1798" t="s">
        <v>1046</v>
      </c>
      <c r="F1798" t="str">
        <f t="shared" si="28"/>
        <v>330500DKA6420DKA1060DKA3200</v>
      </c>
      <c r="G1798" t="s">
        <v>723</v>
      </c>
    </row>
    <row r="1799" spans="1:7" x14ac:dyDescent="0.25">
      <c r="A1799">
        <v>330</v>
      </c>
      <c r="B1799">
        <v>500</v>
      </c>
      <c r="C1799" t="s">
        <v>1093</v>
      </c>
      <c r="D1799" t="s">
        <v>910</v>
      </c>
      <c r="E1799" t="s">
        <v>1048</v>
      </c>
      <c r="F1799" t="str">
        <f t="shared" si="28"/>
        <v>330500DKA6420DKA1060DKA3210</v>
      </c>
      <c r="G1799" t="s">
        <v>723</v>
      </c>
    </row>
    <row r="1800" spans="1:7" x14ac:dyDescent="0.25">
      <c r="A1800">
        <v>330</v>
      </c>
      <c r="B1800">
        <v>500</v>
      </c>
      <c r="C1800" t="s">
        <v>1093</v>
      </c>
      <c r="D1800" t="s">
        <v>910</v>
      </c>
      <c r="E1800" t="s">
        <v>1050</v>
      </c>
      <c r="F1800" t="str">
        <f t="shared" si="28"/>
        <v>330500DKA6420DKA1060DKA3220</v>
      </c>
      <c r="G1800" t="s">
        <v>723</v>
      </c>
    </row>
    <row r="1801" spans="1:7" x14ac:dyDescent="0.25">
      <c r="A1801">
        <v>330</v>
      </c>
      <c r="B1801">
        <v>500</v>
      </c>
      <c r="C1801" t="s">
        <v>1093</v>
      </c>
      <c r="D1801" t="s">
        <v>910</v>
      </c>
      <c r="E1801" t="s">
        <v>1052</v>
      </c>
      <c r="F1801" t="str">
        <f t="shared" si="28"/>
        <v>330500DKA6420DKA1060DKA3230</v>
      </c>
      <c r="G1801" t="s">
        <v>723</v>
      </c>
    </row>
    <row r="1802" spans="1:7" x14ac:dyDescent="0.25">
      <c r="A1802">
        <v>330</v>
      </c>
      <c r="B1802">
        <v>500</v>
      </c>
      <c r="C1802" t="s">
        <v>1093</v>
      </c>
      <c r="D1802" t="s">
        <v>911</v>
      </c>
      <c r="E1802" t="s">
        <v>1046</v>
      </c>
      <c r="F1802" t="str">
        <f t="shared" si="28"/>
        <v>330500DKA6420DKA1070-1080DKA3200</v>
      </c>
      <c r="G1802" t="s">
        <v>504</v>
      </c>
    </row>
    <row r="1803" spans="1:7" x14ac:dyDescent="0.25">
      <c r="A1803">
        <v>330</v>
      </c>
      <c r="B1803">
        <v>500</v>
      </c>
      <c r="C1803" t="s">
        <v>1093</v>
      </c>
      <c r="D1803" t="s">
        <v>911</v>
      </c>
      <c r="E1803" t="s">
        <v>1048</v>
      </c>
      <c r="F1803" t="str">
        <f t="shared" si="28"/>
        <v>330500DKA6420DKA1070-1080DKA3210</v>
      </c>
      <c r="G1803" t="s">
        <v>504</v>
      </c>
    </row>
    <row r="1804" spans="1:7" x14ac:dyDescent="0.25">
      <c r="A1804">
        <v>330</v>
      </c>
      <c r="B1804">
        <v>500</v>
      </c>
      <c r="C1804" t="s">
        <v>1093</v>
      </c>
      <c r="D1804" t="s">
        <v>911</v>
      </c>
      <c r="E1804" t="s">
        <v>1050</v>
      </c>
      <c r="F1804" t="str">
        <f t="shared" si="28"/>
        <v>330500DKA6420DKA1070-1080DKA3220</v>
      </c>
      <c r="G1804" t="s">
        <v>504</v>
      </c>
    </row>
    <row r="1805" spans="1:7" x14ac:dyDescent="0.25">
      <c r="A1805">
        <v>330</v>
      </c>
      <c r="B1805">
        <v>500</v>
      </c>
      <c r="C1805" t="s">
        <v>1093</v>
      </c>
      <c r="D1805" t="s">
        <v>911</v>
      </c>
      <c r="E1805" t="s">
        <v>1052</v>
      </c>
      <c r="F1805" t="str">
        <f t="shared" si="28"/>
        <v>330500DKA6420DKA1070-1080DKA3230</v>
      </c>
      <c r="G1805" t="s">
        <v>504</v>
      </c>
    </row>
    <row r="1806" spans="1:7" x14ac:dyDescent="0.25">
      <c r="A1806">
        <v>330</v>
      </c>
      <c r="B1806">
        <v>500</v>
      </c>
      <c r="C1806" t="s">
        <v>1093</v>
      </c>
      <c r="D1806" t="s">
        <v>913</v>
      </c>
      <c r="E1806" t="s">
        <v>1046</v>
      </c>
      <c r="F1806" t="str">
        <f t="shared" si="28"/>
        <v>330500DKA6420DKA1090DKA3200</v>
      </c>
      <c r="G1806" t="s">
        <v>723</v>
      </c>
    </row>
    <row r="1807" spans="1:7" x14ac:dyDescent="0.25">
      <c r="A1807">
        <v>330</v>
      </c>
      <c r="B1807">
        <v>500</v>
      </c>
      <c r="C1807" t="s">
        <v>1093</v>
      </c>
      <c r="D1807" t="s">
        <v>913</v>
      </c>
      <c r="E1807" t="s">
        <v>1048</v>
      </c>
      <c r="F1807" t="str">
        <f t="shared" si="28"/>
        <v>330500DKA6420DKA1090DKA3210</v>
      </c>
      <c r="G1807" t="s">
        <v>723</v>
      </c>
    </row>
    <row r="1808" spans="1:7" x14ac:dyDescent="0.25">
      <c r="A1808">
        <v>330</v>
      </c>
      <c r="B1808">
        <v>500</v>
      </c>
      <c r="C1808" t="s">
        <v>1093</v>
      </c>
      <c r="D1808" t="s">
        <v>913</v>
      </c>
      <c r="E1808" t="s">
        <v>1050</v>
      </c>
      <c r="F1808" t="str">
        <f t="shared" si="28"/>
        <v>330500DKA6420DKA1090DKA3220</v>
      </c>
      <c r="G1808" t="s">
        <v>723</v>
      </c>
    </row>
    <row r="1809" spans="1:7" x14ac:dyDescent="0.25">
      <c r="A1809">
        <v>330</v>
      </c>
      <c r="B1809">
        <v>500</v>
      </c>
      <c r="C1809" t="s">
        <v>1093</v>
      </c>
      <c r="D1809" t="s">
        <v>913</v>
      </c>
      <c r="E1809" t="s">
        <v>1052</v>
      </c>
      <c r="F1809" t="str">
        <f t="shared" si="28"/>
        <v>330500DKA6420DKA1090DKA3230</v>
      </c>
      <c r="G1809" t="s">
        <v>723</v>
      </c>
    </row>
    <row r="1810" spans="1:7" x14ac:dyDescent="0.25">
      <c r="A1810">
        <v>330</v>
      </c>
      <c r="B1810">
        <v>500</v>
      </c>
      <c r="C1810" t="s">
        <v>1094</v>
      </c>
      <c r="D1810" t="s">
        <v>908</v>
      </c>
      <c r="E1810" t="s">
        <v>1046</v>
      </c>
      <c r="F1810" t="str">
        <f t="shared" si="28"/>
        <v>330500DKA6430DKA1040-1050DKA3200</v>
      </c>
      <c r="G1810" t="s">
        <v>504</v>
      </c>
    </row>
    <row r="1811" spans="1:7" x14ac:dyDescent="0.25">
      <c r="A1811">
        <v>330</v>
      </c>
      <c r="B1811">
        <v>500</v>
      </c>
      <c r="C1811" t="s">
        <v>1094</v>
      </c>
      <c r="D1811" t="s">
        <v>908</v>
      </c>
      <c r="E1811" t="s">
        <v>1048</v>
      </c>
      <c r="F1811" t="str">
        <f t="shared" si="28"/>
        <v>330500DKA6430DKA1040-1050DKA3210</v>
      </c>
      <c r="G1811" t="s">
        <v>504</v>
      </c>
    </row>
    <row r="1812" spans="1:7" x14ac:dyDescent="0.25">
      <c r="A1812">
        <v>330</v>
      </c>
      <c r="B1812">
        <v>500</v>
      </c>
      <c r="C1812" t="s">
        <v>1094</v>
      </c>
      <c r="D1812" t="s">
        <v>908</v>
      </c>
      <c r="E1812" t="s">
        <v>1050</v>
      </c>
      <c r="F1812" t="str">
        <f t="shared" si="28"/>
        <v>330500DKA6430DKA1040-1050DKA3220</v>
      </c>
      <c r="G1812" t="s">
        <v>501</v>
      </c>
    </row>
    <row r="1813" spans="1:7" x14ac:dyDescent="0.25">
      <c r="A1813">
        <v>330</v>
      </c>
      <c r="B1813">
        <v>500</v>
      </c>
      <c r="C1813" t="s">
        <v>1094</v>
      </c>
      <c r="D1813" t="s">
        <v>908</v>
      </c>
      <c r="E1813" t="s">
        <v>1052</v>
      </c>
      <c r="F1813" t="str">
        <f t="shared" si="28"/>
        <v>330500DKA6430DKA1040-1050DKA3230</v>
      </c>
      <c r="G1813" t="s">
        <v>501</v>
      </c>
    </row>
    <row r="1814" spans="1:7" x14ac:dyDescent="0.25">
      <c r="A1814">
        <v>330</v>
      </c>
      <c r="B1814">
        <v>500</v>
      </c>
      <c r="C1814" t="s">
        <v>1094</v>
      </c>
      <c r="D1814" t="s">
        <v>910</v>
      </c>
      <c r="E1814" t="s">
        <v>1046</v>
      </c>
      <c r="F1814" t="str">
        <f t="shared" si="28"/>
        <v>330500DKA6430DKA1060DKA3200</v>
      </c>
      <c r="G1814" t="s">
        <v>723</v>
      </c>
    </row>
    <row r="1815" spans="1:7" x14ac:dyDescent="0.25">
      <c r="A1815">
        <v>330</v>
      </c>
      <c r="B1815">
        <v>500</v>
      </c>
      <c r="C1815" t="s">
        <v>1094</v>
      </c>
      <c r="D1815" t="s">
        <v>910</v>
      </c>
      <c r="E1815" t="s">
        <v>1048</v>
      </c>
      <c r="F1815" t="str">
        <f t="shared" si="28"/>
        <v>330500DKA6430DKA1060DKA3210</v>
      </c>
      <c r="G1815" t="s">
        <v>723</v>
      </c>
    </row>
    <row r="1816" spans="1:7" x14ac:dyDescent="0.25">
      <c r="A1816">
        <v>330</v>
      </c>
      <c r="B1816">
        <v>500</v>
      </c>
      <c r="C1816" t="s">
        <v>1094</v>
      </c>
      <c r="D1816" t="s">
        <v>910</v>
      </c>
      <c r="E1816" t="s">
        <v>1050</v>
      </c>
      <c r="F1816" t="str">
        <f t="shared" si="28"/>
        <v>330500DKA6430DKA1060DKA3220</v>
      </c>
      <c r="G1816" t="s">
        <v>723</v>
      </c>
    </row>
    <row r="1817" spans="1:7" x14ac:dyDescent="0.25">
      <c r="A1817">
        <v>330</v>
      </c>
      <c r="B1817">
        <v>500</v>
      </c>
      <c r="C1817" t="s">
        <v>1094</v>
      </c>
      <c r="D1817" t="s">
        <v>910</v>
      </c>
      <c r="E1817" t="s">
        <v>1052</v>
      </c>
      <c r="F1817" t="str">
        <f t="shared" si="28"/>
        <v>330500DKA6430DKA1060DKA3230</v>
      </c>
      <c r="G1817" t="s">
        <v>723</v>
      </c>
    </row>
    <row r="1818" spans="1:7" x14ac:dyDescent="0.25">
      <c r="A1818">
        <v>330</v>
      </c>
      <c r="B1818">
        <v>500</v>
      </c>
      <c r="C1818" t="s">
        <v>1094</v>
      </c>
      <c r="D1818" t="s">
        <v>911</v>
      </c>
      <c r="E1818" t="s">
        <v>1046</v>
      </c>
      <c r="F1818" t="str">
        <f t="shared" si="28"/>
        <v>330500DKA6430DKA1070-1080DKA3200</v>
      </c>
      <c r="G1818" t="s">
        <v>504</v>
      </c>
    </row>
    <row r="1819" spans="1:7" x14ac:dyDescent="0.25">
      <c r="A1819">
        <v>330</v>
      </c>
      <c r="B1819">
        <v>500</v>
      </c>
      <c r="C1819" t="s">
        <v>1094</v>
      </c>
      <c r="D1819" t="s">
        <v>911</v>
      </c>
      <c r="E1819" t="s">
        <v>1048</v>
      </c>
      <c r="F1819" t="str">
        <f t="shared" si="28"/>
        <v>330500DKA6430DKA1070-1080DKA3210</v>
      </c>
      <c r="G1819" t="s">
        <v>504</v>
      </c>
    </row>
    <row r="1820" spans="1:7" x14ac:dyDescent="0.25">
      <c r="A1820">
        <v>330</v>
      </c>
      <c r="B1820">
        <v>500</v>
      </c>
      <c r="C1820" t="s">
        <v>1094</v>
      </c>
      <c r="D1820" t="s">
        <v>911</v>
      </c>
      <c r="E1820" t="s">
        <v>1050</v>
      </c>
      <c r="F1820" t="str">
        <f t="shared" si="28"/>
        <v>330500DKA6430DKA1070-1080DKA3220</v>
      </c>
      <c r="G1820" t="s">
        <v>504</v>
      </c>
    </row>
    <row r="1821" spans="1:7" x14ac:dyDescent="0.25">
      <c r="A1821">
        <v>330</v>
      </c>
      <c r="B1821">
        <v>500</v>
      </c>
      <c r="C1821" t="s">
        <v>1094</v>
      </c>
      <c r="D1821" t="s">
        <v>911</v>
      </c>
      <c r="E1821" t="s">
        <v>1052</v>
      </c>
      <c r="F1821" t="str">
        <f t="shared" si="28"/>
        <v>330500DKA6430DKA1070-1080DKA3230</v>
      </c>
      <c r="G1821" t="s">
        <v>504</v>
      </c>
    </row>
    <row r="1822" spans="1:7" x14ac:dyDescent="0.25">
      <c r="A1822">
        <v>330</v>
      </c>
      <c r="B1822">
        <v>500</v>
      </c>
      <c r="C1822" t="s">
        <v>1094</v>
      </c>
      <c r="D1822" t="s">
        <v>913</v>
      </c>
      <c r="E1822" t="s">
        <v>1046</v>
      </c>
      <c r="F1822" t="str">
        <f t="shared" si="28"/>
        <v>330500DKA6430DKA1090DKA3200</v>
      </c>
      <c r="G1822" t="s">
        <v>723</v>
      </c>
    </row>
    <row r="1823" spans="1:7" x14ac:dyDescent="0.25">
      <c r="A1823">
        <v>330</v>
      </c>
      <c r="B1823">
        <v>500</v>
      </c>
      <c r="C1823" t="s">
        <v>1094</v>
      </c>
      <c r="D1823" t="s">
        <v>913</v>
      </c>
      <c r="E1823" t="s">
        <v>1048</v>
      </c>
      <c r="F1823" t="str">
        <f t="shared" si="28"/>
        <v>330500DKA6430DKA1090DKA3210</v>
      </c>
      <c r="G1823" t="s">
        <v>723</v>
      </c>
    </row>
    <row r="1824" spans="1:7" x14ac:dyDescent="0.25">
      <c r="A1824">
        <v>330</v>
      </c>
      <c r="B1824">
        <v>500</v>
      </c>
      <c r="C1824" t="s">
        <v>1094</v>
      </c>
      <c r="D1824" t="s">
        <v>913</v>
      </c>
      <c r="E1824" t="s">
        <v>1050</v>
      </c>
      <c r="F1824" t="str">
        <f t="shared" si="28"/>
        <v>330500DKA6430DKA1090DKA3220</v>
      </c>
      <c r="G1824" t="s">
        <v>723</v>
      </c>
    </row>
    <row r="1825" spans="1:7" x14ac:dyDescent="0.25">
      <c r="A1825">
        <v>330</v>
      </c>
      <c r="B1825">
        <v>500</v>
      </c>
      <c r="C1825" t="s">
        <v>1094</v>
      </c>
      <c r="D1825" t="s">
        <v>913</v>
      </c>
      <c r="E1825" t="s">
        <v>1052</v>
      </c>
      <c r="F1825" t="str">
        <f t="shared" si="28"/>
        <v>330500DKA6430DKA1090DKA3230</v>
      </c>
      <c r="G1825" t="s">
        <v>723</v>
      </c>
    </row>
    <row r="1826" spans="1:7" x14ac:dyDescent="0.25">
      <c r="A1826">
        <v>330</v>
      </c>
      <c r="B1826">
        <v>510</v>
      </c>
      <c r="C1826" t="s">
        <v>1092</v>
      </c>
      <c r="D1826" t="s">
        <v>908</v>
      </c>
      <c r="E1826" t="s">
        <v>1046</v>
      </c>
      <c r="F1826" t="str">
        <f t="shared" si="28"/>
        <v>330510DKA6410DKA1040-1050DKA3200</v>
      </c>
      <c r="G1826" t="s">
        <v>723</v>
      </c>
    </row>
    <row r="1827" spans="1:7" x14ac:dyDescent="0.25">
      <c r="A1827">
        <v>330</v>
      </c>
      <c r="B1827">
        <v>510</v>
      </c>
      <c r="C1827" t="s">
        <v>1092</v>
      </c>
      <c r="D1827" t="s">
        <v>908</v>
      </c>
      <c r="E1827" t="s">
        <v>1048</v>
      </c>
      <c r="F1827" t="str">
        <f t="shared" si="28"/>
        <v>330510DKA6410DKA1040-1050DKA3210</v>
      </c>
      <c r="G1827" t="s">
        <v>723</v>
      </c>
    </row>
    <row r="1828" spans="1:7" x14ac:dyDescent="0.25">
      <c r="A1828">
        <v>330</v>
      </c>
      <c r="B1828">
        <v>510</v>
      </c>
      <c r="C1828" t="s">
        <v>1092</v>
      </c>
      <c r="D1828" t="s">
        <v>908</v>
      </c>
      <c r="E1828" t="s">
        <v>1050</v>
      </c>
      <c r="F1828" t="str">
        <f t="shared" si="28"/>
        <v>330510DKA6410DKA1040-1050DKA3220</v>
      </c>
      <c r="G1828" t="s">
        <v>723</v>
      </c>
    </row>
    <row r="1829" spans="1:7" x14ac:dyDescent="0.25">
      <c r="A1829">
        <v>330</v>
      </c>
      <c r="B1829">
        <v>510</v>
      </c>
      <c r="C1829" t="s">
        <v>1092</v>
      </c>
      <c r="D1829" t="s">
        <v>908</v>
      </c>
      <c r="E1829" t="s">
        <v>1052</v>
      </c>
      <c r="F1829" t="str">
        <f t="shared" si="28"/>
        <v>330510DKA6410DKA1040-1050DKA3230</v>
      </c>
      <c r="G1829" t="s">
        <v>723</v>
      </c>
    </row>
    <row r="1830" spans="1:7" x14ac:dyDescent="0.25">
      <c r="A1830">
        <v>330</v>
      </c>
      <c r="B1830">
        <v>510</v>
      </c>
      <c r="C1830" t="s">
        <v>1092</v>
      </c>
      <c r="D1830" t="s">
        <v>910</v>
      </c>
      <c r="E1830" t="s">
        <v>1046</v>
      </c>
      <c r="F1830" t="str">
        <f t="shared" si="28"/>
        <v>330510DKA6410DKA1060DKA3200</v>
      </c>
      <c r="G1830" t="s">
        <v>504</v>
      </c>
    </row>
    <row r="1831" spans="1:7" x14ac:dyDescent="0.25">
      <c r="A1831">
        <v>330</v>
      </c>
      <c r="B1831">
        <v>510</v>
      </c>
      <c r="C1831" t="s">
        <v>1092</v>
      </c>
      <c r="D1831" t="s">
        <v>910</v>
      </c>
      <c r="E1831" t="s">
        <v>1048</v>
      </c>
      <c r="F1831" t="str">
        <f t="shared" si="28"/>
        <v>330510DKA6410DKA1060DKA3210</v>
      </c>
      <c r="G1831" t="s">
        <v>504</v>
      </c>
    </row>
    <row r="1832" spans="1:7" x14ac:dyDescent="0.25">
      <c r="A1832">
        <v>330</v>
      </c>
      <c r="B1832">
        <v>510</v>
      </c>
      <c r="C1832" t="s">
        <v>1092</v>
      </c>
      <c r="D1832" t="s">
        <v>910</v>
      </c>
      <c r="E1832" t="s">
        <v>1050</v>
      </c>
      <c r="F1832" t="str">
        <f t="shared" si="28"/>
        <v>330510DKA6410DKA1060DKA3220</v>
      </c>
      <c r="G1832" t="s">
        <v>504</v>
      </c>
    </row>
    <row r="1833" spans="1:7" x14ac:dyDescent="0.25">
      <c r="A1833">
        <v>330</v>
      </c>
      <c r="B1833">
        <v>510</v>
      </c>
      <c r="C1833" t="s">
        <v>1092</v>
      </c>
      <c r="D1833" t="s">
        <v>910</v>
      </c>
      <c r="E1833" t="s">
        <v>1052</v>
      </c>
      <c r="F1833" t="str">
        <f t="shared" si="28"/>
        <v>330510DKA6410DKA1060DKA3230</v>
      </c>
      <c r="G1833" t="s">
        <v>504</v>
      </c>
    </row>
    <row r="1834" spans="1:7" x14ac:dyDescent="0.25">
      <c r="A1834">
        <v>330</v>
      </c>
      <c r="B1834">
        <v>510</v>
      </c>
      <c r="C1834" t="s">
        <v>1092</v>
      </c>
      <c r="D1834" t="s">
        <v>911</v>
      </c>
      <c r="E1834" t="s">
        <v>1046</v>
      </c>
      <c r="F1834" t="str">
        <f t="shared" si="28"/>
        <v>330510DKA6410DKA1070-1080DKA3200</v>
      </c>
      <c r="G1834" t="s">
        <v>723</v>
      </c>
    </row>
    <row r="1835" spans="1:7" x14ac:dyDescent="0.25">
      <c r="A1835">
        <v>330</v>
      </c>
      <c r="B1835">
        <v>510</v>
      </c>
      <c r="C1835" t="s">
        <v>1092</v>
      </c>
      <c r="D1835" t="s">
        <v>911</v>
      </c>
      <c r="E1835" t="s">
        <v>1048</v>
      </c>
      <c r="F1835" t="str">
        <f t="shared" si="28"/>
        <v>330510DKA6410DKA1070-1080DKA3210</v>
      </c>
      <c r="G1835" t="s">
        <v>723</v>
      </c>
    </row>
    <row r="1836" spans="1:7" x14ac:dyDescent="0.25">
      <c r="A1836">
        <v>330</v>
      </c>
      <c r="B1836">
        <v>510</v>
      </c>
      <c r="C1836" t="s">
        <v>1092</v>
      </c>
      <c r="D1836" t="s">
        <v>911</v>
      </c>
      <c r="E1836" t="s">
        <v>1050</v>
      </c>
      <c r="F1836" t="str">
        <f t="shared" si="28"/>
        <v>330510DKA6410DKA1070-1080DKA3220</v>
      </c>
      <c r="G1836" t="s">
        <v>723</v>
      </c>
    </row>
    <row r="1837" spans="1:7" x14ac:dyDescent="0.25">
      <c r="A1837">
        <v>330</v>
      </c>
      <c r="B1837">
        <v>510</v>
      </c>
      <c r="C1837" t="s">
        <v>1092</v>
      </c>
      <c r="D1837" t="s">
        <v>911</v>
      </c>
      <c r="E1837" t="s">
        <v>1052</v>
      </c>
      <c r="F1837" t="str">
        <f t="shared" si="28"/>
        <v>330510DKA6410DKA1070-1080DKA3230</v>
      </c>
      <c r="G1837" t="s">
        <v>723</v>
      </c>
    </row>
    <row r="1838" spans="1:7" x14ac:dyDescent="0.25">
      <c r="A1838">
        <v>330</v>
      </c>
      <c r="B1838">
        <v>510</v>
      </c>
      <c r="C1838" t="s">
        <v>1092</v>
      </c>
      <c r="D1838" t="s">
        <v>913</v>
      </c>
      <c r="E1838" t="s">
        <v>1046</v>
      </c>
      <c r="F1838" t="str">
        <f t="shared" si="28"/>
        <v>330510DKA6410DKA1090DKA3200</v>
      </c>
      <c r="G1838" t="s">
        <v>504</v>
      </c>
    </row>
    <row r="1839" spans="1:7" x14ac:dyDescent="0.25">
      <c r="A1839">
        <v>330</v>
      </c>
      <c r="B1839">
        <v>510</v>
      </c>
      <c r="C1839" t="s">
        <v>1092</v>
      </c>
      <c r="D1839" t="s">
        <v>913</v>
      </c>
      <c r="E1839" t="s">
        <v>1048</v>
      </c>
      <c r="F1839" t="str">
        <f t="shared" si="28"/>
        <v>330510DKA6410DKA1090DKA3210</v>
      </c>
      <c r="G1839" t="s">
        <v>504</v>
      </c>
    </row>
    <row r="1840" spans="1:7" x14ac:dyDescent="0.25">
      <c r="A1840">
        <v>330</v>
      </c>
      <c r="B1840">
        <v>510</v>
      </c>
      <c r="C1840" t="s">
        <v>1092</v>
      </c>
      <c r="D1840" t="s">
        <v>913</v>
      </c>
      <c r="E1840" t="s">
        <v>1050</v>
      </c>
      <c r="F1840" t="str">
        <f t="shared" si="28"/>
        <v>330510DKA6410DKA1090DKA3220</v>
      </c>
      <c r="G1840" t="s">
        <v>504</v>
      </c>
    </row>
    <row r="1841" spans="1:7" x14ac:dyDescent="0.25">
      <c r="A1841">
        <v>330</v>
      </c>
      <c r="B1841">
        <v>510</v>
      </c>
      <c r="C1841" t="s">
        <v>1092</v>
      </c>
      <c r="D1841" t="s">
        <v>913</v>
      </c>
      <c r="E1841" t="s">
        <v>1052</v>
      </c>
      <c r="F1841" t="str">
        <f t="shared" si="28"/>
        <v>330510DKA6410DKA1090DKA3230</v>
      </c>
      <c r="G1841" t="s">
        <v>504</v>
      </c>
    </row>
    <row r="1842" spans="1:7" x14ac:dyDescent="0.25">
      <c r="A1842">
        <v>330</v>
      </c>
      <c r="B1842">
        <v>510</v>
      </c>
      <c r="C1842" t="s">
        <v>1093</v>
      </c>
      <c r="D1842" t="s">
        <v>908</v>
      </c>
      <c r="E1842" t="s">
        <v>1046</v>
      </c>
      <c r="F1842" t="str">
        <f t="shared" si="28"/>
        <v>330510DKA6420DKA1040-1050DKA3200</v>
      </c>
      <c r="G1842" t="s">
        <v>504</v>
      </c>
    </row>
    <row r="1843" spans="1:7" x14ac:dyDescent="0.25">
      <c r="A1843">
        <v>330</v>
      </c>
      <c r="B1843">
        <v>510</v>
      </c>
      <c r="C1843" t="s">
        <v>1093</v>
      </c>
      <c r="D1843" t="s">
        <v>908</v>
      </c>
      <c r="E1843" t="s">
        <v>1048</v>
      </c>
      <c r="F1843" t="str">
        <f t="shared" si="28"/>
        <v>330510DKA6420DKA1040-1050DKA3210</v>
      </c>
      <c r="G1843" t="s">
        <v>504</v>
      </c>
    </row>
    <row r="1844" spans="1:7" x14ac:dyDescent="0.25">
      <c r="A1844">
        <v>330</v>
      </c>
      <c r="B1844">
        <v>510</v>
      </c>
      <c r="C1844" t="s">
        <v>1093</v>
      </c>
      <c r="D1844" t="s">
        <v>908</v>
      </c>
      <c r="E1844" t="s">
        <v>1050</v>
      </c>
      <c r="F1844" t="str">
        <f t="shared" si="28"/>
        <v>330510DKA6420DKA1040-1050DKA3220</v>
      </c>
      <c r="G1844" t="s">
        <v>504</v>
      </c>
    </row>
    <row r="1845" spans="1:7" x14ac:dyDescent="0.25">
      <c r="A1845">
        <v>330</v>
      </c>
      <c r="B1845">
        <v>510</v>
      </c>
      <c r="C1845" t="s">
        <v>1093</v>
      </c>
      <c r="D1845" t="s">
        <v>908</v>
      </c>
      <c r="E1845" t="s">
        <v>1052</v>
      </c>
      <c r="F1845" t="str">
        <f t="shared" si="28"/>
        <v>330510DKA6420DKA1040-1050DKA3230</v>
      </c>
      <c r="G1845" t="s">
        <v>504</v>
      </c>
    </row>
    <row r="1846" spans="1:7" x14ac:dyDescent="0.25">
      <c r="A1846">
        <v>330</v>
      </c>
      <c r="B1846">
        <v>510</v>
      </c>
      <c r="C1846" t="s">
        <v>1093</v>
      </c>
      <c r="D1846" t="s">
        <v>910</v>
      </c>
      <c r="E1846" t="s">
        <v>1046</v>
      </c>
      <c r="F1846" t="str">
        <f t="shared" si="28"/>
        <v>330510DKA6420DKA1060DKA3200</v>
      </c>
      <c r="G1846" t="s">
        <v>504</v>
      </c>
    </row>
    <row r="1847" spans="1:7" x14ac:dyDescent="0.25">
      <c r="A1847">
        <v>330</v>
      </c>
      <c r="B1847">
        <v>510</v>
      </c>
      <c r="C1847" t="s">
        <v>1093</v>
      </c>
      <c r="D1847" t="s">
        <v>910</v>
      </c>
      <c r="E1847" t="s">
        <v>1048</v>
      </c>
      <c r="F1847" t="str">
        <f t="shared" si="28"/>
        <v>330510DKA6420DKA1060DKA3210</v>
      </c>
      <c r="G1847" t="s">
        <v>504</v>
      </c>
    </row>
    <row r="1848" spans="1:7" x14ac:dyDescent="0.25">
      <c r="A1848">
        <v>330</v>
      </c>
      <c r="B1848">
        <v>510</v>
      </c>
      <c r="C1848" t="s">
        <v>1093</v>
      </c>
      <c r="D1848" t="s">
        <v>910</v>
      </c>
      <c r="E1848" t="s">
        <v>1050</v>
      </c>
      <c r="F1848" t="str">
        <f t="shared" si="28"/>
        <v>330510DKA6420DKA1060DKA3220</v>
      </c>
      <c r="G1848" t="s">
        <v>504</v>
      </c>
    </row>
    <row r="1849" spans="1:7" x14ac:dyDescent="0.25">
      <c r="A1849">
        <v>330</v>
      </c>
      <c r="B1849">
        <v>510</v>
      </c>
      <c r="C1849" t="s">
        <v>1093</v>
      </c>
      <c r="D1849" t="s">
        <v>910</v>
      </c>
      <c r="E1849" t="s">
        <v>1052</v>
      </c>
      <c r="F1849" t="str">
        <f t="shared" si="28"/>
        <v>330510DKA6420DKA1060DKA3230</v>
      </c>
      <c r="G1849" t="s">
        <v>504</v>
      </c>
    </row>
    <row r="1850" spans="1:7" x14ac:dyDescent="0.25">
      <c r="A1850">
        <v>330</v>
      </c>
      <c r="B1850">
        <v>510</v>
      </c>
      <c r="C1850" t="s">
        <v>1093</v>
      </c>
      <c r="D1850" t="s">
        <v>911</v>
      </c>
      <c r="E1850" t="s">
        <v>1046</v>
      </c>
      <c r="F1850" t="str">
        <f t="shared" si="28"/>
        <v>330510DKA6420DKA1070-1080DKA3200</v>
      </c>
      <c r="G1850" t="s">
        <v>504</v>
      </c>
    </row>
    <row r="1851" spans="1:7" x14ac:dyDescent="0.25">
      <c r="A1851">
        <v>330</v>
      </c>
      <c r="B1851">
        <v>510</v>
      </c>
      <c r="C1851" t="s">
        <v>1093</v>
      </c>
      <c r="D1851" t="s">
        <v>911</v>
      </c>
      <c r="E1851" t="s">
        <v>1048</v>
      </c>
      <c r="F1851" t="str">
        <f t="shared" si="28"/>
        <v>330510DKA6420DKA1070-1080DKA3210</v>
      </c>
      <c r="G1851" t="s">
        <v>504</v>
      </c>
    </row>
    <row r="1852" spans="1:7" x14ac:dyDescent="0.25">
      <c r="A1852">
        <v>330</v>
      </c>
      <c r="B1852">
        <v>510</v>
      </c>
      <c r="C1852" t="s">
        <v>1093</v>
      </c>
      <c r="D1852" t="s">
        <v>911</v>
      </c>
      <c r="E1852" t="s">
        <v>1050</v>
      </c>
      <c r="F1852" t="str">
        <f t="shared" si="28"/>
        <v>330510DKA6420DKA1070-1080DKA3220</v>
      </c>
      <c r="G1852" t="s">
        <v>504</v>
      </c>
    </row>
    <row r="1853" spans="1:7" x14ac:dyDescent="0.25">
      <c r="A1853">
        <v>330</v>
      </c>
      <c r="B1853">
        <v>510</v>
      </c>
      <c r="C1853" t="s">
        <v>1093</v>
      </c>
      <c r="D1853" t="s">
        <v>911</v>
      </c>
      <c r="E1853" t="s">
        <v>1052</v>
      </c>
      <c r="F1853" t="str">
        <f t="shared" si="28"/>
        <v>330510DKA6420DKA1070-1080DKA3230</v>
      </c>
      <c r="G1853" t="s">
        <v>504</v>
      </c>
    </row>
    <row r="1854" spans="1:7" x14ac:dyDescent="0.25">
      <c r="A1854">
        <v>330</v>
      </c>
      <c r="B1854">
        <v>510</v>
      </c>
      <c r="C1854" t="s">
        <v>1093</v>
      </c>
      <c r="D1854" t="s">
        <v>913</v>
      </c>
      <c r="E1854" t="s">
        <v>1046</v>
      </c>
      <c r="F1854" t="str">
        <f t="shared" si="28"/>
        <v>330510DKA6420DKA1090DKA3200</v>
      </c>
      <c r="G1854" t="s">
        <v>504</v>
      </c>
    </row>
    <row r="1855" spans="1:7" x14ac:dyDescent="0.25">
      <c r="A1855">
        <v>330</v>
      </c>
      <c r="B1855">
        <v>510</v>
      </c>
      <c r="C1855" t="s">
        <v>1093</v>
      </c>
      <c r="D1855" t="s">
        <v>913</v>
      </c>
      <c r="E1855" t="s">
        <v>1048</v>
      </c>
      <c r="F1855" t="str">
        <f t="shared" si="28"/>
        <v>330510DKA6420DKA1090DKA3210</v>
      </c>
      <c r="G1855" t="s">
        <v>504</v>
      </c>
    </row>
    <row r="1856" spans="1:7" x14ac:dyDescent="0.25">
      <c r="A1856">
        <v>330</v>
      </c>
      <c r="B1856">
        <v>510</v>
      </c>
      <c r="C1856" t="s">
        <v>1093</v>
      </c>
      <c r="D1856" t="s">
        <v>913</v>
      </c>
      <c r="E1856" t="s">
        <v>1050</v>
      </c>
      <c r="F1856" t="str">
        <f t="shared" si="28"/>
        <v>330510DKA6420DKA1090DKA3220</v>
      </c>
      <c r="G1856" t="s">
        <v>504</v>
      </c>
    </row>
    <row r="1857" spans="1:7" x14ac:dyDescent="0.25">
      <c r="A1857">
        <v>330</v>
      </c>
      <c r="B1857">
        <v>510</v>
      </c>
      <c r="C1857" t="s">
        <v>1093</v>
      </c>
      <c r="D1857" t="s">
        <v>913</v>
      </c>
      <c r="E1857" t="s">
        <v>1052</v>
      </c>
      <c r="F1857" t="str">
        <f t="shared" si="28"/>
        <v>330510DKA6420DKA1090DKA3230</v>
      </c>
      <c r="G1857" t="s">
        <v>504</v>
      </c>
    </row>
    <row r="1858" spans="1:7" x14ac:dyDescent="0.25">
      <c r="A1858">
        <v>330</v>
      </c>
      <c r="B1858">
        <v>510</v>
      </c>
      <c r="C1858" t="s">
        <v>1094</v>
      </c>
      <c r="D1858" t="s">
        <v>908</v>
      </c>
      <c r="E1858" t="s">
        <v>1046</v>
      </c>
      <c r="F1858" t="str">
        <f t="shared" si="28"/>
        <v>330510DKA6430DKA1040-1050DKA3200</v>
      </c>
      <c r="G1858" t="s">
        <v>504</v>
      </c>
    </row>
    <row r="1859" spans="1:7" x14ac:dyDescent="0.25">
      <c r="A1859">
        <v>330</v>
      </c>
      <c r="B1859">
        <v>510</v>
      </c>
      <c r="C1859" t="s">
        <v>1094</v>
      </c>
      <c r="D1859" t="s">
        <v>908</v>
      </c>
      <c r="E1859" t="s">
        <v>1048</v>
      </c>
      <c r="F1859" t="str">
        <f t="shared" ref="F1859:F1922" si="29">CONCATENATE(A1859,B1859,C1859,D1859,E1859)</f>
        <v>330510DKA6430DKA1040-1050DKA3210</v>
      </c>
      <c r="G1859" t="s">
        <v>504</v>
      </c>
    </row>
    <row r="1860" spans="1:7" x14ac:dyDescent="0.25">
      <c r="A1860">
        <v>330</v>
      </c>
      <c r="B1860">
        <v>510</v>
      </c>
      <c r="C1860" t="s">
        <v>1094</v>
      </c>
      <c r="D1860" t="s">
        <v>908</v>
      </c>
      <c r="E1860" t="s">
        <v>1050</v>
      </c>
      <c r="F1860" t="str">
        <f t="shared" si="29"/>
        <v>330510DKA6430DKA1040-1050DKA3220</v>
      </c>
      <c r="G1860" t="s">
        <v>504</v>
      </c>
    </row>
    <row r="1861" spans="1:7" x14ac:dyDescent="0.25">
      <c r="A1861">
        <v>330</v>
      </c>
      <c r="B1861">
        <v>510</v>
      </c>
      <c r="C1861" t="s">
        <v>1094</v>
      </c>
      <c r="D1861" t="s">
        <v>908</v>
      </c>
      <c r="E1861" t="s">
        <v>1052</v>
      </c>
      <c r="F1861" t="str">
        <f t="shared" si="29"/>
        <v>330510DKA6430DKA1040-1050DKA3230</v>
      </c>
      <c r="G1861" t="s">
        <v>504</v>
      </c>
    </row>
    <row r="1862" spans="1:7" x14ac:dyDescent="0.25">
      <c r="A1862">
        <v>330</v>
      </c>
      <c r="B1862">
        <v>510</v>
      </c>
      <c r="C1862" t="s">
        <v>1094</v>
      </c>
      <c r="D1862" t="s">
        <v>910</v>
      </c>
      <c r="E1862" t="s">
        <v>1046</v>
      </c>
      <c r="F1862" t="str">
        <f t="shared" si="29"/>
        <v>330510DKA6430DKA1060DKA3200</v>
      </c>
      <c r="G1862" t="s">
        <v>723</v>
      </c>
    </row>
    <row r="1863" spans="1:7" x14ac:dyDescent="0.25">
      <c r="A1863">
        <v>330</v>
      </c>
      <c r="B1863">
        <v>510</v>
      </c>
      <c r="C1863" t="s">
        <v>1094</v>
      </c>
      <c r="D1863" t="s">
        <v>910</v>
      </c>
      <c r="E1863" t="s">
        <v>1048</v>
      </c>
      <c r="F1863" t="str">
        <f t="shared" si="29"/>
        <v>330510DKA6430DKA1060DKA3210</v>
      </c>
      <c r="G1863" t="s">
        <v>723</v>
      </c>
    </row>
    <row r="1864" spans="1:7" x14ac:dyDescent="0.25">
      <c r="A1864">
        <v>330</v>
      </c>
      <c r="B1864">
        <v>510</v>
      </c>
      <c r="C1864" t="s">
        <v>1094</v>
      </c>
      <c r="D1864" t="s">
        <v>910</v>
      </c>
      <c r="E1864" t="s">
        <v>1050</v>
      </c>
      <c r="F1864" t="str">
        <f t="shared" si="29"/>
        <v>330510DKA6430DKA1060DKA3220</v>
      </c>
      <c r="G1864" t="s">
        <v>723</v>
      </c>
    </row>
    <row r="1865" spans="1:7" x14ac:dyDescent="0.25">
      <c r="A1865">
        <v>330</v>
      </c>
      <c r="B1865">
        <v>510</v>
      </c>
      <c r="C1865" t="s">
        <v>1094</v>
      </c>
      <c r="D1865" t="s">
        <v>910</v>
      </c>
      <c r="E1865" t="s">
        <v>1052</v>
      </c>
      <c r="F1865" t="str">
        <f t="shared" si="29"/>
        <v>330510DKA6430DKA1060DKA3230</v>
      </c>
      <c r="G1865" t="s">
        <v>723</v>
      </c>
    </row>
    <row r="1866" spans="1:7" x14ac:dyDescent="0.25">
      <c r="A1866">
        <v>330</v>
      </c>
      <c r="B1866">
        <v>510</v>
      </c>
      <c r="C1866" t="s">
        <v>1094</v>
      </c>
      <c r="D1866" t="s">
        <v>911</v>
      </c>
      <c r="E1866" t="s">
        <v>1046</v>
      </c>
      <c r="F1866" t="str">
        <f t="shared" si="29"/>
        <v>330510DKA6430DKA1070-1080DKA3200</v>
      </c>
      <c r="G1866" t="s">
        <v>504</v>
      </c>
    </row>
    <row r="1867" spans="1:7" x14ac:dyDescent="0.25">
      <c r="A1867">
        <v>330</v>
      </c>
      <c r="B1867">
        <v>510</v>
      </c>
      <c r="C1867" t="s">
        <v>1094</v>
      </c>
      <c r="D1867" t="s">
        <v>911</v>
      </c>
      <c r="E1867" t="s">
        <v>1048</v>
      </c>
      <c r="F1867" t="str">
        <f t="shared" si="29"/>
        <v>330510DKA6430DKA1070-1080DKA3210</v>
      </c>
      <c r="G1867" t="s">
        <v>504</v>
      </c>
    </row>
    <row r="1868" spans="1:7" x14ac:dyDescent="0.25">
      <c r="A1868">
        <v>330</v>
      </c>
      <c r="B1868">
        <v>510</v>
      </c>
      <c r="C1868" t="s">
        <v>1094</v>
      </c>
      <c r="D1868" t="s">
        <v>911</v>
      </c>
      <c r="E1868" t="s">
        <v>1050</v>
      </c>
      <c r="F1868" t="str">
        <f t="shared" si="29"/>
        <v>330510DKA6430DKA1070-1080DKA3220</v>
      </c>
      <c r="G1868" t="s">
        <v>504</v>
      </c>
    </row>
    <row r="1869" spans="1:7" x14ac:dyDescent="0.25">
      <c r="A1869">
        <v>330</v>
      </c>
      <c r="B1869">
        <v>510</v>
      </c>
      <c r="C1869" t="s">
        <v>1094</v>
      </c>
      <c r="D1869" t="s">
        <v>911</v>
      </c>
      <c r="E1869" t="s">
        <v>1052</v>
      </c>
      <c r="F1869" t="str">
        <f t="shared" si="29"/>
        <v>330510DKA6430DKA1070-1080DKA3230</v>
      </c>
      <c r="G1869" t="s">
        <v>504</v>
      </c>
    </row>
    <row r="1870" spans="1:7" x14ac:dyDescent="0.25">
      <c r="A1870">
        <v>330</v>
      </c>
      <c r="B1870">
        <v>510</v>
      </c>
      <c r="C1870" t="s">
        <v>1094</v>
      </c>
      <c r="D1870" t="s">
        <v>913</v>
      </c>
      <c r="E1870" t="s">
        <v>1046</v>
      </c>
      <c r="F1870" t="str">
        <f t="shared" si="29"/>
        <v>330510DKA6430DKA1090DKA3200</v>
      </c>
      <c r="G1870" t="s">
        <v>723</v>
      </c>
    </row>
    <row r="1871" spans="1:7" x14ac:dyDescent="0.25">
      <c r="A1871">
        <v>330</v>
      </c>
      <c r="B1871">
        <v>510</v>
      </c>
      <c r="C1871" t="s">
        <v>1094</v>
      </c>
      <c r="D1871" t="s">
        <v>913</v>
      </c>
      <c r="E1871" t="s">
        <v>1048</v>
      </c>
      <c r="F1871" t="str">
        <f t="shared" si="29"/>
        <v>330510DKA6430DKA1090DKA3210</v>
      </c>
      <c r="G1871" t="s">
        <v>723</v>
      </c>
    </row>
    <row r="1872" spans="1:7" x14ac:dyDescent="0.25">
      <c r="A1872">
        <v>330</v>
      </c>
      <c r="B1872">
        <v>510</v>
      </c>
      <c r="C1872" t="s">
        <v>1094</v>
      </c>
      <c r="D1872" t="s">
        <v>913</v>
      </c>
      <c r="E1872" t="s">
        <v>1050</v>
      </c>
      <c r="F1872" t="str">
        <f t="shared" si="29"/>
        <v>330510DKA6430DKA1090DKA3220</v>
      </c>
      <c r="G1872" t="s">
        <v>723</v>
      </c>
    </row>
    <row r="1873" spans="1:7" x14ac:dyDescent="0.25">
      <c r="A1873">
        <v>330</v>
      </c>
      <c r="B1873">
        <v>510</v>
      </c>
      <c r="C1873" t="s">
        <v>1094</v>
      </c>
      <c r="D1873" t="s">
        <v>913</v>
      </c>
      <c r="E1873" t="s">
        <v>1052</v>
      </c>
      <c r="F1873" t="str">
        <f t="shared" si="29"/>
        <v>330510DKA6430DKA1090DKA3230</v>
      </c>
      <c r="G1873" t="s">
        <v>723</v>
      </c>
    </row>
    <row r="1874" spans="1:7" x14ac:dyDescent="0.25">
      <c r="A1874">
        <v>330</v>
      </c>
      <c r="B1874">
        <v>520</v>
      </c>
      <c r="C1874" t="s">
        <v>1092</v>
      </c>
      <c r="D1874" t="s">
        <v>908</v>
      </c>
      <c r="E1874" t="s">
        <v>1046</v>
      </c>
      <c r="F1874" t="str">
        <f t="shared" si="29"/>
        <v>330520DKA6410DKA1040-1050DKA3200</v>
      </c>
      <c r="G1874" t="s">
        <v>723</v>
      </c>
    </row>
    <row r="1875" spans="1:7" x14ac:dyDescent="0.25">
      <c r="A1875">
        <v>330</v>
      </c>
      <c r="B1875">
        <v>520</v>
      </c>
      <c r="C1875" t="s">
        <v>1092</v>
      </c>
      <c r="D1875" t="s">
        <v>908</v>
      </c>
      <c r="E1875" t="s">
        <v>1048</v>
      </c>
      <c r="F1875" t="str">
        <f t="shared" si="29"/>
        <v>330520DKA6410DKA1040-1050DKA3210</v>
      </c>
      <c r="G1875" t="s">
        <v>723</v>
      </c>
    </row>
    <row r="1876" spans="1:7" x14ac:dyDescent="0.25">
      <c r="A1876">
        <v>330</v>
      </c>
      <c r="B1876">
        <v>520</v>
      </c>
      <c r="C1876" t="s">
        <v>1092</v>
      </c>
      <c r="D1876" t="s">
        <v>908</v>
      </c>
      <c r="E1876" t="s">
        <v>1050</v>
      </c>
      <c r="F1876" t="str">
        <f t="shared" si="29"/>
        <v>330520DKA6410DKA1040-1050DKA3220</v>
      </c>
      <c r="G1876" t="s">
        <v>723</v>
      </c>
    </row>
    <row r="1877" spans="1:7" x14ac:dyDescent="0.25">
      <c r="A1877">
        <v>330</v>
      </c>
      <c r="B1877">
        <v>520</v>
      </c>
      <c r="C1877" t="s">
        <v>1092</v>
      </c>
      <c r="D1877" t="s">
        <v>908</v>
      </c>
      <c r="E1877" t="s">
        <v>1052</v>
      </c>
      <c r="F1877" t="str">
        <f t="shared" si="29"/>
        <v>330520DKA6410DKA1040-1050DKA3230</v>
      </c>
      <c r="G1877" t="s">
        <v>723</v>
      </c>
    </row>
    <row r="1878" spans="1:7" x14ac:dyDescent="0.25">
      <c r="A1878">
        <v>330</v>
      </c>
      <c r="B1878">
        <v>520</v>
      </c>
      <c r="C1878" t="s">
        <v>1092</v>
      </c>
      <c r="D1878" t="s">
        <v>910</v>
      </c>
      <c r="E1878" t="s">
        <v>1046</v>
      </c>
      <c r="F1878" t="str">
        <f t="shared" si="29"/>
        <v>330520DKA6410DKA1060DKA3200</v>
      </c>
      <c r="G1878" t="s">
        <v>504</v>
      </c>
    </row>
    <row r="1879" spans="1:7" x14ac:dyDescent="0.25">
      <c r="A1879">
        <v>330</v>
      </c>
      <c r="B1879">
        <v>520</v>
      </c>
      <c r="C1879" t="s">
        <v>1092</v>
      </c>
      <c r="D1879" t="s">
        <v>910</v>
      </c>
      <c r="E1879" t="s">
        <v>1048</v>
      </c>
      <c r="F1879" t="str">
        <f t="shared" si="29"/>
        <v>330520DKA6410DKA1060DKA3210</v>
      </c>
      <c r="G1879" t="s">
        <v>504</v>
      </c>
    </row>
    <row r="1880" spans="1:7" x14ac:dyDescent="0.25">
      <c r="A1880">
        <v>330</v>
      </c>
      <c r="B1880">
        <v>520</v>
      </c>
      <c r="C1880" t="s">
        <v>1092</v>
      </c>
      <c r="D1880" t="s">
        <v>910</v>
      </c>
      <c r="E1880" t="s">
        <v>1050</v>
      </c>
      <c r="F1880" t="str">
        <f t="shared" si="29"/>
        <v>330520DKA6410DKA1060DKA3220</v>
      </c>
      <c r="G1880" t="s">
        <v>504</v>
      </c>
    </row>
    <row r="1881" spans="1:7" x14ac:dyDescent="0.25">
      <c r="A1881">
        <v>330</v>
      </c>
      <c r="B1881">
        <v>520</v>
      </c>
      <c r="C1881" t="s">
        <v>1092</v>
      </c>
      <c r="D1881" t="s">
        <v>910</v>
      </c>
      <c r="E1881" t="s">
        <v>1052</v>
      </c>
      <c r="F1881" t="str">
        <f t="shared" si="29"/>
        <v>330520DKA6410DKA1060DKA3230</v>
      </c>
      <c r="G1881" t="s">
        <v>504</v>
      </c>
    </row>
    <row r="1882" spans="1:7" x14ac:dyDescent="0.25">
      <c r="A1882">
        <v>330</v>
      </c>
      <c r="B1882">
        <v>520</v>
      </c>
      <c r="C1882" t="s">
        <v>1092</v>
      </c>
      <c r="D1882" t="s">
        <v>911</v>
      </c>
      <c r="E1882" t="s">
        <v>1046</v>
      </c>
      <c r="F1882" t="str">
        <f t="shared" si="29"/>
        <v>330520DKA6410DKA1070-1080DKA3200</v>
      </c>
      <c r="G1882" t="s">
        <v>723</v>
      </c>
    </row>
    <row r="1883" spans="1:7" x14ac:dyDescent="0.25">
      <c r="A1883">
        <v>330</v>
      </c>
      <c r="B1883">
        <v>520</v>
      </c>
      <c r="C1883" t="s">
        <v>1092</v>
      </c>
      <c r="D1883" t="s">
        <v>911</v>
      </c>
      <c r="E1883" t="s">
        <v>1048</v>
      </c>
      <c r="F1883" t="str">
        <f t="shared" si="29"/>
        <v>330520DKA6410DKA1070-1080DKA3210</v>
      </c>
      <c r="G1883" t="s">
        <v>723</v>
      </c>
    </row>
    <row r="1884" spans="1:7" x14ac:dyDescent="0.25">
      <c r="A1884">
        <v>330</v>
      </c>
      <c r="B1884">
        <v>520</v>
      </c>
      <c r="C1884" t="s">
        <v>1092</v>
      </c>
      <c r="D1884" t="s">
        <v>911</v>
      </c>
      <c r="E1884" t="s">
        <v>1050</v>
      </c>
      <c r="F1884" t="str">
        <f t="shared" si="29"/>
        <v>330520DKA6410DKA1070-1080DKA3220</v>
      </c>
      <c r="G1884" t="s">
        <v>723</v>
      </c>
    </row>
    <row r="1885" spans="1:7" x14ac:dyDescent="0.25">
      <c r="A1885">
        <v>330</v>
      </c>
      <c r="B1885">
        <v>520</v>
      </c>
      <c r="C1885" t="s">
        <v>1092</v>
      </c>
      <c r="D1885" t="s">
        <v>911</v>
      </c>
      <c r="E1885" t="s">
        <v>1052</v>
      </c>
      <c r="F1885" t="str">
        <f t="shared" si="29"/>
        <v>330520DKA6410DKA1070-1080DKA3230</v>
      </c>
      <c r="G1885" t="s">
        <v>723</v>
      </c>
    </row>
    <row r="1886" spans="1:7" x14ac:dyDescent="0.25">
      <c r="A1886">
        <v>330</v>
      </c>
      <c r="B1886">
        <v>520</v>
      </c>
      <c r="C1886" t="s">
        <v>1092</v>
      </c>
      <c r="D1886" t="s">
        <v>913</v>
      </c>
      <c r="E1886" t="s">
        <v>1046</v>
      </c>
      <c r="F1886" t="str">
        <f t="shared" si="29"/>
        <v>330520DKA6410DKA1090DKA3200</v>
      </c>
      <c r="G1886" t="s">
        <v>504</v>
      </c>
    </row>
    <row r="1887" spans="1:7" x14ac:dyDescent="0.25">
      <c r="A1887">
        <v>330</v>
      </c>
      <c r="B1887">
        <v>520</v>
      </c>
      <c r="C1887" t="s">
        <v>1092</v>
      </c>
      <c r="D1887" t="s">
        <v>913</v>
      </c>
      <c r="E1887" t="s">
        <v>1048</v>
      </c>
      <c r="F1887" t="str">
        <f t="shared" si="29"/>
        <v>330520DKA6410DKA1090DKA3210</v>
      </c>
      <c r="G1887" t="s">
        <v>504</v>
      </c>
    </row>
    <row r="1888" spans="1:7" x14ac:dyDescent="0.25">
      <c r="A1888">
        <v>330</v>
      </c>
      <c r="B1888">
        <v>520</v>
      </c>
      <c r="C1888" t="s">
        <v>1092</v>
      </c>
      <c r="D1888" t="s">
        <v>913</v>
      </c>
      <c r="E1888" t="s">
        <v>1050</v>
      </c>
      <c r="F1888" t="str">
        <f t="shared" si="29"/>
        <v>330520DKA6410DKA1090DKA3220</v>
      </c>
      <c r="G1888" t="s">
        <v>504</v>
      </c>
    </row>
    <row r="1889" spans="1:7" x14ac:dyDescent="0.25">
      <c r="A1889">
        <v>330</v>
      </c>
      <c r="B1889">
        <v>520</v>
      </c>
      <c r="C1889" t="s">
        <v>1092</v>
      </c>
      <c r="D1889" t="s">
        <v>913</v>
      </c>
      <c r="E1889" t="s">
        <v>1052</v>
      </c>
      <c r="F1889" t="str">
        <f t="shared" si="29"/>
        <v>330520DKA6410DKA1090DKA3230</v>
      </c>
      <c r="G1889" t="s">
        <v>504</v>
      </c>
    </row>
    <row r="1890" spans="1:7" x14ac:dyDescent="0.25">
      <c r="A1890">
        <v>330</v>
      </c>
      <c r="B1890">
        <v>520</v>
      </c>
      <c r="C1890" t="s">
        <v>1093</v>
      </c>
      <c r="D1890" t="s">
        <v>908</v>
      </c>
      <c r="E1890" t="s">
        <v>1046</v>
      </c>
      <c r="F1890" t="str">
        <f t="shared" si="29"/>
        <v>330520DKA6420DKA1040-1050DKA3200</v>
      </c>
      <c r="G1890" t="s">
        <v>723</v>
      </c>
    </row>
    <row r="1891" spans="1:7" x14ac:dyDescent="0.25">
      <c r="A1891">
        <v>330</v>
      </c>
      <c r="B1891">
        <v>520</v>
      </c>
      <c r="C1891" t="s">
        <v>1093</v>
      </c>
      <c r="D1891" t="s">
        <v>908</v>
      </c>
      <c r="E1891" t="s">
        <v>1048</v>
      </c>
      <c r="F1891" t="str">
        <f t="shared" si="29"/>
        <v>330520DKA6420DKA1040-1050DKA3210</v>
      </c>
      <c r="G1891" t="s">
        <v>723</v>
      </c>
    </row>
    <row r="1892" spans="1:7" x14ac:dyDescent="0.25">
      <c r="A1892">
        <v>330</v>
      </c>
      <c r="B1892">
        <v>520</v>
      </c>
      <c r="C1892" t="s">
        <v>1093</v>
      </c>
      <c r="D1892" t="s">
        <v>908</v>
      </c>
      <c r="E1892" t="s">
        <v>1050</v>
      </c>
      <c r="F1892" t="str">
        <f t="shared" si="29"/>
        <v>330520DKA6420DKA1040-1050DKA3220</v>
      </c>
      <c r="G1892" t="s">
        <v>723</v>
      </c>
    </row>
    <row r="1893" spans="1:7" x14ac:dyDescent="0.25">
      <c r="A1893">
        <v>330</v>
      </c>
      <c r="B1893">
        <v>520</v>
      </c>
      <c r="C1893" t="s">
        <v>1093</v>
      </c>
      <c r="D1893" t="s">
        <v>908</v>
      </c>
      <c r="E1893" t="s">
        <v>1052</v>
      </c>
      <c r="F1893" t="str">
        <f t="shared" si="29"/>
        <v>330520DKA6420DKA1040-1050DKA3230</v>
      </c>
      <c r="G1893" t="s">
        <v>723</v>
      </c>
    </row>
    <row r="1894" spans="1:7" x14ac:dyDescent="0.25">
      <c r="A1894">
        <v>330</v>
      </c>
      <c r="B1894">
        <v>520</v>
      </c>
      <c r="C1894" t="s">
        <v>1093</v>
      </c>
      <c r="D1894" t="s">
        <v>910</v>
      </c>
      <c r="E1894" t="s">
        <v>1046</v>
      </c>
      <c r="F1894" t="str">
        <f t="shared" si="29"/>
        <v>330520DKA6420DKA1060DKA3200</v>
      </c>
      <c r="G1894" t="s">
        <v>504</v>
      </c>
    </row>
    <row r="1895" spans="1:7" x14ac:dyDescent="0.25">
      <c r="A1895">
        <v>330</v>
      </c>
      <c r="B1895">
        <v>520</v>
      </c>
      <c r="C1895" t="s">
        <v>1093</v>
      </c>
      <c r="D1895" t="s">
        <v>910</v>
      </c>
      <c r="E1895" t="s">
        <v>1048</v>
      </c>
      <c r="F1895" t="str">
        <f t="shared" si="29"/>
        <v>330520DKA6420DKA1060DKA3210</v>
      </c>
      <c r="G1895" t="s">
        <v>504</v>
      </c>
    </row>
    <row r="1896" spans="1:7" x14ac:dyDescent="0.25">
      <c r="A1896">
        <v>330</v>
      </c>
      <c r="B1896">
        <v>520</v>
      </c>
      <c r="C1896" t="s">
        <v>1093</v>
      </c>
      <c r="D1896" t="s">
        <v>910</v>
      </c>
      <c r="E1896" t="s">
        <v>1050</v>
      </c>
      <c r="F1896" t="str">
        <f t="shared" si="29"/>
        <v>330520DKA6420DKA1060DKA3220</v>
      </c>
      <c r="G1896" t="s">
        <v>504</v>
      </c>
    </row>
    <row r="1897" spans="1:7" x14ac:dyDescent="0.25">
      <c r="A1897">
        <v>330</v>
      </c>
      <c r="B1897">
        <v>520</v>
      </c>
      <c r="C1897" t="s">
        <v>1093</v>
      </c>
      <c r="D1897" t="s">
        <v>910</v>
      </c>
      <c r="E1897" t="s">
        <v>1052</v>
      </c>
      <c r="F1897" t="str">
        <f t="shared" si="29"/>
        <v>330520DKA6420DKA1060DKA3230</v>
      </c>
      <c r="G1897" t="s">
        <v>504</v>
      </c>
    </row>
    <row r="1898" spans="1:7" x14ac:dyDescent="0.25">
      <c r="A1898">
        <v>330</v>
      </c>
      <c r="B1898">
        <v>520</v>
      </c>
      <c r="C1898" t="s">
        <v>1093</v>
      </c>
      <c r="D1898" t="s">
        <v>911</v>
      </c>
      <c r="E1898" t="s">
        <v>1046</v>
      </c>
      <c r="F1898" t="str">
        <f t="shared" si="29"/>
        <v>330520DKA6420DKA1070-1080DKA3200</v>
      </c>
      <c r="G1898" t="s">
        <v>723</v>
      </c>
    </row>
    <row r="1899" spans="1:7" x14ac:dyDescent="0.25">
      <c r="A1899">
        <v>330</v>
      </c>
      <c r="B1899">
        <v>520</v>
      </c>
      <c r="C1899" t="s">
        <v>1093</v>
      </c>
      <c r="D1899" t="s">
        <v>911</v>
      </c>
      <c r="E1899" t="s">
        <v>1048</v>
      </c>
      <c r="F1899" t="str">
        <f t="shared" si="29"/>
        <v>330520DKA6420DKA1070-1080DKA3210</v>
      </c>
      <c r="G1899" t="s">
        <v>723</v>
      </c>
    </row>
    <row r="1900" spans="1:7" x14ac:dyDescent="0.25">
      <c r="A1900">
        <v>330</v>
      </c>
      <c r="B1900">
        <v>520</v>
      </c>
      <c r="C1900" t="s">
        <v>1093</v>
      </c>
      <c r="D1900" t="s">
        <v>911</v>
      </c>
      <c r="E1900" t="s">
        <v>1050</v>
      </c>
      <c r="F1900" t="str">
        <f t="shared" si="29"/>
        <v>330520DKA6420DKA1070-1080DKA3220</v>
      </c>
      <c r="G1900" t="s">
        <v>723</v>
      </c>
    </row>
    <row r="1901" spans="1:7" x14ac:dyDescent="0.25">
      <c r="A1901">
        <v>330</v>
      </c>
      <c r="B1901">
        <v>520</v>
      </c>
      <c r="C1901" t="s">
        <v>1093</v>
      </c>
      <c r="D1901" t="s">
        <v>911</v>
      </c>
      <c r="E1901" t="s">
        <v>1052</v>
      </c>
      <c r="F1901" t="str">
        <f t="shared" si="29"/>
        <v>330520DKA6420DKA1070-1080DKA3230</v>
      </c>
      <c r="G1901" t="s">
        <v>723</v>
      </c>
    </row>
    <row r="1902" spans="1:7" x14ac:dyDescent="0.25">
      <c r="A1902">
        <v>330</v>
      </c>
      <c r="B1902">
        <v>520</v>
      </c>
      <c r="C1902" t="s">
        <v>1093</v>
      </c>
      <c r="D1902" t="s">
        <v>913</v>
      </c>
      <c r="E1902" t="s">
        <v>1046</v>
      </c>
      <c r="F1902" t="str">
        <f t="shared" si="29"/>
        <v>330520DKA6420DKA1090DKA3200</v>
      </c>
      <c r="G1902" t="s">
        <v>504</v>
      </c>
    </row>
    <row r="1903" spans="1:7" x14ac:dyDescent="0.25">
      <c r="A1903">
        <v>330</v>
      </c>
      <c r="B1903">
        <v>520</v>
      </c>
      <c r="C1903" t="s">
        <v>1093</v>
      </c>
      <c r="D1903" t="s">
        <v>913</v>
      </c>
      <c r="E1903" t="s">
        <v>1048</v>
      </c>
      <c r="F1903" t="str">
        <f t="shared" si="29"/>
        <v>330520DKA6420DKA1090DKA3210</v>
      </c>
      <c r="G1903" t="s">
        <v>504</v>
      </c>
    </row>
    <row r="1904" spans="1:7" x14ac:dyDescent="0.25">
      <c r="A1904">
        <v>330</v>
      </c>
      <c r="B1904">
        <v>520</v>
      </c>
      <c r="C1904" t="s">
        <v>1093</v>
      </c>
      <c r="D1904" t="s">
        <v>913</v>
      </c>
      <c r="E1904" t="s">
        <v>1050</v>
      </c>
      <c r="F1904" t="str">
        <f t="shared" si="29"/>
        <v>330520DKA6420DKA1090DKA3220</v>
      </c>
      <c r="G1904" t="s">
        <v>504</v>
      </c>
    </row>
    <row r="1905" spans="1:7" x14ac:dyDescent="0.25">
      <c r="A1905">
        <v>330</v>
      </c>
      <c r="B1905">
        <v>520</v>
      </c>
      <c r="C1905" t="s">
        <v>1093</v>
      </c>
      <c r="D1905" t="s">
        <v>913</v>
      </c>
      <c r="E1905" t="s">
        <v>1052</v>
      </c>
      <c r="F1905" t="str">
        <f t="shared" si="29"/>
        <v>330520DKA6420DKA1090DKA3230</v>
      </c>
      <c r="G1905" t="s">
        <v>504</v>
      </c>
    </row>
    <row r="1906" spans="1:7" x14ac:dyDescent="0.25">
      <c r="A1906">
        <v>330</v>
      </c>
      <c r="B1906">
        <v>520</v>
      </c>
      <c r="C1906" t="s">
        <v>1094</v>
      </c>
      <c r="D1906" t="s">
        <v>908</v>
      </c>
      <c r="E1906" t="s">
        <v>1046</v>
      </c>
      <c r="F1906" t="str">
        <f t="shared" si="29"/>
        <v>330520DKA6430DKA1040-1050DKA3200</v>
      </c>
      <c r="G1906" t="s">
        <v>504</v>
      </c>
    </row>
    <row r="1907" spans="1:7" x14ac:dyDescent="0.25">
      <c r="A1907">
        <v>330</v>
      </c>
      <c r="B1907">
        <v>520</v>
      </c>
      <c r="C1907" t="s">
        <v>1094</v>
      </c>
      <c r="D1907" t="s">
        <v>908</v>
      </c>
      <c r="E1907" t="s">
        <v>1048</v>
      </c>
      <c r="F1907" t="str">
        <f t="shared" si="29"/>
        <v>330520DKA6430DKA1040-1050DKA3210</v>
      </c>
      <c r="G1907" t="s">
        <v>504</v>
      </c>
    </row>
    <row r="1908" spans="1:7" x14ac:dyDescent="0.25">
      <c r="A1908">
        <v>330</v>
      </c>
      <c r="B1908">
        <v>520</v>
      </c>
      <c r="C1908" t="s">
        <v>1094</v>
      </c>
      <c r="D1908" t="s">
        <v>908</v>
      </c>
      <c r="E1908" t="s">
        <v>1050</v>
      </c>
      <c r="F1908" t="str">
        <f t="shared" si="29"/>
        <v>330520DKA6430DKA1040-1050DKA3220</v>
      </c>
      <c r="G1908" t="s">
        <v>504</v>
      </c>
    </row>
    <row r="1909" spans="1:7" x14ac:dyDescent="0.25">
      <c r="A1909">
        <v>330</v>
      </c>
      <c r="B1909">
        <v>520</v>
      </c>
      <c r="C1909" t="s">
        <v>1094</v>
      </c>
      <c r="D1909" t="s">
        <v>908</v>
      </c>
      <c r="E1909" t="s">
        <v>1052</v>
      </c>
      <c r="F1909" t="str">
        <f t="shared" si="29"/>
        <v>330520DKA6430DKA1040-1050DKA3230</v>
      </c>
      <c r="G1909" t="s">
        <v>504</v>
      </c>
    </row>
    <row r="1910" spans="1:7" x14ac:dyDescent="0.25">
      <c r="A1910">
        <v>330</v>
      </c>
      <c r="B1910">
        <v>520</v>
      </c>
      <c r="C1910" t="s">
        <v>1094</v>
      </c>
      <c r="D1910" t="s">
        <v>910</v>
      </c>
      <c r="E1910" t="s">
        <v>1046</v>
      </c>
      <c r="F1910" t="str">
        <f t="shared" si="29"/>
        <v>330520DKA6430DKA1060DKA3200</v>
      </c>
      <c r="G1910" t="s">
        <v>504</v>
      </c>
    </row>
    <row r="1911" spans="1:7" x14ac:dyDescent="0.25">
      <c r="A1911">
        <v>330</v>
      </c>
      <c r="B1911">
        <v>520</v>
      </c>
      <c r="C1911" t="s">
        <v>1094</v>
      </c>
      <c r="D1911" t="s">
        <v>910</v>
      </c>
      <c r="E1911" t="s">
        <v>1048</v>
      </c>
      <c r="F1911" t="str">
        <f t="shared" si="29"/>
        <v>330520DKA6430DKA1060DKA3210</v>
      </c>
      <c r="G1911" t="s">
        <v>504</v>
      </c>
    </row>
    <row r="1912" spans="1:7" x14ac:dyDescent="0.25">
      <c r="A1912">
        <v>330</v>
      </c>
      <c r="B1912">
        <v>520</v>
      </c>
      <c r="C1912" t="s">
        <v>1094</v>
      </c>
      <c r="D1912" t="s">
        <v>910</v>
      </c>
      <c r="E1912" t="s">
        <v>1050</v>
      </c>
      <c r="F1912" t="str">
        <f t="shared" si="29"/>
        <v>330520DKA6430DKA1060DKA3220</v>
      </c>
      <c r="G1912" t="s">
        <v>504</v>
      </c>
    </row>
    <row r="1913" spans="1:7" x14ac:dyDescent="0.25">
      <c r="A1913">
        <v>330</v>
      </c>
      <c r="B1913">
        <v>520</v>
      </c>
      <c r="C1913" t="s">
        <v>1094</v>
      </c>
      <c r="D1913" t="s">
        <v>910</v>
      </c>
      <c r="E1913" t="s">
        <v>1052</v>
      </c>
      <c r="F1913" t="str">
        <f t="shared" si="29"/>
        <v>330520DKA6430DKA1060DKA3230</v>
      </c>
      <c r="G1913" t="s">
        <v>504</v>
      </c>
    </row>
    <row r="1914" spans="1:7" x14ac:dyDescent="0.25">
      <c r="A1914">
        <v>330</v>
      </c>
      <c r="B1914">
        <v>520</v>
      </c>
      <c r="C1914" t="s">
        <v>1094</v>
      </c>
      <c r="D1914" t="s">
        <v>911</v>
      </c>
      <c r="E1914" t="s">
        <v>1046</v>
      </c>
      <c r="F1914" t="str">
        <f t="shared" si="29"/>
        <v>330520DKA6430DKA1070-1080DKA3200</v>
      </c>
      <c r="G1914" t="s">
        <v>504</v>
      </c>
    </row>
    <row r="1915" spans="1:7" x14ac:dyDescent="0.25">
      <c r="A1915">
        <v>330</v>
      </c>
      <c r="B1915">
        <v>520</v>
      </c>
      <c r="C1915" t="s">
        <v>1094</v>
      </c>
      <c r="D1915" t="s">
        <v>911</v>
      </c>
      <c r="E1915" t="s">
        <v>1048</v>
      </c>
      <c r="F1915" t="str">
        <f t="shared" si="29"/>
        <v>330520DKA6430DKA1070-1080DKA3210</v>
      </c>
      <c r="G1915" t="s">
        <v>504</v>
      </c>
    </row>
    <row r="1916" spans="1:7" x14ac:dyDescent="0.25">
      <c r="A1916">
        <v>330</v>
      </c>
      <c r="B1916">
        <v>520</v>
      </c>
      <c r="C1916" t="s">
        <v>1094</v>
      </c>
      <c r="D1916" t="s">
        <v>911</v>
      </c>
      <c r="E1916" t="s">
        <v>1050</v>
      </c>
      <c r="F1916" t="str">
        <f t="shared" si="29"/>
        <v>330520DKA6430DKA1070-1080DKA3220</v>
      </c>
      <c r="G1916" t="s">
        <v>504</v>
      </c>
    </row>
    <row r="1917" spans="1:7" x14ac:dyDescent="0.25">
      <c r="A1917">
        <v>330</v>
      </c>
      <c r="B1917">
        <v>520</v>
      </c>
      <c r="C1917" t="s">
        <v>1094</v>
      </c>
      <c r="D1917" t="s">
        <v>911</v>
      </c>
      <c r="E1917" t="s">
        <v>1052</v>
      </c>
      <c r="F1917" t="str">
        <f t="shared" si="29"/>
        <v>330520DKA6430DKA1070-1080DKA3230</v>
      </c>
      <c r="G1917" t="s">
        <v>504</v>
      </c>
    </row>
    <row r="1918" spans="1:7" x14ac:dyDescent="0.25">
      <c r="A1918">
        <v>330</v>
      </c>
      <c r="B1918">
        <v>520</v>
      </c>
      <c r="C1918" t="s">
        <v>1094</v>
      </c>
      <c r="D1918" t="s">
        <v>913</v>
      </c>
      <c r="E1918" t="s">
        <v>1046</v>
      </c>
      <c r="F1918" t="str">
        <f t="shared" si="29"/>
        <v>330520DKA6430DKA1090DKA3200</v>
      </c>
      <c r="G1918" t="s">
        <v>504</v>
      </c>
    </row>
    <row r="1919" spans="1:7" x14ac:dyDescent="0.25">
      <c r="A1919">
        <v>330</v>
      </c>
      <c r="B1919">
        <v>520</v>
      </c>
      <c r="C1919" t="s">
        <v>1094</v>
      </c>
      <c r="D1919" t="s">
        <v>913</v>
      </c>
      <c r="E1919" t="s">
        <v>1048</v>
      </c>
      <c r="F1919" t="str">
        <f t="shared" si="29"/>
        <v>330520DKA6430DKA1090DKA3210</v>
      </c>
      <c r="G1919" t="s">
        <v>504</v>
      </c>
    </row>
    <row r="1920" spans="1:7" x14ac:dyDescent="0.25">
      <c r="A1920">
        <v>330</v>
      </c>
      <c r="B1920">
        <v>520</v>
      </c>
      <c r="C1920" t="s">
        <v>1094</v>
      </c>
      <c r="D1920" t="s">
        <v>913</v>
      </c>
      <c r="E1920" t="s">
        <v>1050</v>
      </c>
      <c r="F1920" t="str">
        <f t="shared" si="29"/>
        <v>330520DKA6430DKA1090DKA3220</v>
      </c>
      <c r="G1920" t="s">
        <v>504</v>
      </c>
    </row>
    <row r="1921" spans="1:7" x14ac:dyDescent="0.25">
      <c r="A1921">
        <v>330</v>
      </c>
      <c r="B1921">
        <v>520</v>
      </c>
      <c r="C1921" t="s">
        <v>1094</v>
      </c>
      <c r="D1921" t="s">
        <v>913</v>
      </c>
      <c r="E1921" t="s">
        <v>1052</v>
      </c>
      <c r="F1921" t="str">
        <f t="shared" si="29"/>
        <v>330520DKA6430DKA1090DKA3230</v>
      </c>
      <c r="G1921" t="s">
        <v>504</v>
      </c>
    </row>
    <row r="1922" spans="1:7" x14ac:dyDescent="0.25">
      <c r="A1922">
        <v>340</v>
      </c>
      <c r="B1922">
        <v>450</v>
      </c>
      <c r="C1922" t="s">
        <v>1092</v>
      </c>
      <c r="D1922" t="s">
        <v>908</v>
      </c>
      <c r="E1922" t="s">
        <v>1046</v>
      </c>
      <c r="F1922" t="str">
        <f t="shared" si="29"/>
        <v>340450DKA6410DKA1040-1050DKA3200</v>
      </c>
      <c r="G1922" t="s">
        <v>501</v>
      </c>
    </row>
    <row r="1923" spans="1:7" x14ac:dyDescent="0.25">
      <c r="A1923">
        <v>340</v>
      </c>
      <c r="B1923">
        <v>450</v>
      </c>
      <c r="C1923" t="s">
        <v>1092</v>
      </c>
      <c r="D1923" t="s">
        <v>908</v>
      </c>
      <c r="E1923" t="s">
        <v>1048</v>
      </c>
      <c r="F1923" t="str">
        <f t="shared" ref="F1923:F1986" si="30">CONCATENATE(A1923,B1923,C1923,D1923,E1923)</f>
        <v>340450DKA6410DKA1040-1050DKA3210</v>
      </c>
      <c r="G1923" t="s">
        <v>501</v>
      </c>
    </row>
    <row r="1924" spans="1:7" x14ac:dyDescent="0.25">
      <c r="A1924">
        <v>340</v>
      </c>
      <c r="B1924">
        <v>450</v>
      </c>
      <c r="C1924" t="s">
        <v>1092</v>
      </c>
      <c r="D1924" t="s">
        <v>908</v>
      </c>
      <c r="E1924" t="s">
        <v>1050</v>
      </c>
      <c r="F1924" t="str">
        <f t="shared" si="30"/>
        <v>340450DKA6410DKA1040-1050DKA3220</v>
      </c>
      <c r="G1924" t="s">
        <v>501</v>
      </c>
    </row>
    <row r="1925" spans="1:7" x14ac:dyDescent="0.25">
      <c r="A1925">
        <v>340</v>
      </c>
      <c r="B1925">
        <v>450</v>
      </c>
      <c r="C1925" t="s">
        <v>1092</v>
      </c>
      <c r="D1925" t="s">
        <v>908</v>
      </c>
      <c r="E1925" t="s">
        <v>1052</v>
      </c>
      <c r="F1925" t="str">
        <f t="shared" si="30"/>
        <v>340450DKA6410DKA1040-1050DKA3230</v>
      </c>
      <c r="G1925" t="s">
        <v>501</v>
      </c>
    </row>
    <row r="1926" spans="1:7" x14ac:dyDescent="0.25">
      <c r="A1926">
        <v>340</v>
      </c>
      <c r="B1926">
        <v>450</v>
      </c>
      <c r="C1926" t="s">
        <v>1092</v>
      </c>
      <c r="D1926" t="s">
        <v>910</v>
      </c>
      <c r="E1926" t="s">
        <v>1046</v>
      </c>
      <c r="F1926" t="str">
        <f t="shared" si="30"/>
        <v>340450DKA6410DKA1060DKA3200</v>
      </c>
      <c r="G1926" t="s">
        <v>723</v>
      </c>
    </row>
    <row r="1927" spans="1:7" x14ac:dyDescent="0.25">
      <c r="A1927">
        <v>340</v>
      </c>
      <c r="B1927">
        <v>450</v>
      </c>
      <c r="C1927" t="s">
        <v>1092</v>
      </c>
      <c r="D1927" t="s">
        <v>910</v>
      </c>
      <c r="E1927" t="s">
        <v>1048</v>
      </c>
      <c r="F1927" t="str">
        <f t="shared" si="30"/>
        <v>340450DKA6410DKA1060DKA3210</v>
      </c>
      <c r="G1927" t="s">
        <v>723</v>
      </c>
    </row>
    <row r="1928" spans="1:7" x14ac:dyDescent="0.25">
      <c r="A1928">
        <v>340</v>
      </c>
      <c r="B1928">
        <v>450</v>
      </c>
      <c r="C1928" t="s">
        <v>1092</v>
      </c>
      <c r="D1928" t="s">
        <v>910</v>
      </c>
      <c r="E1928" t="s">
        <v>1050</v>
      </c>
      <c r="F1928" t="str">
        <f t="shared" si="30"/>
        <v>340450DKA6410DKA1060DKA3220</v>
      </c>
      <c r="G1928" t="s">
        <v>723</v>
      </c>
    </row>
    <row r="1929" spans="1:7" x14ac:dyDescent="0.25">
      <c r="A1929">
        <v>340</v>
      </c>
      <c r="B1929">
        <v>450</v>
      </c>
      <c r="C1929" t="s">
        <v>1092</v>
      </c>
      <c r="D1929" t="s">
        <v>910</v>
      </c>
      <c r="E1929" t="s">
        <v>1052</v>
      </c>
      <c r="F1929" t="str">
        <f t="shared" si="30"/>
        <v>340450DKA6410DKA1060DKA3230</v>
      </c>
      <c r="G1929" t="s">
        <v>723</v>
      </c>
    </row>
    <row r="1930" spans="1:7" x14ac:dyDescent="0.25">
      <c r="A1930">
        <v>340</v>
      </c>
      <c r="B1930">
        <v>450</v>
      </c>
      <c r="C1930" t="s">
        <v>1092</v>
      </c>
      <c r="D1930" t="s">
        <v>911</v>
      </c>
      <c r="E1930" t="s">
        <v>1046</v>
      </c>
      <c r="F1930" t="str">
        <f t="shared" si="30"/>
        <v>340450DKA6410DKA1070-1080DKA3200</v>
      </c>
      <c r="G1930" t="s">
        <v>501</v>
      </c>
    </row>
    <row r="1931" spans="1:7" x14ac:dyDescent="0.25">
      <c r="A1931">
        <v>340</v>
      </c>
      <c r="B1931">
        <v>450</v>
      </c>
      <c r="C1931" t="s">
        <v>1092</v>
      </c>
      <c r="D1931" t="s">
        <v>911</v>
      </c>
      <c r="E1931" t="s">
        <v>1048</v>
      </c>
      <c r="F1931" t="str">
        <f t="shared" si="30"/>
        <v>340450DKA6410DKA1070-1080DKA3210</v>
      </c>
      <c r="G1931" t="s">
        <v>501</v>
      </c>
    </row>
    <row r="1932" spans="1:7" x14ac:dyDescent="0.25">
      <c r="A1932">
        <v>340</v>
      </c>
      <c r="B1932">
        <v>450</v>
      </c>
      <c r="C1932" t="s">
        <v>1092</v>
      </c>
      <c r="D1932" t="s">
        <v>911</v>
      </c>
      <c r="E1932" t="s">
        <v>1050</v>
      </c>
      <c r="F1932" t="str">
        <f t="shared" si="30"/>
        <v>340450DKA6410DKA1070-1080DKA3220</v>
      </c>
      <c r="G1932" t="s">
        <v>501</v>
      </c>
    </row>
    <row r="1933" spans="1:7" x14ac:dyDescent="0.25">
      <c r="A1933">
        <v>340</v>
      </c>
      <c r="B1933">
        <v>450</v>
      </c>
      <c r="C1933" t="s">
        <v>1092</v>
      </c>
      <c r="D1933" t="s">
        <v>911</v>
      </c>
      <c r="E1933" t="s">
        <v>1052</v>
      </c>
      <c r="F1933" t="str">
        <f t="shared" si="30"/>
        <v>340450DKA6410DKA1070-1080DKA3230</v>
      </c>
      <c r="G1933" t="s">
        <v>501</v>
      </c>
    </row>
    <row r="1934" spans="1:7" x14ac:dyDescent="0.25">
      <c r="A1934">
        <v>340</v>
      </c>
      <c r="B1934">
        <v>450</v>
      </c>
      <c r="C1934" t="s">
        <v>1092</v>
      </c>
      <c r="D1934" t="s">
        <v>913</v>
      </c>
      <c r="E1934" t="s">
        <v>1046</v>
      </c>
      <c r="F1934" t="str">
        <f t="shared" si="30"/>
        <v>340450DKA6410DKA1090DKA3200</v>
      </c>
      <c r="G1934" t="s">
        <v>723</v>
      </c>
    </row>
    <row r="1935" spans="1:7" x14ac:dyDescent="0.25">
      <c r="A1935">
        <v>340</v>
      </c>
      <c r="B1935">
        <v>450</v>
      </c>
      <c r="C1935" t="s">
        <v>1092</v>
      </c>
      <c r="D1935" t="s">
        <v>913</v>
      </c>
      <c r="E1935" t="s">
        <v>1048</v>
      </c>
      <c r="F1935" t="str">
        <f t="shared" si="30"/>
        <v>340450DKA6410DKA1090DKA3210</v>
      </c>
      <c r="G1935" t="s">
        <v>723</v>
      </c>
    </row>
    <row r="1936" spans="1:7" x14ac:dyDescent="0.25">
      <c r="A1936">
        <v>340</v>
      </c>
      <c r="B1936">
        <v>450</v>
      </c>
      <c r="C1936" t="s">
        <v>1092</v>
      </c>
      <c r="D1936" t="s">
        <v>913</v>
      </c>
      <c r="E1936" t="s">
        <v>1050</v>
      </c>
      <c r="F1936" t="str">
        <f t="shared" si="30"/>
        <v>340450DKA6410DKA1090DKA3220</v>
      </c>
      <c r="G1936" t="s">
        <v>723</v>
      </c>
    </row>
    <row r="1937" spans="1:7" x14ac:dyDescent="0.25">
      <c r="A1937">
        <v>340</v>
      </c>
      <c r="B1937">
        <v>450</v>
      </c>
      <c r="C1937" t="s">
        <v>1092</v>
      </c>
      <c r="D1937" t="s">
        <v>913</v>
      </c>
      <c r="E1937" t="s">
        <v>1052</v>
      </c>
      <c r="F1937" t="str">
        <f t="shared" si="30"/>
        <v>340450DKA6410DKA1090DKA3230</v>
      </c>
      <c r="G1937" t="s">
        <v>723</v>
      </c>
    </row>
    <row r="1938" spans="1:7" x14ac:dyDescent="0.25">
      <c r="A1938">
        <v>340</v>
      </c>
      <c r="B1938">
        <v>450</v>
      </c>
      <c r="C1938" t="s">
        <v>1093</v>
      </c>
      <c r="D1938" t="s">
        <v>908</v>
      </c>
      <c r="E1938" t="s">
        <v>1046</v>
      </c>
      <c r="F1938" t="str">
        <f t="shared" si="30"/>
        <v>340450DKA6420DKA1040-1050DKA3200</v>
      </c>
      <c r="G1938" t="s">
        <v>723</v>
      </c>
    </row>
    <row r="1939" spans="1:7" x14ac:dyDescent="0.25">
      <c r="A1939">
        <v>340</v>
      </c>
      <c r="B1939">
        <v>450</v>
      </c>
      <c r="C1939" t="s">
        <v>1093</v>
      </c>
      <c r="D1939" t="s">
        <v>908</v>
      </c>
      <c r="E1939" t="s">
        <v>1048</v>
      </c>
      <c r="F1939" t="str">
        <f t="shared" si="30"/>
        <v>340450DKA6420DKA1040-1050DKA3210</v>
      </c>
      <c r="G1939" t="s">
        <v>723</v>
      </c>
    </row>
    <row r="1940" spans="1:7" x14ac:dyDescent="0.25">
      <c r="A1940">
        <v>340</v>
      </c>
      <c r="B1940">
        <v>450</v>
      </c>
      <c r="C1940" t="s">
        <v>1093</v>
      </c>
      <c r="D1940" t="s">
        <v>908</v>
      </c>
      <c r="E1940" t="s">
        <v>1050</v>
      </c>
      <c r="F1940" t="str">
        <f t="shared" si="30"/>
        <v>340450DKA6420DKA1040-1050DKA3220</v>
      </c>
      <c r="G1940" t="s">
        <v>723</v>
      </c>
    </row>
    <row r="1941" spans="1:7" x14ac:dyDescent="0.25">
      <c r="A1941">
        <v>340</v>
      </c>
      <c r="B1941">
        <v>450</v>
      </c>
      <c r="C1941" t="s">
        <v>1093</v>
      </c>
      <c r="D1941" t="s">
        <v>908</v>
      </c>
      <c r="E1941" t="s">
        <v>1052</v>
      </c>
      <c r="F1941" t="str">
        <f t="shared" si="30"/>
        <v>340450DKA6420DKA1040-1050DKA3230</v>
      </c>
      <c r="G1941" t="s">
        <v>723</v>
      </c>
    </row>
    <row r="1942" spans="1:7" x14ac:dyDescent="0.25">
      <c r="A1942">
        <v>340</v>
      </c>
      <c r="B1942">
        <v>450</v>
      </c>
      <c r="C1942" t="s">
        <v>1093</v>
      </c>
      <c r="D1942" t="s">
        <v>910</v>
      </c>
      <c r="E1942" t="s">
        <v>1046</v>
      </c>
      <c r="F1942" t="str">
        <f t="shared" si="30"/>
        <v>340450DKA6420DKA1060DKA3200</v>
      </c>
      <c r="G1942" t="s">
        <v>723</v>
      </c>
    </row>
    <row r="1943" spans="1:7" x14ac:dyDescent="0.25">
      <c r="A1943">
        <v>340</v>
      </c>
      <c r="B1943">
        <v>450</v>
      </c>
      <c r="C1943" t="s">
        <v>1093</v>
      </c>
      <c r="D1943" t="s">
        <v>910</v>
      </c>
      <c r="E1943" t="s">
        <v>1048</v>
      </c>
      <c r="F1943" t="str">
        <f t="shared" si="30"/>
        <v>340450DKA6420DKA1060DKA3210</v>
      </c>
      <c r="G1943" t="s">
        <v>723</v>
      </c>
    </row>
    <row r="1944" spans="1:7" x14ac:dyDescent="0.25">
      <c r="A1944">
        <v>340</v>
      </c>
      <c r="B1944">
        <v>450</v>
      </c>
      <c r="C1944" t="s">
        <v>1093</v>
      </c>
      <c r="D1944" t="s">
        <v>910</v>
      </c>
      <c r="E1944" t="s">
        <v>1050</v>
      </c>
      <c r="F1944" t="str">
        <f t="shared" si="30"/>
        <v>340450DKA6420DKA1060DKA3220</v>
      </c>
      <c r="G1944" t="s">
        <v>723</v>
      </c>
    </row>
    <row r="1945" spans="1:7" x14ac:dyDescent="0.25">
      <c r="A1945">
        <v>340</v>
      </c>
      <c r="B1945">
        <v>450</v>
      </c>
      <c r="C1945" t="s">
        <v>1093</v>
      </c>
      <c r="D1945" t="s">
        <v>910</v>
      </c>
      <c r="E1945" t="s">
        <v>1052</v>
      </c>
      <c r="F1945" t="str">
        <f t="shared" si="30"/>
        <v>340450DKA6420DKA1060DKA3230</v>
      </c>
      <c r="G1945" t="s">
        <v>723</v>
      </c>
    </row>
    <row r="1946" spans="1:7" x14ac:dyDescent="0.25">
      <c r="A1946">
        <v>340</v>
      </c>
      <c r="B1946">
        <v>450</v>
      </c>
      <c r="C1946" t="s">
        <v>1093</v>
      </c>
      <c r="D1946" t="s">
        <v>911</v>
      </c>
      <c r="E1946" t="s">
        <v>1046</v>
      </c>
      <c r="F1946" t="str">
        <f t="shared" si="30"/>
        <v>340450DKA6420DKA1070-1080DKA3200</v>
      </c>
      <c r="G1946" t="s">
        <v>723</v>
      </c>
    </row>
    <row r="1947" spans="1:7" x14ac:dyDescent="0.25">
      <c r="A1947">
        <v>340</v>
      </c>
      <c r="B1947">
        <v>450</v>
      </c>
      <c r="C1947" t="s">
        <v>1093</v>
      </c>
      <c r="D1947" t="s">
        <v>911</v>
      </c>
      <c r="E1947" t="s">
        <v>1048</v>
      </c>
      <c r="F1947" t="str">
        <f t="shared" si="30"/>
        <v>340450DKA6420DKA1070-1080DKA3210</v>
      </c>
      <c r="G1947" t="s">
        <v>723</v>
      </c>
    </row>
    <row r="1948" spans="1:7" x14ac:dyDescent="0.25">
      <c r="A1948">
        <v>340</v>
      </c>
      <c r="B1948">
        <v>450</v>
      </c>
      <c r="C1948" t="s">
        <v>1093</v>
      </c>
      <c r="D1948" t="s">
        <v>911</v>
      </c>
      <c r="E1948" t="s">
        <v>1050</v>
      </c>
      <c r="F1948" t="str">
        <f t="shared" si="30"/>
        <v>340450DKA6420DKA1070-1080DKA3220</v>
      </c>
      <c r="G1948" t="s">
        <v>723</v>
      </c>
    </row>
    <row r="1949" spans="1:7" x14ac:dyDescent="0.25">
      <c r="A1949">
        <v>340</v>
      </c>
      <c r="B1949">
        <v>450</v>
      </c>
      <c r="C1949" t="s">
        <v>1093</v>
      </c>
      <c r="D1949" t="s">
        <v>911</v>
      </c>
      <c r="E1949" t="s">
        <v>1052</v>
      </c>
      <c r="F1949" t="str">
        <f t="shared" si="30"/>
        <v>340450DKA6420DKA1070-1080DKA3230</v>
      </c>
      <c r="G1949" t="s">
        <v>723</v>
      </c>
    </row>
    <row r="1950" spans="1:7" x14ac:dyDescent="0.25">
      <c r="A1950">
        <v>340</v>
      </c>
      <c r="B1950">
        <v>450</v>
      </c>
      <c r="C1950" t="s">
        <v>1093</v>
      </c>
      <c r="D1950" t="s">
        <v>913</v>
      </c>
      <c r="E1950" t="s">
        <v>1046</v>
      </c>
      <c r="F1950" t="str">
        <f t="shared" si="30"/>
        <v>340450DKA6420DKA1090DKA3200</v>
      </c>
      <c r="G1950" t="s">
        <v>723</v>
      </c>
    </row>
    <row r="1951" spans="1:7" x14ac:dyDescent="0.25">
      <c r="A1951">
        <v>340</v>
      </c>
      <c r="B1951">
        <v>450</v>
      </c>
      <c r="C1951" t="s">
        <v>1093</v>
      </c>
      <c r="D1951" t="s">
        <v>913</v>
      </c>
      <c r="E1951" t="s">
        <v>1048</v>
      </c>
      <c r="F1951" t="str">
        <f t="shared" si="30"/>
        <v>340450DKA6420DKA1090DKA3210</v>
      </c>
      <c r="G1951" t="s">
        <v>723</v>
      </c>
    </row>
    <row r="1952" spans="1:7" x14ac:dyDescent="0.25">
      <c r="A1952">
        <v>340</v>
      </c>
      <c r="B1952">
        <v>450</v>
      </c>
      <c r="C1952" t="s">
        <v>1093</v>
      </c>
      <c r="D1952" t="s">
        <v>913</v>
      </c>
      <c r="E1952" t="s">
        <v>1050</v>
      </c>
      <c r="F1952" t="str">
        <f t="shared" si="30"/>
        <v>340450DKA6420DKA1090DKA3220</v>
      </c>
      <c r="G1952" t="s">
        <v>723</v>
      </c>
    </row>
    <row r="1953" spans="1:7" x14ac:dyDescent="0.25">
      <c r="A1953">
        <v>340</v>
      </c>
      <c r="B1953">
        <v>450</v>
      </c>
      <c r="C1953" t="s">
        <v>1093</v>
      </c>
      <c r="D1953" t="s">
        <v>913</v>
      </c>
      <c r="E1953" t="s">
        <v>1052</v>
      </c>
      <c r="F1953" t="str">
        <f t="shared" si="30"/>
        <v>340450DKA6420DKA1090DKA3230</v>
      </c>
      <c r="G1953" t="s">
        <v>723</v>
      </c>
    </row>
    <row r="1954" spans="1:7" x14ac:dyDescent="0.25">
      <c r="A1954">
        <v>340</v>
      </c>
      <c r="B1954">
        <v>450</v>
      </c>
      <c r="C1954" t="s">
        <v>1094</v>
      </c>
      <c r="D1954" t="s">
        <v>908</v>
      </c>
      <c r="E1954" t="s">
        <v>1046</v>
      </c>
      <c r="F1954" t="str">
        <f t="shared" si="30"/>
        <v>340450DKA6430DKA1040-1050DKA3200</v>
      </c>
      <c r="G1954" t="s">
        <v>723</v>
      </c>
    </row>
    <row r="1955" spans="1:7" x14ac:dyDescent="0.25">
      <c r="A1955">
        <v>340</v>
      </c>
      <c r="B1955">
        <v>450</v>
      </c>
      <c r="C1955" t="s">
        <v>1094</v>
      </c>
      <c r="D1955" t="s">
        <v>908</v>
      </c>
      <c r="E1955" t="s">
        <v>1048</v>
      </c>
      <c r="F1955" t="str">
        <f t="shared" si="30"/>
        <v>340450DKA6430DKA1040-1050DKA3210</v>
      </c>
      <c r="G1955" t="s">
        <v>723</v>
      </c>
    </row>
    <row r="1956" spans="1:7" x14ac:dyDescent="0.25">
      <c r="A1956">
        <v>340</v>
      </c>
      <c r="B1956">
        <v>450</v>
      </c>
      <c r="C1956" t="s">
        <v>1094</v>
      </c>
      <c r="D1956" t="s">
        <v>908</v>
      </c>
      <c r="E1956" t="s">
        <v>1050</v>
      </c>
      <c r="F1956" t="str">
        <f t="shared" si="30"/>
        <v>340450DKA6430DKA1040-1050DKA3220</v>
      </c>
      <c r="G1956" t="s">
        <v>723</v>
      </c>
    </row>
    <row r="1957" spans="1:7" x14ac:dyDescent="0.25">
      <c r="A1957">
        <v>340</v>
      </c>
      <c r="B1957">
        <v>450</v>
      </c>
      <c r="C1957" t="s">
        <v>1094</v>
      </c>
      <c r="D1957" t="s">
        <v>908</v>
      </c>
      <c r="E1957" t="s">
        <v>1052</v>
      </c>
      <c r="F1957" t="str">
        <f t="shared" si="30"/>
        <v>340450DKA6430DKA1040-1050DKA3230</v>
      </c>
      <c r="G1957" t="s">
        <v>723</v>
      </c>
    </row>
    <row r="1958" spans="1:7" x14ac:dyDescent="0.25">
      <c r="A1958">
        <v>340</v>
      </c>
      <c r="B1958">
        <v>450</v>
      </c>
      <c r="C1958" t="s">
        <v>1094</v>
      </c>
      <c r="D1958" t="s">
        <v>910</v>
      </c>
      <c r="E1958" t="s">
        <v>1046</v>
      </c>
      <c r="F1958" t="str">
        <f t="shared" si="30"/>
        <v>340450DKA6430DKA1060DKA3200</v>
      </c>
      <c r="G1958" t="s">
        <v>723</v>
      </c>
    </row>
    <row r="1959" spans="1:7" x14ac:dyDescent="0.25">
      <c r="A1959">
        <v>340</v>
      </c>
      <c r="B1959">
        <v>450</v>
      </c>
      <c r="C1959" t="s">
        <v>1094</v>
      </c>
      <c r="D1959" t="s">
        <v>910</v>
      </c>
      <c r="E1959" t="s">
        <v>1048</v>
      </c>
      <c r="F1959" t="str">
        <f t="shared" si="30"/>
        <v>340450DKA6430DKA1060DKA3210</v>
      </c>
      <c r="G1959" t="s">
        <v>723</v>
      </c>
    </row>
    <row r="1960" spans="1:7" x14ac:dyDescent="0.25">
      <c r="A1960">
        <v>340</v>
      </c>
      <c r="B1960">
        <v>450</v>
      </c>
      <c r="C1960" t="s">
        <v>1094</v>
      </c>
      <c r="D1960" t="s">
        <v>910</v>
      </c>
      <c r="E1960" t="s">
        <v>1050</v>
      </c>
      <c r="F1960" t="str">
        <f t="shared" si="30"/>
        <v>340450DKA6430DKA1060DKA3220</v>
      </c>
      <c r="G1960" t="s">
        <v>723</v>
      </c>
    </row>
    <row r="1961" spans="1:7" x14ac:dyDescent="0.25">
      <c r="A1961">
        <v>340</v>
      </c>
      <c r="B1961">
        <v>450</v>
      </c>
      <c r="C1961" t="s">
        <v>1094</v>
      </c>
      <c r="D1961" t="s">
        <v>910</v>
      </c>
      <c r="E1961" t="s">
        <v>1052</v>
      </c>
      <c r="F1961" t="str">
        <f t="shared" si="30"/>
        <v>340450DKA6430DKA1060DKA3230</v>
      </c>
      <c r="G1961" t="s">
        <v>723</v>
      </c>
    </row>
    <row r="1962" spans="1:7" x14ac:dyDescent="0.25">
      <c r="A1962">
        <v>340</v>
      </c>
      <c r="B1962">
        <v>450</v>
      </c>
      <c r="C1962" t="s">
        <v>1094</v>
      </c>
      <c r="D1962" t="s">
        <v>911</v>
      </c>
      <c r="E1962" t="s">
        <v>1046</v>
      </c>
      <c r="F1962" t="str">
        <f t="shared" si="30"/>
        <v>340450DKA6430DKA1070-1080DKA3200</v>
      </c>
      <c r="G1962" t="s">
        <v>723</v>
      </c>
    </row>
    <row r="1963" spans="1:7" x14ac:dyDescent="0.25">
      <c r="A1963">
        <v>340</v>
      </c>
      <c r="B1963">
        <v>450</v>
      </c>
      <c r="C1963" t="s">
        <v>1094</v>
      </c>
      <c r="D1963" t="s">
        <v>911</v>
      </c>
      <c r="E1963" t="s">
        <v>1048</v>
      </c>
      <c r="F1963" t="str">
        <f t="shared" si="30"/>
        <v>340450DKA6430DKA1070-1080DKA3210</v>
      </c>
      <c r="G1963" t="s">
        <v>723</v>
      </c>
    </row>
    <row r="1964" spans="1:7" x14ac:dyDescent="0.25">
      <c r="A1964">
        <v>340</v>
      </c>
      <c r="B1964">
        <v>450</v>
      </c>
      <c r="C1964" t="s">
        <v>1094</v>
      </c>
      <c r="D1964" t="s">
        <v>911</v>
      </c>
      <c r="E1964" t="s">
        <v>1050</v>
      </c>
      <c r="F1964" t="str">
        <f t="shared" si="30"/>
        <v>340450DKA6430DKA1070-1080DKA3220</v>
      </c>
      <c r="G1964" t="s">
        <v>723</v>
      </c>
    </row>
    <row r="1965" spans="1:7" x14ac:dyDescent="0.25">
      <c r="A1965">
        <v>340</v>
      </c>
      <c r="B1965">
        <v>450</v>
      </c>
      <c r="C1965" t="s">
        <v>1094</v>
      </c>
      <c r="D1965" t="s">
        <v>911</v>
      </c>
      <c r="E1965" t="s">
        <v>1052</v>
      </c>
      <c r="F1965" t="str">
        <f t="shared" si="30"/>
        <v>340450DKA6430DKA1070-1080DKA3230</v>
      </c>
      <c r="G1965" t="s">
        <v>723</v>
      </c>
    </row>
    <row r="1966" spans="1:7" x14ac:dyDescent="0.25">
      <c r="A1966">
        <v>340</v>
      </c>
      <c r="B1966">
        <v>450</v>
      </c>
      <c r="C1966" t="s">
        <v>1094</v>
      </c>
      <c r="D1966" t="s">
        <v>913</v>
      </c>
      <c r="E1966" t="s">
        <v>1046</v>
      </c>
      <c r="F1966" t="str">
        <f t="shared" si="30"/>
        <v>340450DKA6430DKA1090DKA3200</v>
      </c>
      <c r="G1966" t="s">
        <v>723</v>
      </c>
    </row>
    <row r="1967" spans="1:7" x14ac:dyDescent="0.25">
      <c r="A1967">
        <v>340</v>
      </c>
      <c r="B1967">
        <v>450</v>
      </c>
      <c r="C1967" t="s">
        <v>1094</v>
      </c>
      <c r="D1967" t="s">
        <v>913</v>
      </c>
      <c r="E1967" t="s">
        <v>1048</v>
      </c>
      <c r="F1967" t="str">
        <f t="shared" si="30"/>
        <v>340450DKA6430DKA1090DKA3210</v>
      </c>
      <c r="G1967" t="s">
        <v>723</v>
      </c>
    </row>
    <row r="1968" spans="1:7" x14ac:dyDescent="0.25">
      <c r="A1968">
        <v>340</v>
      </c>
      <c r="B1968">
        <v>450</v>
      </c>
      <c r="C1968" t="s">
        <v>1094</v>
      </c>
      <c r="D1968" t="s">
        <v>913</v>
      </c>
      <c r="E1968" t="s">
        <v>1050</v>
      </c>
      <c r="F1968" t="str">
        <f t="shared" si="30"/>
        <v>340450DKA6430DKA1090DKA3220</v>
      </c>
      <c r="G1968" t="s">
        <v>723</v>
      </c>
    </row>
    <row r="1969" spans="1:7" x14ac:dyDescent="0.25">
      <c r="A1969">
        <v>340</v>
      </c>
      <c r="B1969">
        <v>450</v>
      </c>
      <c r="C1969" t="s">
        <v>1094</v>
      </c>
      <c r="D1969" t="s">
        <v>913</v>
      </c>
      <c r="E1969" t="s">
        <v>1052</v>
      </c>
      <c r="F1969" t="str">
        <f t="shared" si="30"/>
        <v>340450DKA6430DKA1090DKA3230</v>
      </c>
      <c r="G1969" t="s">
        <v>723</v>
      </c>
    </row>
    <row r="1970" spans="1:7" x14ac:dyDescent="0.25">
      <c r="A1970">
        <v>340</v>
      </c>
      <c r="B1970">
        <v>460</v>
      </c>
      <c r="C1970" t="s">
        <v>1092</v>
      </c>
      <c r="D1970" t="s">
        <v>908</v>
      </c>
      <c r="E1970" t="s">
        <v>1046</v>
      </c>
      <c r="F1970" t="str">
        <f t="shared" si="30"/>
        <v>340460DKA6410DKA1040-1050DKA3200</v>
      </c>
      <c r="G1970" t="s">
        <v>501</v>
      </c>
    </row>
    <row r="1971" spans="1:7" x14ac:dyDescent="0.25">
      <c r="A1971">
        <v>340</v>
      </c>
      <c r="B1971">
        <v>460</v>
      </c>
      <c r="C1971" t="s">
        <v>1092</v>
      </c>
      <c r="D1971" t="s">
        <v>908</v>
      </c>
      <c r="E1971" t="s">
        <v>1048</v>
      </c>
      <c r="F1971" t="str">
        <f t="shared" si="30"/>
        <v>340460DKA6410DKA1040-1050DKA3210</v>
      </c>
      <c r="G1971" t="s">
        <v>501</v>
      </c>
    </row>
    <row r="1972" spans="1:7" x14ac:dyDescent="0.25">
      <c r="A1972">
        <v>340</v>
      </c>
      <c r="B1972">
        <v>460</v>
      </c>
      <c r="C1972" t="s">
        <v>1092</v>
      </c>
      <c r="D1972" t="s">
        <v>908</v>
      </c>
      <c r="E1972" t="s">
        <v>1050</v>
      </c>
      <c r="F1972" t="str">
        <f t="shared" si="30"/>
        <v>340460DKA6410DKA1040-1050DKA3220</v>
      </c>
      <c r="G1972" t="s">
        <v>501</v>
      </c>
    </row>
    <row r="1973" spans="1:7" x14ac:dyDescent="0.25">
      <c r="A1973">
        <v>340</v>
      </c>
      <c r="B1973">
        <v>460</v>
      </c>
      <c r="C1973" t="s">
        <v>1092</v>
      </c>
      <c r="D1973" t="s">
        <v>908</v>
      </c>
      <c r="E1973" t="s">
        <v>1052</v>
      </c>
      <c r="F1973" t="str">
        <f t="shared" si="30"/>
        <v>340460DKA6410DKA1040-1050DKA3230</v>
      </c>
      <c r="G1973" t="s">
        <v>501</v>
      </c>
    </row>
    <row r="1974" spans="1:7" x14ac:dyDescent="0.25">
      <c r="A1974">
        <v>340</v>
      </c>
      <c r="B1974">
        <v>460</v>
      </c>
      <c r="C1974" t="s">
        <v>1092</v>
      </c>
      <c r="D1974" t="s">
        <v>910</v>
      </c>
      <c r="E1974" t="s">
        <v>1046</v>
      </c>
      <c r="F1974" t="str">
        <f t="shared" si="30"/>
        <v>340460DKA6410DKA1060DKA3200</v>
      </c>
      <c r="G1974" t="s">
        <v>723</v>
      </c>
    </row>
    <row r="1975" spans="1:7" x14ac:dyDescent="0.25">
      <c r="A1975">
        <v>340</v>
      </c>
      <c r="B1975">
        <v>460</v>
      </c>
      <c r="C1975" t="s">
        <v>1092</v>
      </c>
      <c r="D1975" t="s">
        <v>910</v>
      </c>
      <c r="E1975" t="s">
        <v>1048</v>
      </c>
      <c r="F1975" t="str">
        <f t="shared" si="30"/>
        <v>340460DKA6410DKA1060DKA3210</v>
      </c>
      <c r="G1975" t="s">
        <v>723</v>
      </c>
    </row>
    <row r="1976" spans="1:7" x14ac:dyDescent="0.25">
      <c r="A1976">
        <v>340</v>
      </c>
      <c r="B1976">
        <v>460</v>
      </c>
      <c r="C1976" t="s">
        <v>1092</v>
      </c>
      <c r="D1976" t="s">
        <v>910</v>
      </c>
      <c r="E1976" t="s">
        <v>1050</v>
      </c>
      <c r="F1976" t="str">
        <f t="shared" si="30"/>
        <v>340460DKA6410DKA1060DKA3220</v>
      </c>
      <c r="G1976" t="s">
        <v>723</v>
      </c>
    </row>
    <row r="1977" spans="1:7" x14ac:dyDescent="0.25">
      <c r="A1977">
        <v>340</v>
      </c>
      <c r="B1977">
        <v>460</v>
      </c>
      <c r="C1977" t="s">
        <v>1092</v>
      </c>
      <c r="D1977" t="s">
        <v>910</v>
      </c>
      <c r="E1977" t="s">
        <v>1052</v>
      </c>
      <c r="F1977" t="str">
        <f t="shared" si="30"/>
        <v>340460DKA6410DKA1060DKA3230</v>
      </c>
      <c r="G1977" t="s">
        <v>723</v>
      </c>
    </row>
    <row r="1978" spans="1:7" x14ac:dyDescent="0.25">
      <c r="A1978">
        <v>340</v>
      </c>
      <c r="B1978">
        <v>460</v>
      </c>
      <c r="C1978" t="s">
        <v>1092</v>
      </c>
      <c r="D1978" t="s">
        <v>911</v>
      </c>
      <c r="E1978" t="s">
        <v>1046</v>
      </c>
      <c r="F1978" t="str">
        <f t="shared" si="30"/>
        <v>340460DKA6410DKA1070-1080DKA3200</v>
      </c>
      <c r="G1978" t="s">
        <v>501</v>
      </c>
    </row>
    <row r="1979" spans="1:7" x14ac:dyDescent="0.25">
      <c r="A1979">
        <v>340</v>
      </c>
      <c r="B1979">
        <v>460</v>
      </c>
      <c r="C1979" t="s">
        <v>1092</v>
      </c>
      <c r="D1979" t="s">
        <v>911</v>
      </c>
      <c r="E1979" t="s">
        <v>1048</v>
      </c>
      <c r="F1979" t="str">
        <f t="shared" si="30"/>
        <v>340460DKA6410DKA1070-1080DKA3210</v>
      </c>
      <c r="G1979" t="s">
        <v>501</v>
      </c>
    </row>
    <row r="1980" spans="1:7" x14ac:dyDescent="0.25">
      <c r="A1980">
        <v>340</v>
      </c>
      <c r="B1980">
        <v>460</v>
      </c>
      <c r="C1980" t="s">
        <v>1092</v>
      </c>
      <c r="D1980" t="s">
        <v>911</v>
      </c>
      <c r="E1980" t="s">
        <v>1050</v>
      </c>
      <c r="F1980" t="str">
        <f t="shared" si="30"/>
        <v>340460DKA6410DKA1070-1080DKA3220</v>
      </c>
      <c r="G1980" t="s">
        <v>501</v>
      </c>
    </row>
    <row r="1981" spans="1:7" x14ac:dyDescent="0.25">
      <c r="A1981">
        <v>340</v>
      </c>
      <c r="B1981">
        <v>460</v>
      </c>
      <c r="C1981" t="s">
        <v>1092</v>
      </c>
      <c r="D1981" t="s">
        <v>911</v>
      </c>
      <c r="E1981" t="s">
        <v>1052</v>
      </c>
      <c r="F1981" t="str">
        <f t="shared" si="30"/>
        <v>340460DKA6410DKA1070-1080DKA3230</v>
      </c>
      <c r="G1981" t="s">
        <v>501</v>
      </c>
    </row>
    <row r="1982" spans="1:7" x14ac:dyDescent="0.25">
      <c r="A1982">
        <v>340</v>
      </c>
      <c r="B1982">
        <v>460</v>
      </c>
      <c r="C1982" t="s">
        <v>1092</v>
      </c>
      <c r="D1982" t="s">
        <v>913</v>
      </c>
      <c r="E1982" t="s">
        <v>1046</v>
      </c>
      <c r="F1982" t="str">
        <f t="shared" si="30"/>
        <v>340460DKA6410DKA1090DKA3200</v>
      </c>
      <c r="G1982" t="s">
        <v>723</v>
      </c>
    </row>
    <row r="1983" spans="1:7" x14ac:dyDescent="0.25">
      <c r="A1983">
        <v>340</v>
      </c>
      <c r="B1983">
        <v>460</v>
      </c>
      <c r="C1983" t="s">
        <v>1092</v>
      </c>
      <c r="D1983" t="s">
        <v>913</v>
      </c>
      <c r="E1983" t="s">
        <v>1048</v>
      </c>
      <c r="F1983" t="str">
        <f t="shared" si="30"/>
        <v>340460DKA6410DKA1090DKA3210</v>
      </c>
      <c r="G1983" t="s">
        <v>723</v>
      </c>
    </row>
    <row r="1984" spans="1:7" x14ac:dyDescent="0.25">
      <c r="A1984">
        <v>340</v>
      </c>
      <c r="B1984">
        <v>460</v>
      </c>
      <c r="C1984" t="s">
        <v>1092</v>
      </c>
      <c r="D1984" t="s">
        <v>913</v>
      </c>
      <c r="E1984" t="s">
        <v>1050</v>
      </c>
      <c r="F1984" t="str">
        <f t="shared" si="30"/>
        <v>340460DKA6410DKA1090DKA3220</v>
      </c>
      <c r="G1984" t="s">
        <v>723</v>
      </c>
    </row>
    <row r="1985" spans="1:7" x14ac:dyDescent="0.25">
      <c r="A1985">
        <v>340</v>
      </c>
      <c r="B1985">
        <v>460</v>
      </c>
      <c r="C1985" t="s">
        <v>1092</v>
      </c>
      <c r="D1985" t="s">
        <v>913</v>
      </c>
      <c r="E1985" t="s">
        <v>1052</v>
      </c>
      <c r="F1985" t="str">
        <f t="shared" si="30"/>
        <v>340460DKA6410DKA1090DKA3230</v>
      </c>
      <c r="G1985" t="s">
        <v>723</v>
      </c>
    </row>
    <row r="1986" spans="1:7" x14ac:dyDescent="0.25">
      <c r="A1986">
        <v>340</v>
      </c>
      <c r="B1986">
        <v>460</v>
      </c>
      <c r="C1986" t="s">
        <v>1093</v>
      </c>
      <c r="D1986" t="s">
        <v>908</v>
      </c>
      <c r="E1986" t="s">
        <v>1046</v>
      </c>
      <c r="F1986" t="str">
        <f t="shared" si="30"/>
        <v>340460DKA6420DKA1040-1050DKA3200</v>
      </c>
      <c r="G1986" t="s">
        <v>501</v>
      </c>
    </row>
    <row r="1987" spans="1:7" x14ac:dyDescent="0.25">
      <c r="A1987">
        <v>340</v>
      </c>
      <c r="B1987">
        <v>460</v>
      </c>
      <c r="C1987" t="s">
        <v>1093</v>
      </c>
      <c r="D1987" t="s">
        <v>908</v>
      </c>
      <c r="E1987" t="s">
        <v>1048</v>
      </c>
      <c r="F1987" t="str">
        <f t="shared" ref="F1987:F2050" si="31">CONCATENATE(A1987,B1987,C1987,D1987,E1987)</f>
        <v>340460DKA6420DKA1040-1050DKA3210</v>
      </c>
      <c r="G1987" t="s">
        <v>501</v>
      </c>
    </row>
    <row r="1988" spans="1:7" x14ac:dyDescent="0.25">
      <c r="A1988">
        <v>340</v>
      </c>
      <c r="B1988">
        <v>460</v>
      </c>
      <c r="C1988" t="s">
        <v>1093</v>
      </c>
      <c r="D1988" t="s">
        <v>908</v>
      </c>
      <c r="E1988" t="s">
        <v>1050</v>
      </c>
      <c r="F1988" t="str">
        <f t="shared" si="31"/>
        <v>340460DKA6420DKA1040-1050DKA3220</v>
      </c>
      <c r="G1988" t="s">
        <v>501</v>
      </c>
    </row>
    <row r="1989" spans="1:7" x14ac:dyDescent="0.25">
      <c r="A1989">
        <v>340</v>
      </c>
      <c r="B1989">
        <v>460</v>
      </c>
      <c r="C1989" t="s">
        <v>1093</v>
      </c>
      <c r="D1989" t="s">
        <v>908</v>
      </c>
      <c r="E1989" t="s">
        <v>1052</v>
      </c>
      <c r="F1989" t="str">
        <f t="shared" si="31"/>
        <v>340460DKA6420DKA1040-1050DKA3230</v>
      </c>
      <c r="G1989" t="s">
        <v>501</v>
      </c>
    </row>
    <row r="1990" spans="1:7" x14ac:dyDescent="0.25">
      <c r="A1990">
        <v>340</v>
      </c>
      <c r="B1990">
        <v>460</v>
      </c>
      <c r="C1990" t="s">
        <v>1093</v>
      </c>
      <c r="D1990" t="s">
        <v>910</v>
      </c>
      <c r="E1990" t="s">
        <v>1046</v>
      </c>
      <c r="F1990" t="str">
        <f t="shared" si="31"/>
        <v>340460DKA6420DKA1060DKA3200</v>
      </c>
      <c r="G1990" t="s">
        <v>723</v>
      </c>
    </row>
    <row r="1991" spans="1:7" x14ac:dyDescent="0.25">
      <c r="A1991">
        <v>340</v>
      </c>
      <c r="B1991">
        <v>460</v>
      </c>
      <c r="C1991" t="s">
        <v>1093</v>
      </c>
      <c r="D1991" t="s">
        <v>910</v>
      </c>
      <c r="E1991" t="s">
        <v>1048</v>
      </c>
      <c r="F1991" t="str">
        <f t="shared" si="31"/>
        <v>340460DKA6420DKA1060DKA3210</v>
      </c>
      <c r="G1991" t="s">
        <v>723</v>
      </c>
    </row>
    <row r="1992" spans="1:7" x14ac:dyDescent="0.25">
      <c r="A1992">
        <v>340</v>
      </c>
      <c r="B1992">
        <v>460</v>
      </c>
      <c r="C1992" t="s">
        <v>1093</v>
      </c>
      <c r="D1992" t="s">
        <v>910</v>
      </c>
      <c r="E1992" t="s">
        <v>1050</v>
      </c>
      <c r="F1992" t="str">
        <f t="shared" si="31"/>
        <v>340460DKA6420DKA1060DKA3220</v>
      </c>
      <c r="G1992" t="s">
        <v>723</v>
      </c>
    </row>
    <row r="1993" spans="1:7" x14ac:dyDescent="0.25">
      <c r="A1993">
        <v>340</v>
      </c>
      <c r="B1993">
        <v>460</v>
      </c>
      <c r="C1993" t="s">
        <v>1093</v>
      </c>
      <c r="D1993" t="s">
        <v>910</v>
      </c>
      <c r="E1993" t="s">
        <v>1052</v>
      </c>
      <c r="F1993" t="str">
        <f t="shared" si="31"/>
        <v>340460DKA6420DKA1060DKA3230</v>
      </c>
      <c r="G1993" t="s">
        <v>723</v>
      </c>
    </row>
    <row r="1994" spans="1:7" x14ac:dyDescent="0.25">
      <c r="A1994">
        <v>340</v>
      </c>
      <c r="B1994">
        <v>460</v>
      </c>
      <c r="C1994" t="s">
        <v>1093</v>
      </c>
      <c r="D1994" t="s">
        <v>911</v>
      </c>
      <c r="E1994" t="s">
        <v>1046</v>
      </c>
      <c r="F1994" t="str">
        <f t="shared" si="31"/>
        <v>340460DKA6420DKA1070-1080DKA3200</v>
      </c>
      <c r="G1994" t="s">
        <v>501</v>
      </c>
    </row>
    <row r="1995" spans="1:7" x14ac:dyDescent="0.25">
      <c r="A1995">
        <v>340</v>
      </c>
      <c r="B1995">
        <v>460</v>
      </c>
      <c r="C1995" t="s">
        <v>1093</v>
      </c>
      <c r="D1995" t="s">
        <v>911</v>
      </c>
      <c r="E1995" t="s">
        <v>1048</v>
      </c>
      <c r="F1995" t="str">
        <f t="shared" si="31"/>
        <v>340460DKA6420DKA1070-1080DKA3210</v>
      </c>
      <c r="G1995" t="s">
        <v>501</v>
      </c>
    </row>
    <row r="1996" spans="1:7" x14ac:dyDescent="0.25">
      <c r="A1996">
        <v>340</v>
      </c>
      <c r="B1996">
        <v>460</v>
      </c>
      <c r="C1996" t="s">
        <v>1093</v>
      </c>
      <c r="D1996" t="s">
        <v>911</v>
      </c>
      <c r="E1996" t="s">
        <v>1050</v>
      </c>
      <c r="F1996" t="str">
        <f t="shared" si="31"/>
        <v>340460DKA6420DKA1070-1080DKA3220</v>
      </c>
      <c r="G1996" t="s">
        <v>501</v>
      </c>
    </row>
    <row r="1997" spans="1:7" x14ac:dyDescent="0.25">
      <c r="A1997">
        <v>340</v>
      </c>
      <c r="B1997">
        <v>460</v>
      </c>
      <c r="C1997" t="s">
        <v>1093</v>
      </c>
      <c r="D1997" t="s">
        <v>911</v>
      </c>
      <c r="E1997" t="s">
        <v>1052</v>
      </c>
      <c r="F1997" t="str">
        <f t="shared" si="31"/>
        <v>340460DKA6420DKA1070-1080DKA3230</v>
      </c>
      <c r="G1997" t="s">
        <v>501</v>
      </c>
    </row>
    <row r="1998" spans="1:7" x14ac:dyDescent="0.25">
      <c r="A1998">
        <v>340</v>
      </c>
      <c r="B1998">
        <v>460</v>
      </c>
      <c r="C1998" t="s">
        <v>1093</v>
      </c>
      <c r="D1998" t="s">
        <v>913</v>
      </c>
      <c r="E1998" t="s">
        <v>1046</v>
      </c>
      <c r="F1998" t="str">
        <f t="shared" si="31"/>
        <v>340460DKA6420DKA1090DKA3200</v>
      </c>
      <c r="G1998" t="s">
        <v>723</v>
      </c>
    </row>
    <row r="1999" spans="1:7" x14ac:dyDescent="0.25">
      <c r="A1999">
        <v>340</v>
      </c>
      <c r="B1999">
        <v>460</v>
      </c>
      <c r="C1999" t="s">
        <v>1093</v>
      </c>
      <c r="D1999" t="s">
        <v>913</v>
      </c>
      <c r="E1999" t="s">
        <v>1048</v>
      </c>
      <c r="F1999" t="str">
        <f t="shared" si="31"/>
        <v>340460DKA6420DKA1090DKA3210</v>
      </c>
      <c r="G1999" t="s">
        <v>723</v>
      </c>
    </row>
    <row r="2000" spans="1:7" x14ac:dyDescent="0.25">
      <c r="A2000">
        <v>340</v>
      </c>
      <c r="B2000">
        <v>460</v>
      </c>
      <c r="C2000" t="s">
        <v>1093</v>
      </c>
      <c r="D2000" t="s">
        <v>913</v>
      </c>
      <c r="E2000" t="s">
        <v>1050</v>
      </c>
      <c r="F2000" t="str">
        <f t="shared" si="31"/>
        <v>340460DKA6420DKA1090DKA3220</v>
      </c>
      <c r="G2000" t="s">
        <v>723</v>
      </c>
    </row>
    <row r="2001" spans="1:7" x14ac:dyDescent="0.25">
      <c r="A2001">
        <v>340</v>
      </c>
      <c r="B2001">
        <v>460</v>
      </c>
      <c r="C2001" t="s">
        <v>1093</v>
      </c>
      <c r="D2001" t="s">
        <v>913</v>
      </c>
      <c r="E2001" t="s">
        <v>1052</v>
      </c>
      <c r="F2001" t="str">
        <f t="shared" si="31"/>
        <v>340460DKA6420DKA1090DKA3230</v>
      </c>
      <c r="G2001" t="s">
        <v>723</v>
      </c>
    </row>
    <row r="2002" spans="1:7" x14ac:dyDescent="0.25">
      <c r="A2002">
        <v>340</v>
      </c>
      <c r="B2002">
        <v>460</v>
      </c>
      <c r="C2002" t="s">
        <v>1094</v>
      </c>
      <c r="D2002" t="s">
        <v>908</v>
      </c>
      <c r="E2002" t="s">
        <v>1046</v>
      </c>
      <c r="F2002" t="str">
        <f t="shared" si="31"/>
        <v>340460DKA6430DKA1040-1050DKA3200</v>
      </c>
      <c r="G2002" t="s">
        <v>723</v>
      </c>
    </row>
    <row r="2003" spans="1:7" x14ac:dyDescent="0.25">
      <c r="A2003">
        <v>340</v>
      </c>
      <c r="B2003">
        <v>460</v>
      </c>
      <c r="C2003" t="s">
        <v>1094</v>
      </c>
      <c r="D2003" t="s">
        <v>908</v>
      </c>
      <c r="E2003" t="s">
        <v>1048</v>
      </c>
      <c r="F2003" t="str">
        <f t="shared" si="31"/>
        <v>340460DKA6430DKA1040-1050DKA3210</v>
      </c>
      <c r="G2003" t="s">
        <v>723</v>
      </c>
    </row>
    <row r="2004" spans="1:7" x14ac:dyDescent="0.25">
      <c r="A2004">
        <v>340</v>
      </c>
      <c r="B2004">
        <v>460</v>
      </c>
      <c r="C2004" t="s">
        <v>1094</v>
      </c>
      <c r="D2004" t="s">
        <v>908</v>
      </c>
      <c r="E2004" t="s">
        <v>1050</v>
      </c>
      <c r="F2004" t="str">
        <f t="shared" si="31"/>
        <v>340460DKA6430DKA1040-1050DKA3220</v>
      </c>
      <c r="G2004" t="s">
        <v>723</v>
      </c>
    </row>
    <row r="2005" spans="1:7" x14ac:dyDescent="0.25">
      <c r="A2005">
        <v>340</v>
      </c>
      <c r="B2005">
        <v>460</v>
      </c>
      <c r="C2005" t="s">
        <v>1094</v>
      </c>
      <c r="D2005" t="s">
        <v>908</v>
      </c>
      <c r="E2005" t="s">
        <v>1052</v>
      </c>
      <c r="F2005" t="str">
        <f t="shared" si="31"/>
        <v>340460DKA6430DKA1040-1050DKA3230</v>
      </c>
      <c r="G2005" t="s">
        <v>723</v>
      </c>
    </row>
    <row r="2006" spans="1:7" x14ac:dyDescent="0.25">
      <c r="A2006">
        <v>340</v>
      </c>
      <c r="B2006">
        <v>460</v>
      </c>
      <c r="C2006" t="s">
        <v>1094</v>
      </c>
      <c r="D2006" t="s">
        <v>910</v>
      </c>
      <c r="E2006" t="s">
        <v>1046</v>
      </c>
      <c r="F2006" t="str">
        <f t="shared" si="31"/>
        <v>340460DKA6430DKA1060DKA3200</v>
      </c>
      <c r="G2006" t="s">
        <v>723</v>
      </c>
    </row>
    <row r="2007" spans="1:7" x14ac:dyDescent="0.25">
      <c r="A2007">
        <v>340</v>
      </c>
      <c r="B2007">
        <v>460</v>
      </c>
      <c r="C2007" t="s">
        <v>1094</v>
      </c>
      <c r="D2007" t="s">
        <v>910</v>
      </c>
      <c r="E2007" t="s">
        <v>1048</v>
      </c>
      <c r="F2007" t="str">
        <f t="shared" si="31"/>
        <v>340460DKA6430DKA1060DKA3210</v>
      </c>
      <c r="G2007" t="s">
        <v>723</v>
      </c>
    </row>
    <row r="2008" spans="1:7" x14ac:dyDescent="0.25">
      <c r="A2008">
        <v>340</v>
      </c>
      <c r="B2008">
        <v>460</v>
      </c>
      <c r="C2008" t="s">
        <v>1094</v>
      </c>
      <c r="D2008" t="s">
        <v>910</v>
      </c>
      <c r="E2008" t="s">
        <v>1050</v>
      </c>
      <c r="F2008" t="str">
        <f t="shared" si="31"/>
        <v>340460DKA6430DKA1060DKA3220</v>
      </c>
      <c r="G2008" t="s">
        <v>723</v>
      </c>
    </row>
    <row r="2009" spans="1:7" x14ac:dyDescent="0.25">
      <c r="A2009">
        <v>340</v>
      </c>
      <c r="B2009">
        <v>460</v>
      </c>
      <c r="C2009" t="s">
        <v>1094</v>
      </c>
      <c r="D2009" t="s">
        <v>910</v>
      </c>
      <c r="E2009" t="s">
        <v>1052</v>
      </c>
      <c r="F2009" t="str">
        <f t="shared" si="31"/>
        <v>340460DKA6430DKA1060DKA3230</v>
      </c>
      <c r="G2009" t="s">
        <v>723</v>
      </c>
    </row>
    <row r="2010" spans="1:7" x14ac:dyDescent="0.25">
      <c r="A2010">
        <v>340</v>
      </c>
      <c r="B2010">
        <v>460</v>
      </c>
      <c r="C2010" t="s">
        <v>1094</v>
      </c>
      <c r="D2010" t="s">
        <v>911</v>
      </c>
      <c r="E2010" t="s">
        <v>1046</v>
      </c>
      <c r="F2010" t="str">
        <f t="shared" si="31"/>
        <v>340460DKA6430DKA1070-1080DKA3200</v>
      </c>
      <c r="G2010" t="s">
        <v>723</v>
      </c>
    </row>
    <row r="2011" spans="1:7" x14ac:dyDescent="0.25">
      <c r="A2011">
        <v>340</v>
      </c>
      <c r="B2011">
        <v>460</v>
      </c>
      <c r="C2011" t="s">
        <v>1094</v>
      </c>
      <c r="D2011" t="s">
        <v>911</v>
      </c>
      <c r="E2011" t="s">
        <v>1048</v>
      </c>
      <c r="F2011" t="str">
        <f t="shared" si="31"/>
        <v>340460DKA6430DKA1070-1080DKA3210</v>
      </c>
      <c r="G2011" t="s">
        <v>723</v>
      </c>
    </row>
    <row r="2012" spans="1:7" x14ac:dyDescent="0.25">
      <c r="A2012">
        <v>340</v>
      </c>
      <c r="B2012">
        <v>460</v>
      </c>
      <c r="C2012" t="s">
        <v>1094</v>
      </c>
      <c r="D2012" t="s">
        <v>911</v>
      </c>
      <c r="E2012" t="s">
        <v>1050</v>
      </c>
      <c r="F2012" t="str">
        <f t="shared" si="31"/>
        <v>340460DKA6430DKA1070-1080DKA3220</v>
      </c>
      <c r="G2012" t="s">
        <v>723</v>
      </c>
    </row>
    <row r="2013" spans="1:7" x14ac:dyDescent="0.25">
      <c r="A2013">
        <v>340</v>
      </c>
      <c r="B2013">
        <v>460</v>
      </c>
      <c r="C2013" t="s">
        <v>1094</v>
      </c>
      <c r="D2013" t="s">
        <v>911</v>
      </c>
      <c r="E2013" t="s">
        <v>1052</v>
      </c>
      <c r="F2013" t="str">
        <f t="shared" si="31"/>
        <v>340460DKA6430DKA1070-1080DKA3230</v>
      </c>
      <c r="G2013" t="s">
        <v>723</v>
      </c>
    </row>
    <row r="2014" spans="1:7" x14ac:dyDescent="0.25">
      <c r="A2014">
        <v>340</v>
      </c>
      <c r="B2014">
        <v>460</v>
      </c>
      <c r="C2014" t="s">
        <v>1094</v>
      </c>
      <c r="D2014" t="s">
        <v>913</v>
      </c>
      <c r="E2014" t="s">
        <v>1046</v>
      </c>
      <c r="F2014" t="str">
        <f t="shared" si="31"/>
        <v>340460DKA6430DKA1090DKA3200</v>
      </c>
      <c r="G2014" t="s">
        <v>723</v>
      </c>
    </row>
    <row r="2015" spans="1:7" x14ac:dyDescent="0.25">
      <c r="A2015">
        <v>340</v>
      </c>
      <c r="B2015">
        <v>460</v>
      </c>
      <c r="C2015" t="s">
        <v>1094</v>
      </c>
      <c r="D2015" t="s">
        <v>913</v>
      </c>
      <c r="E2015" t="s">
        <v>1048</v>
      </c>
      <c r="F2015" t="str">
        <f t="shared" si="31"/>
        <v>340460DKA6430DKA1090DKA3210</v>
      </c>
      <c r="G2015" t="s">
        <v>723</v>
      </c>
    </row>
    <row r="2016" spans="1:7" x14ac:dyDescent="0.25">
      <c r="A2016">
        <v>340</v>
      </c>
      <c r="B2016">
        <v>460</v>
      </c>
      <c r="C2016" t="s">
        <v>1094</v>
      </c>
      <c r="D2016" t="s">
        <v>913</v>
      </c>
      <c r="E2016" t="s">
        <v>1050</v>
      </c>
      <c r="F2016" t="str">
        <f t="shared" si="31"/>
        <v>340460DKA6430DKA1090DKA3220</v>
      </c>
      <c r="G2016" t="s">
        <v>723</v>
      </c>
    </row>
    <row r="2017" spans="1:7" x14ac:dyDescent="0.25">
      <c r="A2017">
        <v>340</v>
      </c>
      <c r="B2017">
        <v>460</v>
      </c>
      <c r="C2017" t="s">
        <v>1094</v>
      </c>
      <c r="D2017" t="s">
        <v>913</v>
      </c>
      <c r="E2017" t="s">
        <v>1052</v>
      </c>
      <c r="F2017" t="str">
        <f t="shared" si="31"/>
        <v>340460DKA6430DKA1090DKA3230</v>
      </c>
      <c r="G2017" t="s">
        <v>723</v>
      </c>
    </row>
    <row r="2018" spans="1:7" x14ac:dyDescent="0.25">
      <c r="A2018">
        <v>340</v>
      </c>
      <c r="B2018">
        <v>470</v>
      </c>
      <c r="C2018" t="s">
        <v>1092</v>
      </c>
      <c r="D2018" t="s">
        <v>908</v>
      </c>
      <c r="E2018" t="s">
        <v>1046</v>
      </c>
      <c r="F2018" t="str">
        <f t="shared" si="31"/>
        <v>340470DKA6410DKA1040-1050DKA3200</v>
      </c>
      <c r="G2018" t="s">
        <v>504</v>
      </c>
    </row>
    <row r="2019" spans="1:7" x14ac:dyDescent="0.25">
      <c r="A2019">
        <v>340</v>
      </c>
      <c r="B2019">
        <v>470</v>
      </c>
      <c r="C2019" t="s">
        <v>1092</v>
      </c>
      <c r="D2019" t="s">
        <v>908</v>
      </c>
      <c r="E2019" t="s">
        <v>1048</v>
      </c>
      <c r="F2019" t="str">
        <f t="shared" si="31"/>
        <v>340470DKA6410DKA1040-1050DKA3210</v>
      </c>
      <c r="G2019" t="s">
        <v>504</v>
      </c>
    </row>
    <row r="2020" spans="1:7" x14ac:dyDescent="0.25">
      <c r="A2020">
        <v>340</v>
      </c>
      <c r="B2020">
        <v>470</v>
      </c>
      <c r="C2020" t="s">
        <v>1092</v>
      </c>
      <c r="D2020" t="s">
        <v>908</v>
      </c>
      <c r="E2020" t="s">
        <v>1050</v>
      </c>
      <c r="F2020" t="str">
        <f t="shared" si="31"/>
        <v>340470DKA6410DKA1040-1050DKA3220</v>
      </c>
      <c r="G2020" t="s">
        <v>501</v>
      </c>
    </row>
    <row r="2021" spans="1:7" x14ac:dyDescent="0.25">
      <c r="A2021">
        <v>340</v>
      </c>
      <c r="B2021">
        <v>470</v>
      </c>
      <c r="C2021" t="s">
        <v>1092</v>
      </c>
      <c r="D2021" t="s">
        <v>908</v>
      </c>
      <c r="E2021" t="s">
        <v>1052</v>
      </c>
      <c r="F2021" t="str">
        <f t="shared" si="31"/>
        <v>340470DKA6410DKA1040-1050DKA3230</v>
      </c>
      <c r="G2021" t="s">
        <v>501</v>
      </c>
    </row>
    <row r="2022" spans="1:7" x14ac:dyDescent="0.25">
      <c r="A2022">
        <v>340</v>
      </c>
      <c r="B2022">
        <v>470</v>
      </c>
      <c r="C2022" t="s">
        <v>1092</v>
      </c>
      <c r="D2022" t="s">
        <v>910</v>
      </c>
      <c r="E2022" t="s">
        <v>1046</v>
      </c>
      <c r="F2022" t="str">
        <f t="shared" si="31"/>
        <v>340470DKA6410DKA1060DKA3200</v>
      </c>
      <c r="G2022" t="s">
        <v>723</v>
      </c>
    </row>
    <row r="2023" spans="1:7" x14ac:dyDescent="0.25">
      <c r="A2023">
        <v>340</v>
      </c>
      <c r="B2023">
        <v>470</v>
      </c>
      <c r="C2023" t="s">
        <v>1092</v>
      </c>
      <c r="D2023" t="s">
        <v>910</v>
      </c>
      <c r="E2023" t="s">
        <v>1048</v>
      </c>
      <c r="F2023" t="str">
        <f t="shared" si="31"/>
        <v>340470DKA6410DKA1060DKA3210</v>
      </c>
      <c r="G2023" t="s">
        <v>723</v>
      </c>
    </row>
    <row r="2024" spans="1:7" x14ac:dyDescent="0.25">
      <c r="A2024">
        <v>340</v>
      </c>
      <c r="B2024">
        <v>470</v>
      </c>
      <c r="C2024" t="s">
        <v>1092</v>
      </c>
      <c r="D2024" t="s">
        <v>910</v>
      </c>
      <c r="E2024" t="s">
        <v>1050</v>
      </c>
      <c r="F2024" t="str">
        <f t="shared" si="31"/>
        <v>340470DKA6410DKA1060DKA3220</v>
      </c>
      <c r="G2024" t="s">
        <v>723</v>
      </c>
    </row>
    <row r="2025" spans="1:7" x14ac:dyDescent="0.25">
      <c r="A2025">
        <v>340</v>
      </c>
      <c r="B2025">
        <v>470</v>
      </c>
      <c r="C2025" t="s">
        <v>1092</v>
      </c>
      <c r="D2025" t="s">
        <v>910</v>
      </c>
      <c r="E2025" t="s">
        <v>1052</v>
      </c>
      <c r="F2025" t="str">
        <f t="shared" si="31"/>
        <v>340470DKA6410DKA1060DKA3230</v>
      </c>
      <c r="G2025" t="s">
        <v>723</v>
      </c>
    </row>
    <row r="2026" spans="1:7" x14ac:dyDescent="0.25">
      <c r="A2026">
        <v>340</v>
      </c>
      <c r="B2026">
        <v>470</v>
      </c>
      <c r="C2026" t="s">
        <v>1092</v>
      </c>
      <c r="D2026" t="s">
        <v>911</v>
      </c>
      <c r="E2026" t="s">
        <v>1046</v>
      </c>
      <c r="F2026" t="str">
        <f t="shared" si="31"/>
        <v>340470DKA6410DKA1070-1080DKA3200</v>
      </c>
      <c r="G2026" t="s">
        <v>504</v>
      </c>
    </row>
    <row r="2027" spans="1:7" x14ac:dyDescent="0.25">
      <c r="A2027">
        <v>340</v>
      </c>
      <c r="B2027">
        <v>470</v>
      </c>
      <c r="C2027" t="s">
        <v>1092</v>
      </c>
      <c r="D2027" t="s">
        <v>911</v>
      </c>
      <c r="E2027" t="s">
        <v>1048</v>
      </c>
      <c r="F2027" t="str">
        <f t="shared" si="31"/>
        <v>340470DKA6410DKA1070-1080DKA3210</v>
      </c>
      <c r="G2027" t="s">
        <v>504</v>
      </c>
    </row>
    <row r="2028" spans="1:7" x14ac:dyDescent="0.25">
      <c r="A2028">
        <v>340</v>
      </c>
      <c r="B2028">
        <v>470</v>
      </c>
      <c r="C2028" t="s">
        <v>1092</v>
      </c>
      <c r="D2028" t="s">
        <v>911</v>
      </c>
      <c r="E2028" t="s">
        <v>1050</v>
      </c>
      <c r="F2028" t="str">
        <f t="shared" si="31"/>
        <v>340470DKA6410DKA1070-1080DKA3220</v>
      </c>
      <c r="G2028" t="s">
        <v>501</v>
      </c>
    </row>
    <row r="2029" spans="1:7" x14ac:dyDescent="0.25">
      <c r="A2029">
        <v>340</v>
      </c>
      <c r="B2029">
        <v>470</v>
      </c>
      <c r="C2029" t="s">
        <v>1092</v>
      </c>
      <c r="D2029" t="s">
        <v>911</v>
      </c>
      <c r="E2029" t="s">
        <v>1052</v>
      </c>
      <c r="F2029" t="str">
        <f t="shared" si="31"/>
        <v>340470DKA6410DKA1070-1080DKA3230</v>
      </c>
      <c r="G2029" t="s">
        <v>501</v>
      </c>
    </row>
    <row r="2030" spans="1:7" x14ac:dyDescent="0.25">
      <c r="A2030">
        <v>340</v>
      </c>
      <c r="B2030">
        <v>470</v>
      </c>
      <c r="C2030" t="s">
        <v>1092</v>
      </c>
      <c r="D2030" t="s">
        <v>913</v>
      </c>
      <c r="E2030" t="s">
        <v>1046</v>
      </c>
      <c r="F2030" t="str">
        <f t="shared" si="31"/>
        <v>340470DKA6410DKA1090DKA3200</v>
      </c>
      <c r="G2030" t="s">
        <v>723</v>
      </c>
    </row>
    <row r="2031" spans="1:7" x14ac:dyDescent="0.25">
      <c r="A2031">
        <v>340</v>
      </c>
      <c r="B2031">
        <v>470</v>
      </c>
      <c r="C2031" t="s">
        <v>1092</v>
      </c>
      <c r="D2031" t="s">
        <v>913</v>
      </c>
      <c r="E2031" t="s">
        <v>1048</v>
      </c>
      <c r="F2031" t="str">
        <f t="shared" si="31"/>
        <v>340470DKA6410DKA1090DKA3210</v>
      </c>
      <c r="G2031" t="s">
        <v>723</v>
      </c>
    </row>
    <row r="2032" spans="1:7" x14ac:dyDescent="0.25">
      <c r="A2032">
        <v>340</v>
      </c>
      <c r="B2032">
        <v>470</v>
      </c>
      <c r="C2032" t="s">
        <v>1092</v>
      </c>
      <c r="D2032" t="s">
        <v>913</v>
      </c>
      <c r="E2032" t="s">
        <v>1050</v>
      </c>
      <c r="F2032" t="str">
        <f t="shared" si="31"/>
        <v>340470DKA6410DKA1090DKA3220</v>
      </c>
      <c r="G2032" t="s">
        <v>723</v>
      </c>
    </row>
    <row r="2033" spans="1:7" x14ac:dyDescent="0.25">
      <c r="A2033">
        <v>340</v>
      </c>
      <c r="B2033">
        <v>470</v>
      </c>
      <c r="C2033" t="s">
        <v>1092</v>
      </c>
      <c r="D2033" t="s">
        <v>913</v>
      </c>
      <c r="E2033" t="s">
        <v>1052</v>
      </c>
      <c r="F2033" t="str">
        <f t="shared" si="31"/>
        <v>340470DKA6410DKA1090DKA3230</v>
      </c>
      <c r="G2033" t="s">
        <v>723</v>
      </c>
    </row>
    <row r="2034" spans="1:7" x14ac:dyDescent="0.25">
      <c r="A2034">
        <v>340</v>
      </c>
      <c r="B2034">
        <v>470</v>
      </c>
      <c r="C2034" t="s">
        <v>1093</v>
      </c>
      <c r="D2034" t="s">
        <v>908</v>
      </c>
      <c r="E2034" t="s">
        <v>1046</v>
      </c>
      <c r="F2034" t="str">
        <f t="shared" si="31"/>
        <v>340470DKA6420DKA1040-1050DKA3200</v>
      </c>
      <c r="G2034" t="s">
        <v>501</v>
      </c>
    </row>
    <row r="2035" spans="1:7" x14ac:dyDescent="0.25">
      <c r="A2035">
        <v>340</v>
      </c>
      <c r="B2035">
        <v>470</v>
      </c>
      <c r="C2035" t="s">
        <v>1093</v>
      </c>
      <c r="D2035" t="s">
        <v>908</v>
      </c>
      <c r="E2035" t="s">
        <v>1048</v>
      </c>
      <c r="F2035" t="str">
        <f t="shared" si="31"/>
        <v>340470DKA6420DKA1040-1050DKA3210</v>
      </c>
      <c r="G2035" t="s">
        <v>501</v>
      </c>
    </row>
    <row r="2036" spans="1:7" x14ac:dyDescent="0.25">
      <c r="A2036">
        <v>340</v>
      </c>
      <c r="B2036">
        <v>470</v>
      </c>
      <c r="C2036" t="s">
        <v>1093</v>
      </c>
      <c r="D2036" t="s">
        <v>908</v>
      </c>
      <c r="E2036" t="s">
        <v>1050</v>
      </c>
      <c r="F2036" t="str">
        <f t="shared" si="31"/>
        <v>340470DKA6420DKA1040-1050DKA3220</v>
      </c>
      <c r="G2036" t="s">
        <v>501</v>
      </c>
    </row>
    <row r="2037" spans="1:7" x14ac:dyDescent="0.25">
      <c r="A2037">
        <v>340</v>
      </c>
      <c r="B2037">
        <v>470</v>
      </c>
      <c r="C2037" t="s">
        <v>1093</v>
      </c>
      <c r="D2037" t="s">
        <v>908</v>
      </c>
      <c r="E2037" t="s">
        <v>1052</v>
      </c>
      <c r="F2037" t="str">
        <f t="shared" si="31"/>
        <v>340470DKA6420DKA1040-1050DKA3230</v>
      </c>
      <c r="G2037" t="s">
        <v>501</v>
      </c>
    </row>
    <row r="2038" spans="1:7" x14ac:dyDescent="0.25">
      <c r="A2038">
        <v>340</v>
      </c>
      <c r="B2038">
        <v>470</v>
      </c>
      <c r="C2038" t="s">
        <v>1093</v>
      </c>
      <c r="D2038" t="s">
        <v>910</v>
      </c>
      <c r="E2038" t="s">
        <v>1046</v>
      </c>
      <c r="F2038" t="str">
        <f t="shared" si="31"/>
        <v>340470DKA6420DKA1060DKA3200</v>
      </c>
      <c r="G2038" t="s">
        <v>723</v>
      </c>
    </row>
    <row r="2039" spans="1:7" x14ac:dyDescent="0.25">
      <c r="A2039">
        <v>340</v>
      </c>
      <c r="B2039">
        <v>470</v>
      </c>
      <c r="C2039" t="s">
        <v>1093</v>
      </c>
      <c r="D2039" t="s">
        <v>910</v>
      </c>
      <c r="E2039" t="s">
        <v>1048</v>
      </c>
      <c r="F2039" t="str">
        <f t="shared" si="31"/>
        <v>340470DKA6420DKA1060DKA3210</v>
      </c>
      <c r="G2039" t="s">
        <v>723</v>
      </c>
    </row>
    <row r="2040" spans="1:7" x14ac:dyDescent="0.25">
      <c r="A2040">
        <v>340</v>
      </c>
      <c r="B2040">
        <v>470</v>
      </c>
      <c r="C2040" t="s">
        <v>1093</v>
      </c>
      <c r="D2040" t="s">
        <v>910</v>
      </c>
      <c r="E2040" t="s">
        <v>1050</v>
      </c>
      <c r="F2040" t="str">
        <f t="shared" si="31"/>
        <v>340470DKA6420DKA1060DKA3220</v>
      </c>
      <c r="G2040" t="s">
        <v>723</v>
      </c>
    </row>
    <row r="2041" spans="1:7" x14ac:dyDescent="0.25">
      <c r="A2041">
        <v>340</v>
      </c>
      <c r="B2041">
        <v>470</v>
      </c>
      <c r="C2041" t="s">
        <v>1093</v>
      </c>
      <c r="D2041" t="s">
        <v>910</v>
      </c>
      <c r="E2041" t="s">
        <v>1052</v>
      </c>
      <c r="F2041" t="str">
        <f t="shared" si="31"/>
        <v>340470DKA6420DKA1060DKA3230</v>
      </c>
      <c r="G2041" t="s">
        <v>723</v>
      </c>
    </row>
    <row r="2042" spans="1:7" x14ac:dyDescent="0.25">
      <c r="A2042">
        <v>340</v>
      </c>
      <c r="B2042">
        <v>470</v>
      </c>
      <c r="C2042" t="s">
        <v>1093</v>
      </c>
      <c r="D2042" t="s">
        <v>911</v>
      </c>
      <c r="E2042" t="s">
        <v>1046</v>
      </c>
      <c r="F2042" t="str">
        <f t="shared" si="31"/>
        <v>340470DKA6420DKA1070-1080DKA3200</v>
      </c>
      <c r="G2042" t="s">
        <v>501</v>
      </c>
    </row>
    <row r="2043" spans="1:7" x14ac:dyDescent="0.25">
      <c r="A2043">
        <v>340</v>
      </c>
      <c r="B2043">
        <v>470</v>
      </c>
      <c r="C2043" t="s">
        <v>1093</v>
      </c>
      <c r="D2043" t="s">
        <v>911</v>
      </c>
      <c r="E2043" t="s">
        <v>1048</v>
      </c>
      <c r="F2043" t="str">
        <f t="shared" si="31"/>
        <v>340470DKA6420DKA1070-1080DKA3210</v>
      </c>
      <c r="G2043" t="s">
        <v>501</v>
      </c>
    </row>
    <row r="2044" spans="1:7" x14ac:dyDescent="0.25">
      <c r="A2044">
        <v>340</v>
      </c>
      <c r="B2044">
        <v>470</v>
      </c>
      <c r="C2044" t="s">
        <v>1093</v>
      </c>
      <c r="D2044" t="s">
        <v>911</v>
      </c>
      <c r="E2044" t="s">
        <v>1050</v>
      </c>
      <c r="F2044" t="str">
        <f t="shared" si="31"/>
        <v>340470DKA6420DKA1070-1080DKA3220</v>
      </c>
      <c r="G2044" t="s">
        <v>501</v>
      </c>
    </row>
    <row r="2045" spans="1:7" x14ac:dyDescent="0.25">
      <c r="A2045">
        <v>340</v>
      </c>
      <c r="B2045">
        <v>470</v>
      </c>
      <c r="C2045" t="s">
        <v>1093</v>
      </c>
      <c r="D2045" t="s">
        <v>911</v>
      </c>
      <c r="E2045" t="s">
        <v>1052</v>
      </c>
      <c r="F2045" t="str">
        <f t="shared" si="31"/>
        <v>340470DKA6420DKA1070-1080DKA3230</v>
      </c>
      <c r="G2045" t="s">
        <v>501</v>
      </c>
    </row>
    <row r="2046" spans="1:7" x14ac:dyDescent="0.25">
      <c r="A2046">
        <v>340</v>
      </c>
      <c r="B2046">
        <v>470</v>
      </c>
      <c r="C2046" t="s">
        <v>1093</v>
      </c>
      <c r="D2046" t="s">
        <v>913</v>
      </c>
      <c r="E2046" t="s">
        <v>1046</v>
      </c>
      <c r="F2046" t="str">
        <f t="shared" si="31"/>
        <v>340470DKA6420DKA1090DKA3200</v>
      </c>
      <c r="G2046" t="s">
        <v>723</v>
      </c>
    </row>
    <row r="2047" spans="1:7" x14ac:dyDescent="0.25">
      <c r="A2047">
        <v>340</v>
      </c>
      <c r="B2047">
        <v>470</v>
      </c>
      <c r="C2047" t="s">
        <v>1093</v>
      </c>
      <c r="D2047" t="s">
        <v>913</v>
      </c>
      <c r="E2047" t="s">
        <v>1048</v>
      </c>
      <c r="F2047" t="str">
        <f t="shared" si="31"/>
        <v>340470DKA6420DKA1090DKA3210</v>
      </c>
      <c r="G2047" t="s">
        <v>723</v>
      </c>
    </row>
    <row r="2048" spans="1:7" x14ac:dyDescent="0.25">
      <c r="A2048">
        <v>340</v>
      </c>
      <c r="B2048">
        <v>470</v>
      </c>
      <c r="C2048" t="s">
        <v>1093</v>
      </c>
      <c r="D2048" t="s">
        <v>913</v>
      </c>
      <c r="E2048" t="s">
        <v>1050</v>
      </c>
      <c r="F2048" t="str">
        <f t="shared" si="31"/>
        <v>340470DKA6420DKA1090DKA3220</v>
      </c>
      <c r="G2048" t="s">
        <v>723</v>
      </c>
    </row>
    <row r="2049" spans="1:7" x14ac:dyDescent="0.25">
      <c r="A2049">
        <v>340</v>
      </c>
      <c r="B2049">
        <v>470</v>
      </c>
      <c r="C2049" t="s">
        <v>1093</v>
      </c>
      <c r="D2049" t="s">
        <v>913</v>
      </c>
      <c r="E2049" t="s">
        <v>1052</v>
      </c>
      <c r="F2049" t="str">
        <f t="shared" si="31"/>
        <v>340470DKA6420DKA1090DKA3230</v>
      </c>
      <c r="G2049" t="s">
        <v>723</v>
      </c>
    </row>
    <row r="2050" spans="1:7" x14ac:dyDescent="0.25">
      <c r="A2050">
        <v>340</v>
      </c>
      <c r="B2050">
        <v>470</v>
      </c>
      <c r="C2050" t="s">
        <v>1094</v>
      </c>
      <c r="D2050" t="s">
        <v>908</v>
      </c>
      <c r="E2050" t="s">
        <v>1046</v>
      </c>
      <c r="F2050" t="str">
        <f t="shared" si="31"/>
        <v>340470DKA6430DKA1040-1050DKA3200</v>
      </c>
      <c r="G2050" t="s">
        <v>501</v>
      </c>
    </row>
    <row r="2051" spans="1:7" x14ac:dyDescent="0.25">
      <c r="A2051">
        <v>340</v>
      </c>
      <c r="B2051">
        <v>470</v>
      </c>
      <c r="C2051" t="s">
        <v>1094</v>
      </c>
      <c r="D2051" t="s">
        <v>908</v>
      </c>
      <c r="E2051" t="s">
        <v>1048</v>
      </c>
      <c r="F2051" t="str">
        <f t="shared" ref="F2051:F2114" si="32">CONCATENATE(A2051,B2051,C2051,D2051,E2051)</f>
        <v>340470DKA6430DKA1040-1050DKA3210</v>
      </c>
      <c r="G2051" t="s">
        <v>501</v>
      </c>
    </row>
    <row r="2052" spans="1:7" x14ac:dyDescent="0.25">
      <c r="A2052">
        <v>340</v>
      </c>
      <c r="B2052">
        <v>470</v>
      </c>
      <c r="C2052" t="s">
        <v>1094</v>
      </c>
      <c r="D2052" t="s">
        <v>908</v>
      </c>
      <c r="E2052" t="s">
        <v>1050</v>
      </c>
      <c r="F2052" t="str">
        <f t="shared" si="32"/>
        <v>340470DKA6430DKA1040-1050DKA3220</v>
      </c>
      <c r="G2052" t="s">
        <v>501</v>
      </c>
    </row>
    <row r="2053" spans="1:7" x14ac:dyDescent="0.25">
      <c r="A2053">
        <v>340</v>
      </c>
      <c r="B2053">
        <v>470</v>
      </c>
      <c r="C2053" t="s">
        <v>1094</v>
      </c>
      <c r="D2053" t="s">
        <v>908</v>
      </c>
      <c r="E2053" t="s">
        <v>1052</v>
      </c>
      <c r="F2053" t="str">
        <f t="shared" si="32"/>
        <v>340470DKA6430DKA1040-1050DKA3230</v>
      </c>
      <c r="G2053" t="s">
        <v>501</v>
      </c>
    </row>
    <row r="2054" spans="1:7" x14ac:dyDescent="0.25">
      <c r="A2054">
        <v>340</v>
      </c>
      <c r="B2054">
        <v>470</v>
      </c>
      <c r="C2054" t="s">
        <v>1094</v>
      </c>
      <c r="D2054" t="s">
        <v>910</v>
      </c>
      <c r="E2054" t="s">
        <v>1046</v>
      </c>
      <c r="F2054" t="str">
        <f t="shared" si="32"/>
        <v>340470DKA6430DKA1060DKA3200</v>
      </c>
      <c r="G2054" t="s">
        <v>723</v>
      </c>
    </row>
    <row r="2055" spans="1:7" x14ac:dyDescent="0.25">
      <c r="A2055">
        <v>340</v>
      </c>
      <c r="B2055">
        <v>470</v>
      </c>
      <c r="C2055" t="s">
        <v>1094</v>
      </c>
      <c r="D2055" t="s">
        <v>910</v>
      </c>
      <c r="E2055" t="s">
        <v>1048</v>
      </c>
      <c r="F2055" t="str">
        <f t="shared" si="32"/>
        <v>340470DKA6430DKA1060DKA3210</v>
      </c>
      <c r="G2055" t="s">
        <v>723</v>
      </c>
    </row>
    <row r="2056" spans="1:7" x14ac:dyDescent="0.25">
      <c r="A2056">
        <v>340</v>
      </c>
      <c r="B2056">
        <v>470</v>
      </c>
      <c r="C2056" t="s">
        <v>1094</v>
      </c>
      <c r="D2056" t="s">
        <v>910</v>
      </c>
      <c r="E2056" t="s">
        <v>1050</v>
      </c>
      <c r="F2056" t="str">
        <f t="shared" si="32"/>
        <v>340470DKA6430DKA1060DKA3220</v>
      </c>
      <c r="G2056" t="s">
        <v>723</v>
      </c>
    </row>
    <row r="2057" spans="1:7" x14ac:dyDescent="0.25">
      <c r="A2057">
        <v>340</v>
      </c>
      <c r="B2057">
        <v>470</v>
      </c>
      <c r="C2057" t="s">
        <v>1094</v>
      </c>
      <c r="D2057" t="s">
        <v>910</v>
      </c>
      <c r="E2057" t="s">
        <v>1052</v>
      </c>
      <c r="F2057" t="str">
        <f t="shared" si="32"/>
        <v>340470DKA6430DKA1060DKA3230</v>
      </c>
      <c r="G2057" t="s">
        <v>723</v>
      </c>
    </row>
    <row r="2058" spans="1:7" x14ac:dyDescent="0.25">
      <c r="A2058">
        <v>340</v>
      </c>
      <c r="B2058">
        <v>470</v>
      </c>
      <c r="C2058" t="s">
        <v>1094</v>
      </c>
      <c r="D2058" t="s">
        <v>911</v>
      </c>
      <c r="E2058" t="s">
        <v>1046</v>
      </c>
      <c r="F2058" t="str">
        <f t="shared" si="32"/>
        <v>340470DKA6430DKA1070-1080DKA3200</v>
      </c>
      <c r="G2058" t="s">
        <v>501</v>
      </c>
    </row>
    <row r="2059" spans="1:7" x14ac:dyDescent="0.25">
      <c r="A2059">
        <v>340</v>
      </c>
      <c r="B2059">
        <v>470</v>
      </c>
      <c r="C2059" t="s">
        <v>1094</v>
      </c>
      <c r="D2059" t="s">
        <v>911</v>
      </c>
      <c r="E2059" t="s">
        <v>1048</v>
      </c>
      <c r="F2059" t="str">
        <f t="shared" si="32"/>
        <v>340470DKA6430DKA1070-1080DKA3210</v>
      </c>
      <c r="G2059" t="s">
        <v>501</v>
      </c>
    </row>
    <row r="2060" spans="1:7" x14ac:dyDescent="0.25">
      <c r="A2060">
        <v>340</v>
      </c>
      <c r="B2060">
        <v>470</v>
      </c>
      <c r="C2060" t="s">
        <v>1094</v>
      </c>
      <c r="D2060" t="s">
        <v>911</v>
      </c>
      <c r="E2060" t="s">
        <v>1050</v>
      </c>
      <c r="F2060" t="str">
        <f t="shared" si="32"/>
        <v>340470DKA6430DKA1070-1080DKA3220</v>
      </c>
      <c r="G2060" t="s">
        <v>501</v>
      </c>
    </row>
    <row r="2061" spans="1:7" x14ac:dyDescent="0.25">
      <c r="A2061">
        <v>340</v>
      </c>
      <c r="B2061">
        <v>470</v>
      </c>
      <c r="C2061" t="s">
        <v>1094</v>
      </c>
      <c r="D2061" t="s">
        <v>911</v>
      </c>
      <c r="E2061" t="s">
        <v>1052</v>
      </c>
      <c r="F2061" t="str">
        <f t="shared" si="32"/>
        <v>340470DKA6430DKA1070-1080DKA3230</v>
      </c>
      <c r="G2061" t="s">
        <v>501</v>
      </c>
    </row>
    <row r="2062" spans="1:7" x14ac:dyDescent="0.25">
      <c r="A2062">
        <v>340</v>
      </c>
      <c r="B2062">
        <v>470</v>
      </c>
      <c r="C2062" t="s">
        <v>1094</v>
      </c>
      <c r="D2062" t="s">
        <v>913</v>
      </c>
      <c r="E2062" t="s">
        <v>1046</v>
      </c>
      <c r="F2062" t="str">
        <f t="shared" si="32"/>
        <v>340470DKA6430DKA1090DKA3200</v>
      </c>
      <c r="G2062" t="s">
        <v>723</v>
      </c>
    </row>
    <row r="2063" spans="1:7" x14ac:dyDescent="0.25">
      <c r="A2063">
        <v>340</v>
      </c>
      <c r="B2063">
        <v>470</v>
      </c>
      <c r="C2063" t="s">
        <v>1094</v>
      </c>
      <c r="D2063" t="s">
        <v>913</v>
      </c>
      <c r="E2063" t="s">
        <v>1048</v>
      </c>
      <c r="F2063" t="str">
        <f t="shared" si="32"/>
        <v>340470DKA6430DKA1090DKA3210</v>
      </c>
      <c r="G2063" t="s">
        <v>723</v>
      </c>
    </row>
    <row r="2064" spans="1:7" x14ac:dyDescent="0.25">
      <c r="A2064">
        <v>340</v>
      </c>
      <c r="B2064">
        <v>470</v>
      </c>
      <c r="C2064" t="s">
        <v>1094</v>
      </c>
      <c r="D2064" t="s">
        <v>913</v>
      </c>
      <c r="E2064" t="s">
        <v>1050</v>
      </c>
      <c r="F2064" t="str">
        <f t="shared" si="32"/>
        <v>340470DKA6430DKA1090DKA3220</v>
      </c>
      <c r="G2064" t="s">
        <v>723</v>
      </c>
    </row>
    <row r="2065" spans="1:7" x14ac:dyDescent="0.25">
      <c r="A2065">
        <v>340</v>
      </c>
      <c r="B2065">
        <v>470</v>
      </c>
      <c r="C2065" t="s">
        <v>1094</v>
      </c>
      <c r="D2065" t="s">
        <v>913</v>
      </c>
      <c r="E2065" t="s">
        <v>1052</v>
      </c>
      <c r="F2065" t="str">
        <f t="shared" si="32"/>
        <v>340470DKA6430DKA1090DKA3230</v>
      </c>
      <c r="G2065" t="s">
        <v>723</v>
      </c>
    </row>
    <row r="2066" spans="1:7" x14ac:dyDescent="0.25">
      <c r="A2066">
        <v>340</v>
      </c>
      <c r="B2066">
        <v>480</v>
      </c>
      <c r="C2066" t="s">
        <v>1092</v>
      </c>
      <c r="D2066" t="s">
        <v>908</v>
      </c>
      <c r="E2066" t="s">
        <v>1046</v>
      </c>
      <c r="F2066" t="str">
        <f t="shared" si="32"/>
        <v>340480DKA6410DKA1040-1050DKA3200</v>
      </c>
      <c r="G2066" t="s">
        <v>504</v>
      </c>
    </row>
    <row r="2067" spans="1:7" x14ac:dyDescent="0.25">
      <c r="A2067">
        <v>340</v>
      </c>
      <c r="B2067">
        <v>480</v>
      </c>
      <c r="C2067" t="s">
        <v>1092</v>
      </c>
      <c r="D2067" t="s">
        <v>908</v>
      </c>
      <c r="E2067" t="s">
        <v>1048</v>
      </c>
      <c r="F2067" t="str">
        <f t="shared" si="32"/>
        <v>340480DKA6410DKA1040-1050DKA3210</v>
      </c>
      <c r="G2067" t="s">
        <v>504</v>
      </c>
    </row>
    <row r="2068" spans="1:7" x14ac:dyDescent="0.25">
      <c r="A2068">
        <v>340</v>
      </c>
      <c r="B2068">
        <v>480</v>
      </c>
      <c r="C2068" t="s">
        <v>1092</v>
      </c>
      <c r="D2068" t="s">
        <v>908</v>
      </c>
      <c r="E2068" t="s">
        <v>1050</v>
      </c>
      <c r="F2068" t="str">
        <f t="shared" si="32"/>
        <v>340480DKA6410DKA1040-1050DKA3220</v>
      </c>
      <c r="G2068" t="s">
        <v>501</v>
      </c>
    </row>
    <row r="2069" spans="1:7" x14ac:dyDescent="0.25">
      <c r="A2069">
        <v>340</v>
      </c>
      <c r="B2069">
        <v>480</v>
      </c>
      <c r="C2069" t="s">
        <v>1092</v>
      </c>
      <c r="D2069" t="s">
        <v>908</v>
      </c>
      <c r="E2069" t="s">
        <v>1052</v>
      </c>
      <c r="F2069" t="str">
        <f t="shared" si="32"/>
        <v>340480DKA6410DKA1040-1050DKA3230</v>
      </c>
      <c r="G2069" t="s">
        <v>501</v>
      </c>
    </row>
    <row r="2070" spans="1:7" x14ac:dyDescent="0.25">
      <c r="A2070">
        <v>340</v>
      </c>
      <c r="B2070">
        <v>480</v>
      </c>
      <c r="C2070" t="s">
        <v>1092</v>
      </c>
      <c r="D2070" t="s">
        <v>910</v>
      </c>
      <c r="E2070" t="s">
        <v>1046</v>
      </c>
      <c r="F2070" t="str">
        <f t="shared" si="32"/>
        <v>340480DKA6410DKA1060DKA3200</v>
      </c>
      <c r="G2070" t="s">
        <v>723</v>
      </c>
    </row>
    <row r="2071" spans="1:7" x14ac:dyDescent="0.25">
      <c r="A2071">
        <v>340</v>
      </c>
      <c r="B2071">
        <v>480</v>
      </c>
      <c r="C2071" t="s">
        <v>1092</v>
      </c>
      <c r="D2071" t="s">
        <v>910</v>
      </c>
      <c r="E2071" t="s">
        <v>1048</v>
      </c>
      <c r="F2071" t="str">
        <f t="shared" si="32"/>
        <v>340480DKA6410DKA1060DKA3210</v>
      </c>
      <c r="G2071" t="s">
        <v>723</v>
      </c>
    </row>
    <row r="2072" spans="1:7" x14ac:dyDescent="0.25">
      <c r="A2072">
        <v>340</v>
      </c>
      <c r="B2072">
        <v>480</v>
      </c>
      <c r="C2072" t="s">
        <v>1092</v>
      </c>
      <c r="D2072" t="s">
        <v>910</v>
      </c>
      <c r="E2072" t="s">
        <v>1050</v>
      </c>
      <c r="F2072" t="str">
        <f t="shared" si="32"/>
        <v>340480DKA6410DKA1060DKA3220</v>
      </c>
      <c r="G2072" t="s">
        <v>723</v>
      </c>
    </row>
    <row r="2073" spans="1:7" x14ac:dyDescent="0.25">
      <c r="A2073">
        <v>340</v>
      </c>
      <c r="B2073">
        <v>480</v>
      </c>
      <c r="C2073" t="s">
        <v>1092</v>
      </c>
      <c r="D2073" t="s">
        <v>910</v>
      </c>
      <c r="E2073" t="s">
        <v>1052</v>
      </c>
      <c r="F2073" t="str">
        <f t="shared" si="32"/>
        <v>340480DKA6410DKA1060DKA3230</v>
      </c>
      <c r="G2073" t="s">
        <v>723</v>
      </c>
    </row>
    <row r="2074" spans="1:7" x14ac:dyDescent="0.25">
      <c r="A2074">
        <v>340</v>
      </c>
      <c r="B2074">
        <v>480</v>
      </c>
      <c r="C2074" t="s">
        <v>1092</v>
      </c>
      <c r="D2074" t="s">
        <v>911</v>
      </c>
      <c r="E2074" t="s">
        <v>1046</v>
      </c>
      <c r="F2074" t="str">
        <f t="shared" si="32"/>
        <v>340480DKA6410DKA1070-1080DKA3200</v>
      </c>
      <c r="G2074" t="s">
        <v>504</v>
      </c>
    </row>
    <row r="2075" spans="1:7" x14ac:dyDescent="0.25">
      <c r="A2075">
        <v>340</v>
      </c>
      <c r="B2075">
        <v>480</v>
      </c>
      <c r="C2075" t="s">
        <v>1092</v>
      </c>
      <c r="D2075" t="s">
        <v>911</v>
      </c>
      <c r="E2075" t="s">
        <v>1048</v>
      </c>
      <c r="F2075" t="str">
        <f t="shared" si="32"/>
        <v>340480DKA6410DKA1070-1080DKA3210</v>
      </c>
      <c r="G2075" t="s">
        <v>504</v>
      </c>
    </row>
    <row r="2076" spans="1:7" x14ac:dyDescent="0.25">
      <c r="A2076">
        <v>340</v>
      </c>
      <c r="B2076">
        <v>480</v>
      </c>
      <c r="C2076" t="s">
        <v>1092</v>
      </c>
      <c r="D2076" t="s">
        <v>911</v>
      </c>
      <c r="E2076" t="s">
        <v>1050</v>
      </c>
      <c r="F2076" t="str">
        <f t="shared" si="32"/>
        <v>340480DKA6410DKA1070-1080DKA3220</v>
      </c>
      <c r="G2076" t="s">
        <v>501</v>
      </c>
    </row>
    <row r="2077" spans="1:7" x14ac:dyDescent="0.25">
      <c r="A2077">
        <v>340</v>
      </c>
      <c r="B2077">
        <v>480</v>
      </c>
      <c r="C2077" t="s">
        <v>1092</v>
      </c>
      <c r="D2077" t="s">
        <v>911</v>
      </c>
      <c r="E2077" t="s">
        <v>1052</v>
      </c>
      <c r="F2077" t="str">
        <f t="shared" si="32"/>
        <v>340480DKA6410DKA1070-1080DKA3230</v>
      </c>
      <c r="G2077" t="s">
        <v>501</v>
      </c>
    </row>
    <row r="2078" spans="1:7" x14ac:dyDescent="0.25">
      <c r="A2078">
        <v>340</v>
      </c>
      <c r="B2078">
        <v>480</v>
      </c>
      <c r="C2078" t="s">
        <v>1092</v>
      </c>
      <c r="D2078" t="s">
        <v>913</v>
      </c>
      <c r="E2078" t="s">
        <v>1046</v>
      </c>
      <c r="F2078" t="str">
        <f t="shared" si="32"/>
        <v>340480DKA6410DKA1090DKA3200</v>
      </c>
      <c r="G2078" t="s">
        <v>723</v>
      </c>
    </row>
    <row r="2079" spans="1:7" x14ac:dyDescent="0.25">
      <c r="A2079">
        <v>340</v>
      </c>
      <c r="B2079">
        <v>480</v>
      </c>
      <c r="C2079" t="s">
        <v>1092</v>
      </c>
      <c r="D2079" t="s">
        <v>913</v>
      </c>
      <c r="E2079" t="s">
        <v>1048</v>
      </c>
      <c r="F2079" t="str">
        <f t="shared" si="32"/>
        <v>340480DKA6410DKA1090DKA3210</v>
      </c>
      <c r="G2079" t="s">
        <v>723</v>
      </c>
    </row>
    <row r="2080" spans="1:7" x14ac:dyDescent="0.25">
      <c r="A2080">
        <v>340</v>
      </c>
      <c r="B2080">
        <v>480</v>
      </c>
      <c r="C2080" t="s">
        <v>1092</v>
      </c>
      <c r="D2080" t="s">
        <v>913</v>
      </c>
      <c r="E2080" t="s">
        <v>1050</v>
      </c>
      <c r="F2080" t="str">
        <f t="shared" si="32"/>
        <v>340480DKA6410DKA1090DKA3220</v>
      </c>
      <c r="G2080" t="s">
        <v>723</v>
      </c>
    </row>
    <row r="2081" spans="1:7" x14ac:dyDescent="0.25">
      <c r="A2081">
        <v>340</v>
      </c>
      <c r="B2081">
        <v>480</v>
      </c>
      <c r="C2081" t="s">
        <v>1092</v>
      </c>
      <c r="D2081" t="s">
        <v>913</v>
      </c>
      <c r="E2081" t="s">
        <v>1052</v>
      </c>
      <c r="F2081" t="str">
        <f t="shared" si="32"/>
        <v>340480DKA6410DKA1090DKA3230</v>
      </c>
      <c r="G2081" t="s">
        <v>723</v>
      </c>
    </row>
    <row r="2082" spans="1:7" x14ac:dyDescent="0.25">
      <c r="A2082">
        <v>340</v>
      </c>
      <c r="B2082">
        <v>480</v>
      </c>
      <c r="C2082" t="s">
        <v>1093</v>
      </c>
      <c r="D2082" t="s">
        <v>908</v>
      </c>
      <c r="E2082" t="s">
        <v>1046</v>
      </c>
      <c r="F2082" t="str">
        <f t="shared" si="32"/>
        <v>340480DKA6420DKA1040-1050DKA3200</v>
      </c>
      <c r="G2082" t="s">
        <v>504</v>
      </c>
    </row>
    <row r="2083" spans="1:7" x14ac:dyDescent="0.25">
      <c r="A2083">
        <v>340</v>
      </c>
      <c r="B2083">
        <v>480</v>
      </c>
      <c r="C2083" t="s">
        <v>1093</v>
      </c>
      <c r="D2083" t="s">
        <v>908</v>
      </c>
      <c r="E2083" t="s">
        <v>1048</v>
      </c>
      <c r="F2083" t="str">
        <f t="shared" si="32"/>
        <v>340480DKA6420DKA1040-1050DKA3210</v>
      </c>
      <c r="G2083" t="s">
        <v>504</v>
      </c>
    </row>
    <row r="2084" spans="1:7" x14ac:dyDescent="0.25">
      <c r="A2084">
        <v>340</v>
      </c>
      <c r="B2084">
        <v>480</v>
      </c>
      <c r="C2084" t="s">
        <v>1093</v>
      </c>
      <c r="D2084" t="s">
        <v>908</v>
      </c>
      <c r="E2084" t="s">
        <v>1050</v>
      </c>
      <c r="F2084" t="str">
        <f t="shared" si="32"/>
        <v>340480DKA6420DKA1040-1050DKA3220</v>
      </c>
      <c r="G2084" t="s">
        <v>501</v>
      </c>
    </row>
    <row r="2085" spans="1:7" x14ac:dyDescent="0.25">
      <c r="A2085">
        <v>340</v>
      </c>
      <c r="B2085">
        <v>480</v>
      </c>
      <c r="C2085" t="s">
        <v>1093</v>
      </c>
      <c r="D2085" t="s">
        <v>908</v>
      </c>
      <c r="E2085" t="s">
        <v>1052</v>
      </c>
      <c r="F2085" t="str">
        <f t="shared" si="32"/>
        <v>340480DKA6420DKA1040-1050DKA3230</v>
      </c>
      <c r="G2085" t="s">
        <v>501</v>
      </c>
    </row>
    <row r="2086" spans="1:7" x14ac:dyDescent="0.25">
      <c r="A2086">
        <v>340</v>
      </c>
      <c r="B2086">
        <v>480</v>
      </c>
      <c r="C2086" t="s">
        <v>1093</v>
      </c>
      <c r="D2086" t="s">
        <v>910</v>
      </c>
      <c r="E2086" t="s">
        <v>1046</v>
      </c>
      <c r="F2086" t="str">
        <f t="shared" si="32"/>
        <v>340480DKA6420DKA1060DKA3200</v>
      </c>
      <c r="G2086" t="s">
        <v>723</v>
      </c>
    </row>
    <row r="2087" spans="1:7" x14ac:dyDescent="0.25">
      <c r="A2087">
        <v>340</v>
      </c>
      <c r="B2087">
        <v>480</v>
      </c>
      <c r="C2087" t="s">
        <v>1093</v>
      </c>
      <c r="D2087" t="s">
        <v>910</v>
      </c>
      <c r="E2087" t="s">
        <v>1048</v>
      </c>
      <c r="F2087" t="str">
        <f t="shared" si="32"/>
        <v>340480DKA6420DKA1060DKA3210</v>
      </c>
      <c r="G2087" t="s">
        <v>723</v>
      </c>
    </row>
    <row r="2088" spans="1:7" x14ac:dyDescent="0.25">
      <c r="A2088">
        <v>340</v>
      </c>
      <c r="B2088">
        <v>480</v>
      </c>
      <c r="C2088" t="s">
        <v>1093</v>
      </c>
      <c r="D2088" t="s">
        <v>910</v>
      </c>
      <c r="E2088" t="s">
        <v>1050</v>
      </c>
      <c r="F2088" t="str">
        <f t="shared" si="32"/>
        <v>340480DKA6420DKA1060DKA3220</v>
      </c>
      <c r="G2088" t="s">
        <v>723</v>
      </c>
    </row>
    <row r="2089" spans="1:7" x14ac:dyDescent="0.25">
      <c r="A2089">
        <v>340</v>
      </c>
      <c r="B2089">
        <v>480</v>
      </c>
      <c r="C2089" t="s">
        <v>1093</v>
      </c>
      <c r="D2089" t="s">
        <v>910</v>
      </c>
      <c r="E2089" t="s">
        <v>1052</v>
      </c>
      <c r="F2089" t="str">
        <f t="shared" si="32"/>
        <v>340480DKA6420DKA1060DKA3230</v>
      </c>
      <c r="G2089" t="s">
        <v>723</v>
      </c>
    </row>
    <row r="2090" spans="1:7" x14ac:dyDescent="0.25">
      <c r="A2090">
        <v>340</v>
      </c>
      <c r="B2090">
        <v>480</v>
      </c>
      <c r="C2090" t="s">
        <v>1093</v>
      </c>
      <c r="D2090" t="s">
        <v>911</v>
      </c>
      <c r="E2090" t="s">
        <v>1046</v>
      </c>
      <c r="F2090" t="str">
        <f t="shared" si="32"/>
        <v>340480DKA6420DKA1070-1080DKA3200</v>
      </c>
      <c r="G2090" t="s">
        <v>504</v>
      </c>
    </row>
    <row r="2091" spans="1:7" x14ac:dyDescent="0.25">
      <c r="A2091">
        <v>340</v>
      </c>
      <c r="B2091">
        <v>480</v>
      </c>
      <c r="C2091" t="s">
        <v>1093</v>
      </c>
      <c r="D2091" t="s">
        <v>911</v>
      </c>
      <c r="E2091" t="s">
        <v>1048</v>
      </c>
      <c r="F2091" t="str">
        <f t="shared" si="32"/>
        <v>340480DKA6420DKA1070-1080DKA3210</v>
      </c>
      <c r="G2091" t="s">
        <v>504</v>
      </c>
    </row>
    <row r="2092" spans="1:7" x14ac:dyDescent="0.25">
      <c r="A2092">
        <v>340</v>
      </c>
      <c r="B2092">
        <v>480</v>
      </c>
      <c r="C2092" t="s">
        <v>1093</v>
      </c>
      <c r="D2092" t="s">
        <v>911</v>
      </c>
      <c r="E2092" t="s">
        <v>1050</v>
      </c>
      <c r="F2092" t="str">
        <f t="shared" si="32"/>
        <v>340480DKA6420DKA1070-1080DKA3220</v>
      </c>
      <c r="G2092" t="s">
        <v>501</v>
      </c>
    </row>
    <row r="2093" spans="1:7" x14ac:dyDescent="0.25">
      <c r="A2093">
        <v>340</v>
      </c>
      <c r="B2093">
        <v>480</v>
      </c>
      <c r="C2093" t="s">
        <v>1093</v>
      </c>
      <c r="D2093" t="s">
        <v>911</v>
      </c>
      <c r="E2093" t="s">
        <v>1052</v>
      </c>
      <c r="F2093" t="str">
        <f t="shared" si="32"/>
        <v>340480DKA6420DKA1070-1080DKA3230</v>
      </c>
      <c r="G2093" t="s">
        <v>501</v>
      </c>
    </row>
    <row r="2094" spans="1:7" x14ac:dyDescent="0.25">
      <c r="A2094">
        <v>340</v>
      </c>
      <c r="B2094">
        <v>480</v>
      </c>
      <c r="C2094" t="s">
        <v>1093</v>
      </c>
      <c r="D2094" t="s">
        <v>913</v>
      </c>
      <c r="E2094" t="s">
        <v>1046</v>
      </c>
      <c r="F2094" t="str">
        <f t="shared" si="32"/>
        <v>340480DKA6420DKA1090DKA3200</v>
      </c>
      <c r="G2094" t="s">
        <v>723</v>
      </c>
    </row>
    <row r="2095" spans="1:7" x14ac:dyDescent="0.25">
      <c r="A2095">
        <v>340</v>
      </c>
      <c r="B2095">
        <v>480</v>
      </c>
      <c r="C2095" t="s">
        <v>1093</v>
      </c>
      <c r="D2095" t="s">
        <v>913</v>
      </c>
      <c r="E2095" t="s">
        <v>1048</v>
      </c>
      <c r="F2095" t="str">
        <f t="shared" si="32"/>
        <v>340480DKA6420DKA1090DKA3210</v>
      </c>
      <c r="G2095" t="s">
        <v>723</v>
      </c>
    </row>
    <row r="2096" spans="1:7" x14ac:dyDescent="0.25">
      <c r="A2096">
        <v>340</v>
      </c>
      <c r="B2096">
        <v>480</v>
      </c>
      <c r="C2096" t="s">
        <v>1093</v>
      </c>
      <c r="D2096" t="s">
        <v>913</v>
      </c>
      <c r="E2096" t="s">
        <v>1050</v>
      </c>
      <c r="F2096" t="str">
        <f t="shared" si="32"/>
        <v>340480DKA6420DKA1090DKA3220</v>
      </c>
      <c r="G2096" t="s">
        <v>723</v>
      </c>
    </row>
    <row r="2097" spans="1:7" x14ac:dyDescent="0.25">
      <c r="A2097">
        <v>340</v>
      </c>
      <c r="B2097">
        <v>480</v>
      </c>
      <c r="C2097" t="s">
        <v>1093</v>
      </c>
      <c r="D2097" t="s">
        <v>913</v>
      </c>
      <c r="E2097" t="s">
        <v>1052</v>
      </c>
      <c r="F2097" t="str">
        <f t="shared" si="32"/>
        <v>340480DKA6420DKA1090DKA3230</v>
      </c>
      <c r="G2097" t="s">
        <v>723</v>
      </c>
    </row>
    <row r="2098" spans="1:7" x14ac:dyDescent="0.25">
      <c r="A2098">
        <v>340</v>
      </c>
      <c r="B2098">
        <v>480</v>
      </c>
      <c r="C2098" t="s">
        <v>1094</v>
      </c>
      <c r="D2098" t="s">
        <v>908</v>
      </c>
      <c r="E2098" t="s">
        <v>1046</v>
      </c>
      <c r="F2098" t="str">
        <f t="shared" si="32"/>
        <v>340480DKA6430DKA1040-1050DKA3200</v>
      </c>
      <c r="G2098" t="s">
        <v>501</v>
      </c>
    </row>
    <row r="2099" spans="1:7" x14ac:dyDescent="0.25">
      <c r="A2099">
        <v>340</v>
      </c>
      <c r="B2099">
        <v>480</v>
      </c>
      <c r="C2099" t="s">
        <v>1094</v>
      </c>
      <c r="D2099" t="s">
        <v>908</v>
      </c>
      <c r="E2099" t="s">
        <v>1048</v>
      </c>
      <c r="F2099" t="str">
        <f t="shared" si="32"/>
        <v>340480DKA6430DKA1040-1050DKA3210</v>
      </c>
      <c r="G2099" t="s">
        <v>501</v>
      </c>
    </row>
    <row r="2100" spans="1:7" x14ac:dyDescent="0.25">
      <c r="A2100">
        <v>340</v>
      </c>
      <c r="B2100">
        <v>480</v>
      </c>
      <c r="C2100" t="s">
        <v>1094</v>
      </c>
      <c r="D2100" t="s">
        <v>908</v>
      </c>
      <c r="E2100" t="s">
        <v>1050</v>
      </c>
      <c r="F2100" t="str">
        <f t="shared" si="32"/>
        <v>340480DKA6430DKA1040-1050DKA3220</v>
      </c>
      <c r="G2100" t="s">
        <v>501</v>
      </c>
    </row>
    <row r="2101" spans="1:7" x14ac:dyDescent="0.25">
      <c r="A2101">
        <v>340</v>
      </c>
      <c r="B2101">
        <v>480</v>
      </c>
      <c r="C2101" t="s">
        <v>1094</v>
      </c>
      <c r="D2101" t="s">
        <v>908</v>
      </c>
      <c r="E2101" t="s">
        <v>1052</v>
      </c>
      <c r="F2101" t="str">
        <f t="shared" si="32"/>
        <v>340480DKA6430DKA1040-1050DKA3230</v>
      </c>
      <c r="G2101" t="s">
        <v>501</v>
      </c>
    </row>
    <row r="2102" spans="1:7" x14ac:dyDescent="0.25">
      <c r="A2102">
        <v>340</v>
      </c>
      <c r="B2102">
        <v>480</v>
      </c>
      <c r="C2102" t="s">
        <v>1094</v>
      </c>
      <c r="D2102" t="s">
        <v>910</v>
      </c>
      <c r="E2102" t="s">
        <v>1046</v>
      </c>
      <c r="F2102" t="str">
        <f t="shared" si="32"/>
        <v>340480DKA6430DKA1060DKA3200</v>
      </c>
      <c r="G2102" t="s">
        <v>723</v>
      </c>
    </row>
    <row r="2103" spans="1:7" x14ac:dyDescent="0.25">
      <c r="A2103">
        <v>340</v>
      </c>
      <c r="B2103">
        <v>480</v>
      </c>
      <c r="C2103" t="s">
        <v>1094</v>
      </c>
      <c r="D2103" t="s">
        <v>910</v>
      </c>
      <c r="E2103" t="s">
        <v>1048</v>
      </c>
      <c r="F2103" t="str">
        <f t="shared" si="32"/>
        <v>340480DKA6430DKA1060DKA3210</v>
      </c>
      <c r="G2103" t="s">
        <v>723</v>
      </c>
    </row>
    <row r="2104" spans="1:7" x14ac:dyDescent="0.25">
      <c r="A2104">
        <v>340</v>
      </c>
      <c r="B2104">
        <v>480</v>
      </c>
      <c r="C2104" t="s">
        <v>1094</v>
      </c>
      <c r="D2104" t="s">
        <v>910</v>
      </c>
      <c r="E2104" t="s">
        <v>1050</v>
      </c>
      <c r="F2104" t="str">
        <f t="shared" si="32"/>
        <v>340480DKA6430DKA1060DKA3220</v>
      </c>
      <c r="G2104" t="s">
        <v>723</v>
      </c>
    </row>
    <row r="2105" spans="1:7" x14ac:dyDescent="0.25">
      <c r="A2105">
        <v>340</v>
      </c>
      <c r="B2105">
        <v>480</v>
      </c>
      <c r="C2105" t="s">
        <v>1094</v>
      </c>
      <c r="D2105" t="s">
        <v>910</v>
      </c>
      <c r="E2105" t="s">
        <v>1052</v>
      </c>
      <c r="F2105" t="str">
        <f t="shared" si="32"/>
        <v>340480DKA6430DKA1060DKA3230</v>
      </c>
      <c r="G2105" t="s">
        <v>723</v>
      </c>
    </row>
    <row r="2106" spans="1:7" x14ac:dyDescent="0.25">
      <c r="A2106">
        <v>340</v>
      </c>
      <c r="B2106">
        <v>480</v>
      </c>
      <c r="C2106" t="s">
        <v>1094</v>
      </c>
      <c r="D2106" t="s">
        <v>911</v>
      </c>
      <c r="E2106" t="s">
        <v>1046</v>
      </c>
      <c r="F2106" t="str">
        <f t="shared" si="32"/>
        <v>340480DKA6430DKA1070-1080DKA3200</v>
      </c>
      <c r="G2106" t="s">
        <v>501</v>
      </c>
    </row>
    <row r="2107" spans="1:7" x14ac:dyDescent="0.25">
      <c r="A2107">
        <v>340</v>
      </c>
      <c r="B2107">
        <v>480</v>
      </c>
      <c r="C2107" t="s">
        <v>1094</v>
      </c>
      <c r="D2107" t="s">
        <v>911</v>
      </c>
      <c r="E2107" t="s">
        <v>1048</v>
      </c>
      <c r="F2107" t="str">
        <f t="shared" si="32"/>
        <v>340480DKA6430DKA1070-1080DKA3210</v>
      </c>
      <c r="G2107" t="s">
        <v>501</v>
      </c>
    </row>
    <row r="2108" spans="1:7" x14ac:dyDescent="0.25">
      <c r="A2108">
        <v>340</v>
      </c>
      <c r="B2108">
        <v>480</v>
      </c>
      <c r="C2108" t="s">
        <v>1094</v>
      </c>
      <c r="D2108" t="s">
        <v>911</v>
      </c>
      <c r="E2108" t="s">
        <v>1050</v>
      </c>
      <c r="F2108" t="str">
        <f t="shared" si="32"/>
        <v>340480DKA6430DKA1070-1080DKA3220</v>
      </c>
      <c r="G2108" t="s">
        <v>501</v>
      </c>
    </row>
    <row r="2109" spans="1:7" x14ac:dyDescent="0.25">
      <c r="A2109">
        <v>340</v>
      </c>
      <c r="B2109">
        <v>480</v>
      </c>
      <c r="C2109" t="s">
        <v>1094</v>
      </c>
      <c r="D2109" t="s">
        <v>911</v>
      </c>
      <c r="E2109" t="s">
        <v>1052</v>
      </c>
      <c r="F2109" t="str">
        <f t="shared" si="32"/>
        <v>340480DKA6430DKA1070-1080DKA3230</v>
      </c>
      <c r="G2109" t="s">
        <v>501</v>
      </c>
    </row>
    <row r="2110" spans="1:7" x14ac:dyDescent="0.25">
      <c r="A2110">
        <v>340</v>
      </c>
      <c r="B2110">
        <v>480</v>
      </c>
      <c r="C2110" t="s">
        <v>1094</v>
      </c>
      <c r="D2110" t="s">
        <v>913</v>
      </c>
      <c r="E2110" t="s">
        <v>1046</v>
      </c>
      <c r="F2110" t="str">
        <f t="shared" si="32"/>
        <v>340480DKA6430DKA1090DKA3200</v>
      </c>
      <c r="G2110" t="s">
        <v>723</v>
      </c>
    </row>
    <row r="2111" spans="1:7" x14ac:dyDescent="0.25">
      <c r="A2111">
        <v>340</v>
      </c>
      <c r="B2111">
        <v>480</v>
      </c>
      <c r="C2111" t="s">
        <v>1094</v>
      </c>
      <c r="D2111" t="s">
        <v>913</v>
      </c>
      <c r="E2111" t="s">
        <v>1048</v>
      </c>
      <c r="F2111" t="str">
        <f t="shared" si="32"/>
        <v>340480DKA6430DKA1090DKA3210</v>
      </c>
      <c r="G2111" t="s">
        <v>723</v>
      </c>
    </row>
    <row r="2112" spans="1:7" x14ac:dyDescent="0.25">
      <c r="A2112">
        <v>340</v>
      </c>
      <c r="B2112">
        <v>480</v>
      </c>
      <c r="C2112" t="s">
        <v>1094</v>
      </c>
      <c r="D2112" t="s">
        <v>913</v>
      </c>
      <c r="E2112" t="s">
        <v>1050</v>
      </c>
      <c r="F2112" t="str">
        <f t="shared" si="32"/>
        <v>340480DKA6430DKA1090DKA3220</v>
      </c>
      <c r="G2112" t="s">
        <v>723</v>
      </c>
    </row>
    <row r="2113" spans="1:7" x14ac:dyDescent="0.25">
      <c r="A2113">
        <v>340</v>
      </c>
      <c r="B2113">
        <v>480</v>
      </c>
      <c r="C2113" t="s">
        <v>1094</v>
      </c>
      <c r="D2113" t="s">
        <v>913</v>
      </c>
      <c r="E2113" t="s">
        <v>1052</v>
      </c>
      <c r="F2113" t="str">
        <f t="shared" si="32"/>
        <v>340480DKA6430DKA1090DKA3230</v>
      </c>
      <c r="G2113" t="s">
        <v>723</v>
      </c>
    </row>
    <row r="2114" spans="1:7" x14ac:dyDescent="0.25">
      <c r="A2114">
        <v>340</v>
      </c>
      <c r="B2114">
        <v>490</v>
      </c>
      <c r="C2114" t="s">
        <v>1092</v>
      </c>
      <c r="D2114" t="s">
        <v>908</v>
      </c>
      <c r="E2114" t="s">
        <v>1046</v>
      </c>
      <c r="F2114" t="str">
        <f t="shared" si="32"/>
        <v>340490DKA6410DKA1040-1050DKA3200</v>
      </c>
      <c r="G2114" t="s">
        <v>504</v>
      </c>
    </row>
    <row r="2115" spans="1:7" x14ac:dyDescent="0.25">
      <c r="A2115">
        <v>340</v>
      </c>
      <c r="B2115">
        <v>490</v>
      </c>
      <c r="C2115" t="s">
        <v>1092</v>
      </c>
      <c r="D2115" t="s">
        <v>908</v>
      </c>
      <c r="E2115" t="s">
        <v>1048</v>
      </c>
      <c r="F2115" t="str">
        <f t="shared" ref="F2115:F2178" si="33">CONCATENATE(A2115,B2115,C2115,D2115,E2115)</f>
        <v>340490DKA6410DKA1040-1050DKA3210</v>
      </c>
      <c r="G2115" t="s">
        <v>504</v>
      </c>
    </row>
    <row r="2116" spans="1:7" x14ac:dyDescent="0.25">
      <c r="A2116">
        <v>340</v>
      </c>
      <c r="B2116">
        <v>490</v>
      </c>
      <c r="C2116" t="s">
        <v>1092</v>
      </c>
      <c r="D2116" t="s">
        <v>908</v>
      </c>
      <c r="E2116" t="s">
        <v>1050</v>
      </c>
      <c r="F2116" t="str">
        <f t="shared" si="33"/>
        <v>340490DKA6410DKA1040-1050DKA3220</v>
      </c>
      <c r="G2116" t="s">
        <v>501</v>
      </c>
    </row>
    <row r="2117" spans="1:7" x14ac:dyDescent="0.25">
      <c r="A2117">
        <v>340</v>
      </c>
      <c r="B2117">
        <v>490</v>
      </c>
      <c r="C2117" t="s">
        <v>1092</v>
      </c>
      <c r="D2117" t="s">
        <v>908</v>
      </c>
      <c r="E2117" t="s">
        <v>1052</v>
      </c>
      <c r="F2117" t="str">
        <f t="shared" si="33"/>
        <v>340490DKA6410DKA1040-1050DKA3230</v>
      </c>
      <c r="G2117" t="s">
        <v>501</v>
      </c>
    </row>
    <row r="2118" spans="1:7" x14ac:dyDescent="0.25">
      <c r="A2118">
        <v>340</v>
      </c>
      <c r="B2118">
        <v>490</v>
      </c>
      <c r="C2118" t="s">
        <v>1092</v>
      </c>
      <c r="D2118" t="s">
        <v>910</v>
      </c>
      <c r="E2118" t="s">
        <v>1046</v>
      </c>
      <c r="F2118" t="str">
        <f t="shared" si="33"/>
        <v>340490DKA6410DKA1060DKA3200</v>
      </c>
      <c r="G2118" t="s">
        <v>723</v>
      </c>
    </row>
    <row r="2119" spans="1:7" x14ac:dyDescent="0.25">
      <c r="A2119">
        <v>340</v>
      </c>
      <c r="B2119">
        <v>490</v>
      </c>
      <c r="C2119" t="s">
        <v>1092</v>
      </c>
      <c r="D2119" t="s">
        <v>910</v>
      </c>
      <c r="E2119" t="s">
        <v>1048</v>
      </c>
      <c r="F2119" t="str">
        <f t="shared" si="33"/>
        <v>340490DKA6410DKA1060DKA3210</v>
      </c>
      <c r="G2119" t="s">
        <v>723</v>
      </c>
    </row>
    <row r="2120" spans="1:7" x14ac:dyDescent="0.25">
      <c r="A2120">
        <v>340</v>
      </c>
      <c r="B2120">
        <v>490</v>
      </c>
      <c r="C2120" t="s">
        <v>1092</v>
      </c>
      <c r="D2120" t="s">
        <v>910</v>
      </c>
      <c r="E2120" t="s">
        <v>1050</v>
      </c>
      <c r="F2120" t="str">
        <f t="shared" si="33"/>
        <v>340490DKA6410DKA1060DKA3220</v>
      </c>
      <c r="G2120" t="s">
        <v>723</v>
      </c>
    </row>
    <row r="2121" spans="1:7" x14ac:dyDescent="0.25">
      <c r="A2121">
        <v>340</v>
      </c>
      <c r="B2121">
        <v>490</v>
      </c>
      <c r="C2121" t="s">
        <v>1092</v>
      </c>
      <c r="D2121" t="s">
        <v>910</v>
      </c>
      <c r="E2121" t="s">
        <v>1052</v>
      </c>
      <c r="F2121" t="str">
        <f t="shared" si="33"/>
        <v>340490DKA6410DKA1060DKA3230</v>
      </c>
      <c r="G2121" t="s">
        <v>723</v>
      </c>
    </row>
    <row r="2122" spans="1:7" x14ac:dyDescent="0.25">
      <c r="A2122">
        <v>340</v>
      </c>
      <c r="B2122">
        <v>490</v>
      </c>
      <c r="C2122" t="s">
        <v>1092</v>
      </c>
      <c r="D2122" t="s">
        <v>911</v>
      </c>
      <c r="E2122" t="s">
        <v>1046</v>
      </c>
      <c r="F2122" t="str">
        <f t="shared" si="33"/>
        <v>340490DKA6410DKA1070-1080DKA3200</v>
      </c>
      <c r="G2122" t="s">
        <v>504</v>
      </c>
    </row>
    <row r="2123" spans="1:7" x14ac:dyDescent="0.25">
      <c r="A2123">
        <v>340</v>
      </c>
      <c r="B2123">
        <v>490</v>
      </c>
      <c r="C2123" t="s">
        <v>1092</v>
      </c>
      <c r="D2123" t="s">
        <v>911</v>
      </c>
      <c r="E2123" t="s">
        <v>1048</v>
      </c>
      <c r="F2123" t="str">
        <f t="shared" si="33"/>
        <v>340490DKA6410DKA1070-1080DKA3210</v>
      </c>
      <c r="G2123" t="s">
        <v>504</v>
      </c>
    </row>
    <row r="2124" spans="1:7" x14ac:dyDescent="0.25">
      <c r="A2124">
        <v>340</v>
      </c>
      <c r="B2124">
        <v>490</v>
      </c>
      <c r="C2124" t="s">
        <v>1092</v>
      </c>
      <c r="D2124" t="s">
        <v>911</v>
      </c>
      <c r="E2124" t="s">
        <v>1050</v>
      </c>
      <c r="F2124" t="str">
        <f t="shared" si="33"/>
        <v>340490DKA6410DKA1070-1080DKA3220</v>
      </c>
      <c r="G2124" t="s">
        <v>504</v>
      </c>
    </row>
    <row r="2125" spans="1:7" x14ac:dyDescent="0.25">
      <c r="A2125">
        <v>340</v>
      </c>
      <c r="B2125">
        <v>490</v>
      </c>
      <c r="C2125" t="s">
        <v>1092</v>
      </c>
      <c r="D2125" t="s">
        <v>911</v>
      </c>
      <c r="E2125" t="s">
        <v>1052</v>
      </c>
      <c r="F2125" t="str">
        <f t="shared" si="33"/>
        <v>340490DKA6410DKA1070-1080DKA3230</v>
      </c>
      <c r="G2125" t="s">
        <v>504</v>
      </c>
    </row>
    <row r="2126" spans="1:7" x14ac:dyDescent="0.25">
      <c r="A2126">
        <v>340</v>
      </c>
      <c r="B2126">
        <v>490</v>
      </c>
      <c r="C2126" t="s">
        <v>1092</v>
      </c>
      <c r="D2126" t="s">
        <v>913</v>
      </c>
      <c r="E2126" t="s">
        <v>1046</v>
      </c>
      <c r="F2126" t="str">
        <f t="shared" si="33"/>
        <v>340490DKA6410DKA1090DKA3200</v>
      </c>
      <c r="G2126" t="s">
        <v>723</v>
      </c>
    </row>
    <row r="2127" spans="1:7" x14ac:dyDescent="0.25">
      <c r="A2127">
        <v>340</v>
      </c>
      <c r="B2127">
        <v>490</v>
      </c>
      <c r="C2127" t="s">
        <v>1092</v>
      </c>
      <c r="D2127" t="s">
        <v>913</v>
      </c>
      <c r="E2127" t="s">
        <v>1048</v>
      </c>
      <c r="F2127" t="str">
        <f t="shared" si="33"/>
        <v>340490DKA6410DKA1090DKA3210</v>
      </c>
      <c r="G2127" t="s">
        <v>723</v>
      </c>
    </row>
    <row r="2128" spans="1:7" x14ac:dyDescent="0.25">
      <c r="A2128">
        <v>340</v>
      </c>
      <c r="B2128">
        <v>490</v>
      </c>
      <c r="C2128" t="s">
        <v>1092</v>
      </c>
      <c r="D2128" t="s">
        <v>913</v>
      </c>
      <c r="E2128" t="s">
        <v>1050</v>
      </c>
      <c r="F2128" t="str">
        <f t="shared" si="33"/>
        <v>340490DKA6410DKA1090DKA3220</v>
      </c>
      <c r="G2128" t="s">
        <v>723</v>
      </c>
    </row>
    <row r="2129" spans="1:7" x14ac:dyDescent="0.25">
      <c r="A2129">
        <v>340</v>
      </c>
      <c r="B2129">
        <v>490</v>
      </c>
      <c r="C2129" t="s">
        <v>1092</v>
      </c>
      <c r="D2129" t="s">
        <v>913</v>
      </c>
      <c r="E2129" t="s">
        <v>1052</v>
      </c>
      <c r="F2129" t="str">
        <f t="shared" si="33"/>
        <v>340490DKA6410DKA1090DKA3230</v>
      </c>
      <c r="G2129" t="s">
        <v>723</v>
      </c>
    </row>
    <row r="2130" spans="1:7" x14ac:dyDescent="0.25">
      <c r="A2130">
        <v>340</v>
      </c>
      <c r="B2130">
        <v>490</v>
      </c>
      <c r="C2130" t="s">
        <v>1093</v>
      </c>
      <c r="D2130" t="s">
        <v>908</v>
      </c>
      <c r="E2130" t="s">
        <v>1046</v>
      </c>
      <c r="F2130" t="str">
        <f t="shared" si="33"/>
        <v>340490DKA6420DKA1040-1050DKA3200</v>
      </c>
      <c r="G2130" t="s">
        <v>504</v>
      </c>
    </row>
    <row r="2131" spans="1:7" x14ac:dyDescent="0.25">
      <c r="A2131">
        <v>340</v>
      </c>
      <c r="B2131">
        <v>490</v>
      </c>
      <c r="C2131" t="s">
        <v>1093</v>
      </c>
      <c r="D2131" t="s">
        <v>908</v>
      </c>
      <c r="E2131" t="s">
        <v>1048</v>
      </c>
      <c r="F2131" t="str">
        <f t="shared" si="33"/>
        <v>340490DKA6420DKA1040-1050DKA3210</v>
      </c>
      <c r="G2131" t="s">
        <v>504</v>
      </c>
    </row>
    <row r="2132" spans="1:7" x14ac:dyDescent="0.25">
      <c r="A2132">
        <v>340</v>
      </c>
      <c r="B2132">
        <v>490</v>
      </c>
      <c r="C2132" t="s">
        <v>1093</v>
      </c>
      <c r="D2132" t="s">
        <v>908</v>
      </c>
      <c r="E2132" t="s">
        <v>1050</v>
      </c>
      <c r="F2132" t="str">
        <f t="shared" si="33"/>
        <v>340490DKA6420DKA1040-1050DKA3220</v>
      </c>
      <c r="G2132" t="s">
        <v>501</v>
      </c>
    </row>
    <row r="2133" spans="1:7" x14ac:dyDescent="0.25">
      <c r="A2133">
        <v>340</v>
      </c>
      <c r="B2133">
        <v>490</v>
      </c>
      <c r="C2133" t="s">
        <v>1093</v>
      </c>
      <c r="D2133" t="s">
        <v>908</v>
      </c>
      <c r="E2133" t="s">
        <v>1052</v>
      </c>
      <c r="F2133" t="str">
        <f t="shared" si="33"/>
        <v>340490DKA6420DKA1040-1050DKA3230</v>
      </c>
      <c r="G2133" t="s">
        <v>501</v>
      </c>
    </row>
    <row r="2134" spans="1:7" x14ac:dyDescent="0.25">
      <c r="A2134">
        <v>340</v>
      </c>
      <c r="B2134">
        <v>490</v>
      </c>
      <c r="C2134" t="s">
        <v>1093</v>
      </c>
      <c r="D2134" t="s">
        <v>910</v>
      </c>
      <c r="E2134" t="s">
        <v>1046</v>
      </c>
      <c r="F2134" t="str">
        <f t="shared" si="33"/>
        <v>340490DKA6420DKA1060DKA3200</v>
      </c>
      <c r="G2134" t="s">
        <v>723</v>
      </c>
    </row>
    <row r="2135" spans="1:7" x14ac:dyDescent="0.25">
      <c r="A2135">
        <v>340</v>
      </c>
      <c r="B2135">
        <v>490</v>
      </c>
      <c r="C2135" t="s">
        <v>1093</v>
      </c>
      <c r="D2135" t="s">
        <v>910</v>
      </c>
      <c r="E2135" t="s">
        <v>1048</v>
      </c>
      <c r="F2135" t="str">
        <f t="shared" si="33"/>
        <v>340490DKA6420DKA1060DKA3210</v>
      </c>
      <c r="G2135" t="s">
        <v>723</v>
      </c>
    </row>
    <row r="2136" spans="1:7" x14ac:dyDescent="0.25">
      <c r="A2136">
        <v>340</v>
      </c>
      <c r="B2136">
        <v>490</v>
      </c>
      <c r="C2136" t="s">
        <v>1093</v>
      </c>
      <c r="D2136" t="s">
        <v>910</v>
      </c>
      <c r="E2136" t="s">
        <v>1050</v>
      </c>
      <c r="F2136" t="str">
        <f t="shared" si="33"/>
        <v>340490DKA6420DKA1060DKA3220</v>
      </c>
      <c r="G2136" t="s">
        <v>723</v>
      </c>
    </row>
    <row r="2137" spans="1:7" x14ac:dyDescent="0.25">
      <c r="A2137">
        <v>340</v>
      </c>
      <c r="B2137">
        <v>490</v>
      </c>
      <c r="C2137" t="s">
        <v>1093</v>
      </c>
      <c r="D2137" t="s">
        <v>910</v>
      </c>
      <c r="E2137" t="s">
        <v>1052</v>
      </c>
      <c r="F2137" t="str">
        <f t="shared" si="33"/>
        <v>340490DKA6420DKA1060DKA3230</v>
      </c>
      <c r="G2137" t="s">
        <v>723</v>
      </c>
    </row>
    <row r="2138" spans="1:7" x14ac:dyDescent="0.25">
      <c r="A2138">
        <v>340</v>
      </c>
      <c r="B2138">
        <v>490</v>
      </c>
      <c r="C2138" t="s">
        <v>1093</v>
      </c>
      <c r="D2138" t="s">
        <v>911</v>
      </c>
      <c r="E2138" t="s">
        <v>1046</v>
      </c>
      <c r="F2138" t="str">
        <f t="shared" si="33"/>
        <v>340490DKA6420DKA1070-1080DKA3200</v>
      </c>
      <c r="G2138" t="s">
        <v>504</v>
      </c>
    </row>
    <row r="2139" spans="1:7" x14ac:dyDescent="0.25">
      <c r="A2139">
        <v>340</v>
      </c>
      <c r="B2139">
        <v>490</v>
      </c>
      <c r="C2139" t="s">
        <v>1093</v>
      </c>
      <c r="D2139" t="s">
        <v>911</v>
      </c>
      <c r="E2139" t="s">
        <v>1048</v>
      </c>
      <c r="F2139" t="str">
        <f t="shared" si="33"/>
        <v>340490DKA6420DKA1070-1080DKA3210</v>
      </c>
      <c r="G2139" t="s">
        <v>504</v>
      </c>
    </row>
    <row r="2140" spans="1:7" x14ac:dyDescent="0.25">
      <c r="A2140">
        <v>340</v>
      </c>
      <c r="B2140">
        <v>490</v>
      </c>
      <c r="C2140" t="s">
        <v>1093</v>
      </c>
      <c r="D2140" t="s">
        <v>911</v>
      </c>
      <c r="E2140" t="s">
        <v>1050</v>
      </c>
      <c r="F2140" t="str">
        <f t="shared" si="33"/>
        <v>340490DKA6420DKA1070-1080DKA3220</v>
      </c>
      <c r="G2140" t="s">
        <v>501</v>
      </c>
    </row>
    <row r="2141" spans="1:7" x14ac:dyDescent="0.25">
      <c r="A2141">
        <v>340</v>
      </c>
      <c r="B2141">
        <v>490</v>
      </c>
      <c r="C2141" t="s">
        <v>1093</v>
      </c>
      <c r="D2141" t="s">
        <v>911</v>
      </c>
      <c r="E2141" t="s">
        <v>1052</v>
      </c>
      <c r="F2141" t="str">
        <f t="shared" si="33"/>
        <v>340490DKA6420DKA1070-1080DKA3230</v>
      </c>
      <c r="G2141" t="s">
        <v>501</v>
      </c>
    </row>
    <row r="2142" spans="1:7" x14ac:dyDescent="0.25">
      <c r="A2142">
        <v>340</v>
      </c>
      <c r="B2142">
        <v>490</v>
      </c>
      <c r="C2142" t="s">
        <v>1093</v>
      </c>
      <c r="D2142" t="s">
        <v>913</v>
      </c>
      <c r="E2142" t="s">
        <v>1046</v>
      </c>
      <c r="F2142" t="str">
        <f t="shared" si="33"/>
        <v>340490DKA6420DKA1090DKA3200</v>
      </c>
      <c r="G2142" t="s">
        <v>723</v>
      </c>
    </row>
    <row r="2143" spans="1:7" x14ac:dyDescent="0.25">
      <c r="A2143">
        <v>340</v>
      </c>
      <c r="B2143">
        <v>490</v>
      </c>
      <c r="C2143" t="s">
        <v>1093</v>
      </c>
      <c r="D2143" t="s">
        <v>913</v>
      </c>
      <c r="E2143" t="s">
        <v>1048</v>
      </c>
      <c r="F2143" t="str">
        <f t="shared" si="33"/>
        <v>340490DKA6420DKA1090DKA3210</v>
      </c>
      <c r="G2143" t="s">
        <v>723</v>
      </c>
    </row>
    <row r="2144" spans="1:7" x14ac:dyDescent="0.25">
      <c r="A2144">
        <v>340</v>
      </c>
      <c r="B2144">
        <v>490</v>
      </c>
      <c r="C2144" t="s">
        <v>1093</v>
      </c>
      <c r="D2144" t="s">
        <v>913</v>
      </c>
      <c r="E2144" t="s">
        <v>1050</v>
      </c>
      <c r="F2144" t="str">
        <f t="shared" si="33"/>
        <v>340490DKA6420DKA1090DKA3220</v>
      </c>
      <c r="G2144" t="s">
        <v>723</v>
      </c>
    </row>
    <row r="2145" spans="1:7" x14ac:dyDescent="0.25">
      <c r="A2145">
        <v>340</v>
      </c>
      <c r="B2145">
        <v>490</v>
      </c>
      <c r="C2145" t="s">
        <v>1093</v>
      </c>
      <c r="D2145" t="s">
        <v>913</v>
      </c>
      <c r="E2145" t="s">
        <v>1052</v>
      </c>
      <c r="F2145" t="str">
        <f t="shared" si="33"/>
        <v>340490DKA6420DKA1090DKA3230</v>
      </c>
      <c r="G2145" t="s">
        <v>723</v>
      </c>
    </row>
    <row r="2146" spans="1:7" x14ac:dyDescent="0.25">
      <c r="A2146">
        <v>340</v>
      </c>
      <c r="B2146">
        <v>490</v>
      </c>
      <c r="C2146" t="s">
        <v>1094</v>
      </c>
      <c r="D2146" t="s">
        <v>908</v>
      </c>
      <c r="E2146" t="s">
        <v>1046</v>
      </c>
      <c r="F2146" t="str">
        <f t="shared" si="33"/>
        <v>340490DKA6430DKA1040-1050DKA3200</v>
      </c>
      <c r="G2146" t="s">
        <v>504</v>
      </c>
    </row>
    <row r="2147" spans="1:7" x14ac:dyDescent="0.25">
      <c r="A2147">
        <v>340</v>
      </c>
      <c r="B2147">
        <v>490</v>
      </c>
      <c r="C2147" t="s">
        <v>1094</v>
      </c>
      <c r="D2147" t="s">
        <v>908</v>
      </c>
      <c r="E2147" t="s">
        <v>1048</v>
      </c>
      <c r="F2147" t="str">
        <f t="shared" si="33"/>
        <v>340490DKA6430DKA1040-1050DKA3210</v>
      </c>
      <c r="G2147" t="s">
        <v>504</v>
      </c>
    </row>
    <row r="2148" spans="1:7" x14ac:dyDescent="0.25">
      <c r="A2148">
        <v>340</v>
      </c>
      <c r="B2148">
        <v>490</v>
      </c>
      <c r="C2148" t="s">
        <v>1094</v>
      </c>
      <c r="D2148" t="s">
        <v>908</v>
      </c>
      <c r="E2148" t="s">
        <v>1050</v>
      </c>
      <c r="F2148" t="str">
        <f t="shared" si="33"/>
        <v>340490DKA6430DKA1040-1050DKA3220</v>
      </c>
      <c r="G2148" t="s">
        <v>501</v>
      </c>
    </row>
    <row r="2149" spans="1:7" x14ac:dyDescent="0.25">
      <c r="A2149">
        <v>340</v>
      </c>
      <c r="B2149">
        <v>490</v>
      </c>
      <c r="C2149" t="s">
        <v>1094</v>
      </c>
      <c r="D2149" t="s">
        <v>908</v>
      </c>
      <c r="E2149" t="s">
        <v>1052</v>
      </c>
      <c r="F2149" t="str">
        <f t="shared" si="33"/>
        <v>340490DKA6430DKA1040-1050DKA3230</v>
      </c>
      <c r="G2149" t="s">
        <v>501</v>
      </c>
    </row>
    <row r="2150" spans="1:7" x14ac:dyDescent="0.25">
      <c r="A2150">
        <v>340</v>
      </c>
      <c r="B2150">
        <v>490</v>
      </c>
      <c r="C2150" t="s">
        <v>1094</v>
      </c>
      <c r="D2150" t="s">
        <v>910</v>
      </c>
      <c r="E2150" t="s">
        <v>1046</v>
      </c>
      <c r="F2150" t="str">
        <f t="shared" si="33"/>
        <v>340490DKA6430DKA1060DKA3200</v>
      </c>
      <c r="G2150" t="s">
        <v>723</v>
      </c>
    </row>
    <row r="2151" spans="1:7" x14ac:dyDescent="0.25">
      <c r="A2151">
        <v>340</v>
      </c>
      <c r="B2151">
        <v>490</v>
      </c>
      <c r="C2151" t="s">
        <v>1094</v>
      </c>
      <c r="D2151" t="s">
        <v>910</v>
      </c>
      <c r="E2151" t="s">
        <v>1048</v>
      </c>
      <c r="F2151" t="str">
        <f t="shared" si="33"/>
        <v>340490DKA6430DKA1060DKA3210</v>
      </c>
      <c r="G2151" t="s">
        <v>723</v>
      </c>
    </row>
    <row r="2152" spans="1:7" x14ac:dyDescent="0.25">
      <c r="A2152">
        <v>340</v>
      </c>
      <c r="B2152">
        <v>490</v>
      </c>
      <c r="C2152" t="s">
        <v>1094</v>
      </c>
      <c r="D2152" t="s">
        <v>910</v>
      </c>
      <c r="E2152" t="s">
        <v>1050</v>
      </c>
      <c r="F2152" t="str">
        <f t="shared" si="33"/>
        <v>340490DKA6430DKA1060DKA3220</v>
      </c>
      <c r="G2152" t="s">
        <v>723</v>
      </c>
    </row>
    <row r="2153" spans="1:7" x14ac:dyDescent="0.25">
      <c r="A2153">
        <v>340</v>
      </c>
      <c r="B2153">
        <v>490</v>
      </c>
      <c r="C2153" t="s">
        <v>1094</v>
      </c>
      <c r="D2153" t="s">
        <v>910</v>
      </c>
      <c r="E2153" t="s">
        <v>1052</v>
      </c>
      <c r="F2153" t="str">
        <f t="shared" si="33"/>
        <v>340490DKA6430DKA1060DKA3230</v>
      </c>
      <c r="G2153" t="s">
        <v>723</v>
      </c>
    </row>
    <row r="2154" spans="1:7" x14ac:dyDescent="0.25">
      <c r="A2154">
        <v>340</v>
      </c>
      <c r="B2154">
        <v>490</v>
      </c>
      <c r="C2154" t="s">
        <v>1094</v>
      </c>
      <c r="D2154" t="s">
        <v>911</v>
      </c>
      <c r="E2154" t="s">
        <v>1046</v>
      </c>
      <c r="F2154" t="str">
        <f t="shared" si="33"/>
        <v>340490DKA6430DKA1070-1080DKA3200</v>
      </c>
      <c r="G2154" t="s">
        <v>504</v>
      </c>
    </row>
    <row r="2155" spans="1:7" x14ac:dyDescent="0.25">
      <c r="A2155">
        <v>340</v>
      </c>
      <c r="B2155">
        <v>490</v>
      </c>
      <c r="C2155" t="s">
        <v>1094</v>
      </c>
      <c r="D2155" t="s">
        <v>911</v>
      </c>
      <c r="E2155" t="s">
        <v>1048</v>
      </c>
      <c r="F2155" t="str">
        <f t="shared" si="33"/>
        <v>340490DKA6430DKA1070-1080DKA3210</v>
      </c>
      <c r="G2155" t="s">
        <v>504</v>
      </c>
    </row>
    <row r="2156" spans="1:7" x14ac:dyDescent="0.25">
      <c r="A2156">
        <v>340</v>
      </c>
      <c r="B2156">
        <v>490</v>
      </c>
      <c r="C2156" t="s">
        <v>1094</v>
      </c>
      <c r="D2156" t="s">
        <v>911</v>
      </c>
      <c r="E2156" t="s">
        <v>1050</v>
      </c>
      <c r="F2156" t="str">
        <f t="shared" si="33"/>
        <v>340490DKA6430DKA1070-1080DKA3220</v>
      </c>
      <c r="G2156" t="s">
        <v>501</v>
      </c>
    </row>
    <row r="2157" spans="1:7" x14ac:dyDescent="0.25">
      <c r="A2157">
        <v>340</v>
      </c>
      <c r="B2157">
        <v>490</v>
      </c>
      <c r="C2157" t="s">
        <v>1094</v>
      </c>
      <c r="D2157" t="s">
        <v>911</v>
      </c>
      <c r="E2157" t="s">
        <v>1052</v>
      </c>
      <c r="F2157" t="str">
        <f t="shared" si="33"/>
        <v>340490DKA6430DKA1070-1080DKA3230</v>
      </c>
      <c r="G2157" t="s">
        <v>501</v>
      </c>
    </row>
    <row r="2158" spans="1:7" x14ac:dyDescent="0.25">
      <c r="A2158">
        <v>340</v>
      </c>
      <c r="B2158">
        <v>490</v>
      </c>
      <c r="C2158" t="s">
        <v>1094</v>
      </c>
      <c r="D2158" t="s">
        <v>913</v>
      </c>
      <c r="E2158" t="s">
        <v>1046</v>
      </c>
      <c r="F2158" t="str">
        <f t="shared" si="33"/>
        <v>340490DKA6430DKA1090DKA3200</v>
      </c>
      <c r="G2158" t="s">
        <v>723</v>
      </c>
    </row>
    <row r="2159" spans="1:7" x14ac:dyDescent="0.25">
      <c r="A2159">
        <v>340</v>
      </c>
      <c r="B2159">
        <v>490</v>
      </c>
      <c r="C2159" t="s">
        <v>1094</v>
      </c>
      <c r="D2159" t="s">
        <v>913</v>
      </c>
      <c r="E2159" t="s">
        <v>1048</v>
      </c>
      <c r="F2159" t="str">
        <f t="shared" si="33"/>
        <v>340490DKA6430DKA1090DKA3210</v>
      </c>
      <c r="G2159" t="s">
        <v>723</v>
      </c>
    </row>
    <row r="2160" spans="1:7" x14ac:dyDescent="0.25">
      <c r="A2160">
        <v>340</v>
      </c>
      <c r="B2160">
        <v>490</v>
      </c>
      <c r="C2160" t="s">
        <v>1094</v>
      </c>
      <c r="D2160" t="s">
        <v>913</v>
      </c>
      <c r="E2160" t="s">
        <v>1050</v>
      </c>
      <c r="F2160" t="str">
        <f t="shared" si="33"/>
        <v>340490DKA6430DKA1090DKA3220</v>
      </c>
      <c r="G2160" t="s">
        <v>723</v>
      </c>
    </row>
    <row r="2161" spans="1:7" x14ac:dyDescent="0.25">
      <c r="A2161">
        <v>340</v>
      </c>
      <c r="B2161">
        <v>490</v>
      </c>
      <c r="C2161" t="s">
        <v>1094</v>
      </c>
      <c r="D2161" t="s">
        <v>913</v>
      </c>
      <c r="E2161" t="s">
        <v>1052</v>
      </c>
      <c r="F2161" t="str">
        <f t="shared" si="33"/>
        <v>340490DKA6430DKA1090DKA3230</v>
      </c>
      <c r="G2161" t="s">
        <v>723</v>
      </c>
    </row>
    <row r="2162" spans="1:7" x14ac:dyDescent="0.25">
      <c r="A2162">
        <v>340</v>
      </c>
      <c r="B2162">
        <v>500</v>
      </c>
      <c r="C2162" t="s">
        <v>1092</v>
      </c>
      <c r="D2162" t="s">
        <v>908</v>
      </c>
      <c r="E2162" t="s">
        <v>1046</v>
      </c>
      <c r="F2162" t="str">
        <f t="shared" si="33"/>
        <v>340500DKA6410DKA1040-1050DKA3200</v>
      </c>
      <c r="G2162" t="s">
        <v>723</v>
      </c>
    </row>
    <row r="2163" spans="1:7" x14ac:dyDescent="0.25">
      <c r="A2163">
        <v>340</v>
      </c>
      <c r="B2163">
        <v>500</v>
      </c>
      <c r="C2163" t="s">
        <v>1092</v>
      </c>
      <c r="D2163" t="s">
        <v>908</v>
      </c>
      <c r="E2163" t="s">
        <v>1048</v>
      </c>
      <c r="F2163" t="str">
        <f t="shared" si="33"/>
        <v>340500DKA6410DKA1040-1050DKA3210</v>
      </c>
      <c r="G2163" t="s">
        <v>723</v>
      </c>
    </row>
    <row r="2164" spans="1:7" x14ac:dyDescent="0.25">
      <c r="A2164">
        <v>340</v>
      </c>
      <c r="B2164">
        <v>500</v>
      </c>
      <c r="C2164" t="s">
        <v>1092</v>
      </c>
      <c r="D2164" t="s">
        <v>908</v>
      </c>
      <c r="E2164" t="s">
        <v>1050</v>
      </c>
      <c r="F2164" t="str">
        <f t="shared" si="33"/>
        <v>340500DKA6410DKA1040-1050DKA3220</v>
      </c>
      <c r="G2164" t="s">
        <v>504</v>
      </c>
    </row>
    <row r="2165" spans="1:7" x14ac:dyDescent="0.25">
      <c r="A2165">
        <v>340</v>
      </c>
      <c r="B2165">
        <v>500</v>
      </c>
      <c r="C2165" t="s">
        <v>1092</v>
      </c>
      <c r="D2165" t="s">
        <v>908</v>
      </c>
      <c r="E2165" t="s">
        <v>1052</v>
      </c>
      <c r="F2165" t="str">
        <f t="shared" si="33"/>
        <v>340500DKA6410DKA1040-1050DKA3230</v>
      </c>
      <c r="G2165" t="s">
        <v>504</v>
      </c>
    </row>
    <row r="2166" spans="1:7" x14ac:dyDescent="0.25">
      <c r="A2166">
        <v>340</v>
      </c>
      <c r="B2166">
        <v>500</v>
      </c>
      <c r="C2166" t="s">
        <v>1092</v>
      </c>
      <c r="D2166" t="s">
        <v>910</v>
      </c>
      <c r="E2166" t="s">
        <v>1046</v>
      </c>
      <c r="F2166" t="str">
        <f t="shared" si="33"/>
        <v>340500DKA6410DKA1060DKA3200</v>
      </c>
      <c r="G2166" t="s">
        <v>504</v>
      </c>
    </row>
    <row r="2167" spans="1:7" x14ac:dyDescent="0.25">
      <c r="A2167">
        <v>340</v>
      </c>
      <c r="B2167">
        <v>500</v>
      </c>
      <c r="C2167" t="s">
        <v>1092</v>
      </c>
      <c r="D2167" t="s">
        <v>910</v>
      </c>
      <c r="E2167" t="s">
        <v>1048</v>
      </c>
      <c r="F2167" t="str">
        <f t="shared" si="33"/>
        <v>340500DKA6410DKA1060DKA3210</v>
      </c>
      <c r="G2167" t="s">
        <v>504</v>
      </c>
    </row>
    <row r="2168" spans="1:7" x14ac:dyDescent="0.25">
      <c r="A2168">
        <v>340</v>
      </c>
      <c r="B2168">
        <v>500</v>
      </c>
      <c r="C2168" t="s">
        <v>1092</v>
      </c>
      <c r="D2168" t="s">
        <v>910</v>
      </c>
      <c r="E2168" t="s">
        <v>1050</v>
      </c>
      <c r="F2168" t="str">
        <f t="shared" si="33"/>
        <v>340500DKA6410DKA1060DKA3220</v>
      </c>
      <c r="G2168" t="s">
        <v>504</v>
      </c>
    </row>
    <row r="2169" spans="1:7" x14ac:dyDescent="0.25">
      <c r="A2169">
        <v>340</v>
      </c>
      <c r="B2169">
        <v>500</v>
      </c>
      <c r="C2169" t="s">
        <v>1092</v>
      </c>
      <c r="D2169" t="s">
        <v>910</v>
      </c>
      <c r="E2169" t="s">
        <v>1052</v>
      </c>
      <c r="F2169" t="str">
        <f t="shared" si="33"/>
        <v>340500DKA6410DKA1060DKA3230</v>
      </c>
      <c r="G2169" t="s">
        <v>504</v>
      </c>
    </row>
    <row r="2170" spans="1:7" x14ac:dyDescent="0.25">
      <c r="A2170">
        <v>340</v>
      </c>
      <c r="B2170">
        <v>500</v>
      </c>
      <c r="C2170" t="s">
        <v>1092</v>
      </c>
      <c r="D2170" t="s">
        <v>911</v>
      </c>
      <c r="E2170" t="s">
        <v>1046</v>
      </c>
      <c r="F2170" t="str">
        <f t="shared" si="33"/>
        <v>340500DKA6410DKA1070-1080DKA3200</v>
      </c>
      <c r="G2170" t="s">
        <v>504</v>
      </c>
    </row>
    <row r="2171" spans="1:7" x14ac:dyDescent="0.25">
      <c r="A2171">
        <v>340</v>
      </c>
      <c r="B2171">
        <v>500</v>
      </c>
      <c r="C2171" t="s">
        <v>1092</v>
      </c>
      <c r="D2171" t="s">
        <v>911</v>
      </c>
      <c r="E2171" t="s">
        <v>1048</v>
      </c>
      <c r="F2171" t="str">
        <f t="shared" si="33"/>
        <v>340500DKA6410DKA1070-1080DKA3210</v>
      </c>
      <c r="G2171" t="s">
        <v>504</v>
      </c>
    </row>
    <row r="2172" spans="1:7" x14ac:dyDescent="0.25">
      <c r="A2172">
        <v>340</v>
      </c>
      <c r="B2172">
        <v>500</v>
      </c>
      <c r="C2172" t="s">
        <v>1092</v>
      </c>
      <c r="D2172" t="s">
        <v>911</v>
      </c>
      <c r="E2172" t="s">
        <v>1050</v>
      </c>
      <c r="F2172" t="str">
        <f t="shared" si="33"/>
        <v>340500DKA6410DKA1070-1080DKA3220</v>
      </c>
      <c r="G2172" t="s">
        <v>504</v>
      </c>
    </row>
    <row r="2173" spans="1:7" x14ac:dyDescent="0.25">
      <c r="A2173">
        <v>340</v>
      </c>
      <c r="B2173">
        <v>500</v>
      </c>
      <c r="C2173" t="s">
        <v>1092</v>
      </c>
      <c r="D2173" t="s">
        <v>911</v>
      </c>
      <c r="E2173" t="s">
        <v>1052</v>
      </c>
      <c r="F2173" t="str">
        <f t="shared" si="33"/>
        <v>340500DKA6410DKA1070-1080DKA3230</v>
      </c>
      <c r="G2173" t="s">
        <v>504</v>
      </c>
    </row>
    <row r="2174" spans="1:7" x14ac:dyDescent="0.25">
      <c r="A2174">
        <v>340</v>
      </c>
      <c r="B2174">
        <v>500</v>
      </c>
      <c r="C2174" t="s">
        <v>1092</v>
      </c>
      <c r="D2174" t="s">
        <v>913</v>
      </c>
      <c r="E2174" t="s">
        <v>1046</v>
      </c>
      <c r="F2174" t="str">
        <f t="shared" si="33"/>
        <v>340500DKA6410DKA1090DKA3200</v>
      </c>
      <c r="G2174" t="s">
        <v>504</v>
      </c>
    </row>
    <row r="2175" spans="1:7" x14ac:dyDescent="0.25">
      <c r="A2175">
        <v>340</v>
      </c>
      <c r="B2175">
        <v>500</v>
      </c>
      <c r="C2175" t="s">
        <v>1092</v>
      </c>
      <c r="D2175" t="s">
        <v>913</v>
      </c>
      <c r="E2175" t="s">
        <v>1048</v>
      </c>
      <c r="F2175" t="str">
        <f t="shared" si="33"/>
        <v>340500DKA6410DKA1090DKA3210</v>
      </c>
      <c r="G2175" t="s">
        <v>504</v>
      </c>
    </row>
    <row r="2176" spans="1:7" x14ac:dyDescent="0.25">
      <c r="A2176">
        <v>340</v>
      </c>
      <c r="B2176">
        <v>500</v>
      </c>
      <c r="C2176" t="s">
        <v>1092</v>
      </c>
      <c r="D2176" t="s">
        <v>913</v>
      </c>
      <c r="E2176" t="s">
        <v>1050</v>
      </c>
      <c r="F2176" t="str">
        <f t="shared" si="33"/>
        <v>340500DKA6410DKA1090DKA3220</v>
      </c>
      <c r="G2176" t="s">
        <v>504</v>
      </c>
    </row>
    <row r="2177" spans="1:7" x14ac:dyDescent="0.25">
      <c r="A2177">
        <v>340</v>
      </c>
      <c r="B2177">
        <v>500</v>
      </c>
      <c r="C2177" t="s">
        <v>1092</v>
      </c>
      <c r="D2177" t="s">
        <v>913</v>
      </c>
      <c r="E2177" t="s">
        <v>1052</v>
      </c>
      <c r="F2177" t="str">
        <f t="shared" si="33"/>
        <v>340500DKA6410DKA1090DKA3230</v>
      </c>
      <c r="G2177" t="s">
        <v>504</v>
      </c>
    </row>
    <row r="2178" spans="1:7" x14ac:dyDescent="0.25">
      <c r="A2178">
        <v>340</v>
      </c>
      <c r="B2178">
        <v>500</v>
      </c>
      <c r="C2178" t="s">
        <v>1093</v>
      </c>
      <c r="D2178" t="s">
        <v>908</v>
      </c>
      <c r="E2178" t="s">
        <v>1046</v>
      </c>
      <c r="F2178" t="str">
        <f t="shared" si="33"/>
        <v>340500DKA6420DKA1040-1050DKA3200</v>
      </c>
      <c r="G2178" t="s">
        <v>504</v>
      </c>
    </row>
    <row r="2179" spans="1:7" x14ac:dyDescent="0.25">
      <c r="A2179">
        <v>340</v>
      </c>
      <c r="B2179">
        <v>500</v>
      </c>
      <c r="C2179" t="s">
        <v>1093</v>
      </c>
      <c r="D2179" t="s">
        <v>908</v>
      </c>
      <c r="E2179" t="s">
        <v>1048</v>
      </c>
      <c r="F2179" t="str">
        <f t="shared" ref="F2179:F2242" si="34">CONCATENATE(A2179,B2179,C2179,D2179,E2179)</f>
        <v>340500DKA6420DKA1040-1050DKA3210</v>
      </c>
      <c r="G2179" t="s">
        <v>504</v>
      </c>
    </row>
    <row r="2180" spans="1:7" x14ac:dyDescent="0.25">
      <c r="A2180">
        <v>340</v>
      </c>
      <c r="B2180">
        <v>500</v>
      </c>
      <c r="C2180" t="s">
        <v>1093</v>
      </c>
      <c r="D2180" t="s">
        <v>908</v>
      </c>
      <c r="E2180" t="s">
        <v>1050</v>
      </c>
      <c r="F2180" t="str">
        <f t="shared" si="34"/>
        <v>340500DKA6420DKA1040-1050DKA3220</v>
      </c>
      <c r="G2180" t="s">
        <v>501</v>
      </c>
    </row>
    <row r="2181" spans="1:7" x14ac:dyDescent="0.25">
      <c r="A2181">
        <v>340</v>
      </c>
      <c r="B2181">
        <v>500</v>
      </c>
      <c r="C2181" t="s">
        <v>1093</v>
      </c>
      <c r="D2181" t="s">
        <v>908</v>
      </c>
      <c r="E2181" t="s">
        <v>1052</v>
      </c>
      <c r="F2181" t="str">
        <f t="shared" si="34"/>
        <v>340500DKA6420DKA1040-1050DKA3230</v>
      </c>
      <c r="G2181" t="s">
        <v>501</v>
      </c>
    </row>
    <row r="2182" spans="1:7" x14ac:dyDescent="0.25">
      <c r="A2182">
        <v>340</v>
      </c>
      <c r="B2182">
        <v>500</v>
      </c>
      <c r="C2182" t="s">
        <v>1093</v>
      </c>
      <c r="D2182" t="s">
        <v>910</v>
      </c>
      <c r="E2182" t="s">
        <v>1046</v>
      </c>
      <c r="F2182" t="str">
        <f t="shared" si="34"/>
        <v>340500DKA6420DKA1060DKA3200</v>
      </c>
      <c r="G2182" t="s">
        <v>723</v>
      </c>
    </row>
    <row r="2183" spans="1:7" x14ac:dyDescent="0.25">
      <c r="A2183">
        <v>340</v>
      </c>
      <c r="B2183">
        <v>500</v>
      </c>
      <c r="C2183" t="s">
        <v>1093</v>
      </c>
      <c r="D2183" t="s">
        <v>910</v>
      </c>
      <c r="E2183" t="s">
        <v>1048</v>
      </c>
      <c r="F2183" t="str">
        <f t="shared" si="34"/>
        <v>340500DKA6420DKA1060DKA3210</v>
      </c>
      <c r="G2183" t="s">
        <v>723</v>
      </c>
    </row>
    <row r="2184" spans="1:7" x14ac:dyDescent="0.25">
      <c r="A2184">
        <v>340</v>
      </c>
      <c r="B2184">
        <v>500</v>
      </c>
      <c r="C2184" t="s">
        <v>1093</v>
      </c>
      <c r="D2184" t="s">
        <v>910</v>
      </c>
      <c r="E2184" t="s">
        <v>1050</v>
      </c>
      <c r="F2184" t="str">
        <f t="shared" si="34"/>
        <v>340500DKA6420DKA1060DKA3220</v>
      </c>
      <c r="G2184" t="s">
        <v>723</v>
      </c>
    </row>
    <row r="2185" spans="1:7" x14ac:dyDescent="0.25">
      <c r="A2185">
        <v>340</v>
      </c>
      <c r="B2185">
        <v>500</v>
      </c>
      <c r="C2185" t="s">
        <v>1093</v>
      </c>
      <c r="D2185" t="s">
        <v>910</v>
      </c>
      <c r="E2185" t="s">
        <v>1052</v>
      </c>
      <c r="F2185" t="str">
        <f t="shared" si="34"/>
        <v>340500DKA6420DKA1060DKA3230</v>
      </c>
      <c r="G2185" t="s">
        <v>723</v>
      </c>
    </row>
    <row r="2186" spans="1:7" x14ac:dyDescent="0.25">
      <c r="A2186">
        <v>340</v>
      </c>
      <c r="B2186">
        <v>500</v>
      </c>
      <c r="C2186" t="s">
        <v>1093</v>
      </c>
      <c r="D2186" t="s">
        <v>911</v>
      </c>
      <c r="E2186" t="s">
        <v>1046</v>
      </c>
      <c r="F2186" t="str">
        <f t="shared" si="34"/>
        <v>340500DKA6420DKA1070-1080DKA3200</v>
      </c>
      <c r="G2186" t="s">
        <v>504</v>
      </c>
    </row>
    <row r="2187" spans="1:7" x14ac:dyDescent="0.25">
      <c r="A2187">
        <v>340</v>
      </c>
      <c r="B2187">
        <v>500</v>
      </c>
      <c r="C2187" t="s">
        <v>1093</v>
      </c>
      <c r="D2187" t="s">
        <v>911</v>
      </c>
      <c r="E2187" t="s">
        <v>1048</v>
      </c>
      <c r="F2187" t="str">
        <f t="shared" si="34"/>
        <v>340500DKA6420DKA1070-1080DKA3210</v>
      </c>
      <c r="G2187" t="s">
        <v>504</v>
      </c>
    </row>
    <row r="2188" spans="1:7" x14ac:dyDescent="0.25">
      <c r="A2188">
        <v>340</v>
      </c>
      <c r="B2188">
        <v>500</v>
      </c>
      <c r="C2188" t="s">
        <v>1093</v>
      </c>
      <c r="D2188" t="s">
        <v>911</v>
      </c>
      <c r="E2188" t="s">
        <v>1050</v>
      </c>
      <c r="F2188" t="str">
        <f t="shared" si="34"/>
        <v>340500DKA6420DKA1070-1080DKA3220</v>
      </c>
      <c r="G2188" t="s">
        <v>504</v>
      </c>
    </row>
    <row r="2189" spans="1:7" x14ac:dyDescent="0.25">
      <c r="A2189">
        <v>340</v>
      </c>
      <c r="B2189">
        <v>500</v>
      </c>
      <c r="C2189" t="s">
        <v>1093</v>
      </c>
      <c r="D2189" t="s">
        <v>911</v>
      </c>
      <c r="E2189" t="s">
        <v>1052</v>
      </c>
      <c r="F2189" t="str">
        <f t="shared" si="34"/>
        <v>340500DKA6420DKA1070-1080DKA3230</v>
      </c>
      <c r="G2189" t="s">
        <v>504</v>
      </c>
    </row>
    <row r="2190" spans="1:7" x14ac:dyDescent="0.25">
      <c r="A2190">
        <v>340</v>
      </c>
      <c r="B2190">
        <v>500</v>
      </c>
      <c r="C2190" t="s">
        <v>1093</v>
      </c>
      <c r="D2190" t="s">
        <v>913</v>
      </c>
      <c r="E2190" t="s">
        <v>1046</v>
      </c>
      <c r="F2190" t="str">
        <f t="shared" si="34"/>
        <v>340500DKA6420DKA1090DKA3200</v>
      </c>
      <c r="G2190" t="s">
        <v>723</v>
      </c>
    </row>
    <row r="2191" spans="1:7" x14ac:dyDescent="0.25">
      <c r="A2191">
        <v>340</v>
      </c>
      <c r="B2191">
        <v>500</v>
      </c>
      <c r="C2191" t="s">
        <v>1093</v>
      </c>
      <c r="D2191" t="s">
        <v>913</v>
      </c>
      <c r="E2191" t="s">
        <v>1048</v>
      </c>
      <c r="F2191" t="str">
        <f t="shared" si="34"/>
        <v>340500DKA6420DKA1090DKA3210</v>
      </c>
      <c r="G2191" t="s">
        <v>723</v>
      </c>
    </row>
    <row r="2192" spans="1:7" x14ac:dyDescent="0.25">
      <c r="A2192">
        <v>340</v>
      </c>
      <c r="B2192">
        <v>500</v>
      </c>
      <c r="C2192" t="s">
        <v>1093</v>
      </c>
      <c r="D2192" t="s">
        <v>913</v>
      </c>
      <c r="E2192" t="s">
        <v>1050</v>
      </c>
      <c r="F2192" t="str">
        <f t="shared" si="34"/>
        <v>340500DKA6420DKA1090DKA3220</v>
      </c>
      <c r="G2192" t="s">
        <v>723</v>
      </c>
    </row>
    <row r="2193" spans="1:7" x14ac:dyDescent="0.25">
      <c r="A2193">
        <v>340</v>
      </c>
      <c r="B2193">
        <v>500</v>
      </c>
      <c r="C2193" t="s">
        <v>1093</v>
      </c>
      <c r="D2193" t="s">
        <v>913</v>
      </c>
      <c r="E2193" t="s">
        <v>1052</v>
      </c>
      <c r="F2193" t="str">
        <f t="shared" si="34"/>
        <v>340500DKA6420DKA1090DKA3230</v>
      </c>
      <c r="G2193" t="s">
        <v>723</v>
      </c>
    </row>
    <row r="2194" spans="1:7" x14ac:dyDescent="0.25">
      <c r="A2194">
        <v>340</v>
      </c>
      <c r="B2194">
        <v>500</v>
      </c>
      <c r="C2194" t="s">
        <v>1094</v>
      </c>
      <c r="D2194" t="s">
        <v>908</v>
      </c>
      <c r="E2194" t="s">
        <v>1046</v>
      </c>
      <c r="F2194" t="str">
        <f t="shared" si="34"/>
        <v>340500DKA6430DKA1040-1050DKA3200</v>
      </c>
      <c r="G2194" t="s">
        <v>504</v>
      </c>
    </row>
    <row r="2195" spans="1:7" x14ac:dyDescent="0.25">
      <c r="A2195">
        <v>340</v>
      </c>
      <c r="B2195">
        <v>500</v>
      </c>
      <c r="C2195" t="s">
        <v>1094</v>
      </c>
      <c r="D2195" t="s">
        <v>908</v>
      </c>
      <c r="E2195" t="s">
        <v>1048</v>
      </c>
      <c r="F2195" t="str">
        <f t="shared" si="34"/>
        <v>340500DKA6430DKA1040-1050DKA3210</v>
      </c>
      <c r="G2195" t="s">
        <v>504</v>
      </c>
    </row>
    <row r="2196" spans="1:7" x14ac:dyDescent="0.25">
      <c r="A2196">
        <v>340</v>
      </c>
      <c r="B2196">
        <v>500</v>
      </c>
      <c r="C2196" t="s">
        <v>1094</v>
      </c>
      <c r="D2196" t="s">
        <v>908</v>
      </c>
      <c r="E2196" t="s">
        <v>1050</v>
      </c>
      <c r="F2196" t="str">
        <f t="shared" si="34"/>
        <v>340500DKA6430DKA1040-1050DKA3220</v>
      </c>
      <c r="G2196" t="s">
        <v>501</v>
      </c>
    </row>
    <row r="2197" spans="1:7" x14ac:dyDescent="0.25">
      <c r="A2197">
        <v>340</v>
      </c>
      <c r="B2197">
        <v>500</v>
      </c>
      <c r="C2197" t="s">
        <v>1094</v>
      </c>
      <c r="D2197" t="s">
        <v>908</v>
      </c>
      <c r="E2197" t="s">
        <v>1052</v>
      </c>
      <c r="F2197" t="str">
        <f t="shared" si="34"/>
        <v>340500DKA6430DKA1040-1050DKA3230</v>
      </c>
      <c r="G2197" t="s">
        <v>501</v>
      </c>
    </row>
    <row r="2198" spans="1:7" x14ac:dyDescent="0.25">
      <c r="A2198">
        <v>340</v>
      </c>
      <c r="B2198">
        <v>500</v>
      </c>
      <c r="C2198" t="s">
        <v>1094</v>
      </c>
      <c r="D2198" t="s">
        <v>910</v>
      </c>
      <c r="E2198" t="s">
        <v>1046</v>
      </c>
      <c r="F2198" t="str">
        <f t="shared" si="34"/>
        <v>340500DKA6430DKA1060DKA3200</v>
      </c>
      <c r="G2198" t="s">
        <v>723</v>
      </c>
    </row>
    <row r="2199" spans="1:7" x14ac:dyDescent="0.25">
      <c r="A2199">
        <v>340</v>
      </c>
      <c r="B2199">
        <v>500</v>
      </c>
      <c r="C2199" t="s">
        <v>1094</v>
      </c>
      <c r="D2199" t="s">
        <v>910</v>
      </c>
      <c r="E2199" t="s">
        <v>1048</v>
      </c>
      <c r="F2199" t="str">
        <f t="shared" si="34"/>
        <v>340500DKA6430DKA1060DKA3210</v>
      </c>
      <c r="G2199" t="s">
        <v>723</v>
      </c>
    </row>
    <row r="2200" spans="1:7" x14ac:dyDescent="0.25">
      <c r="A2200">
        <v>340</v>
      </c>
      <c r="B2200">
        <v>500</v>
      </c>
      <c r="C2200" t="s">
        <v>1094</v>
      </c>
      <c r="D2200" t="s">
        <v>910</v>
      </c>
      <c r="E2200" t="s">
        <v>1050</v>
      </c>
      <c r="F2200" t="str">
        <f t="shared" si="34"/>
        <v>340500DKA6430DKA1060DKA3220</v>
      </c>
      <c r="G2200" t="s">
        <v>723</v>
      </c>
    </row>
    <row r="2201" spans="1:7" x14ac:dyDescent="0.25">
      <c r="A2201">
        <v>340</v>
      </c>
      <c r="B2201">
        <v>500</v>
      </c>
      <c r="C2201" t="s">
        <v>1094</v>
      </c>
      <c r="D2201" t="s">
        <v>910</v>
      </c>
      <c r="E2201" t="s">
        <v>1052</v>
      </c>
      <c r="F2201" t="str">
        <f t="shared" si="34"/>
        <v>340500DKA6430DKA1060DKA3230</v>
      </c>
      <c r="G2201" t="s">
        <v>723</v>
      </c>
    </row>
    <row r="2202" spans="1:7" x14ac:dyDescent="0.25">
      <c r="A2202">
        <v>340</v>
      </c>
      <c r="B2202">
        <v>500</v>
      </c>
      <c r="C2202" t="s">
        <v>1094</v>
      </c>
      <c r="D2202" t="s">
        <v>911</v>
      </c>
      <c r="E2202" t="s">
        <v>1046</v>
      </c>
      <c r="F2202" t="str">
        <f t="shared" si="34"/>
        <v>340500DKA6430DKA1070-1080DKA3200</v>
      </c>
      <c r="G2202" t="s">
        <v>504</v>
      </c>
    </row>
    <row r="2203" spans="1:7" x14ac:dyDescent="0.25">
      <c r="A2203">
        <v>340</v>
      </c>
      <c r="B2203">
        <v>500</v>
      </c>
      <c r="C2203" t="s">
        <v>1094</v>
      </c>
      <c r="D2203" t="s">
        <v>911</v>
      </c>
      <c r="E2203" t="s">
        <v>1048</v>
      </c>
      <c r="F2203" t="str">
        <f t="shared" si="34"/>
        <v>340500DKA6430DKA1070-1080DKA3210</v>
      </c>
      <c r="G2203" t="s">
        <v>504</v>
      </c>
    </row>
    <row r="2204" spans="1:7" x14ac:dyDescent="0.25">
      <c r="A2204">
        <v>340</v>
      </c>
      <c r="B2204">
        <v>500</v>
      </c>
      <c r="C2204" t="s">
        <v>1094</v>
      </c>
      <c r="D2204" t="s">
        <v>911</v>
      </c>
      <c r="E2204" t="s">
        <v>1050</v>
      </c>
      <c r="F2204" t="str">
        <f t="shared" si="34"/>
        <v>340500DKA6430DKA1070-1080DKA3220</v>
      </c>
      <c r="G2204" t="s">
        <v>501</v>
      </c>
    </row>
    <row r="2205" spans="1:7" x14ac:dyDescent="0.25">
      <c r="A2205">
        <v>340</v>
      </c>
      <c r="B2205">
        <v>500</v>
      </c>
      <c r="C2205" t="s">
        <v>1094</v>
      </c>
      <c r="D2205" t="s">
        <v>911</v>
      </c>
      <c r="E2205" t="s">
        <v>1052</v>
      </c>
      <c r="F2205" t="str">
        <f t="shared" si="34"/>
        <v>340500DKA6430DKA1070-1080DKA3230</v>
      </c>
      <c r="G2205" t="s">
        <v>501</v>
      </c>
    </row>
    <row r="2206" spans="1:7" x14ac:dyDescent="0.25">
      <c r="A2206">
        <v>340</v>
      </c>
      <c r="B2206">
        <v>500</v>
      </c>
      <c r="C2206" t="s">
        <v>1094</v>
      </c>
      <c r="D2206" t="s">
        <v>913</v>
      </c>
      <c r="E2206" t="s">
        <v>1046</v>
      </c>
      <c r="F2206" t="str">
        <f t="shared" si="34"/>
        <v>340500DKA6430DKA1090DKA3200</v>
      </c>
      <c r="G2206" t="s">
        <v>723</v>
      </c>
    </row>
    <row r="2207" spans="1:7" x14ac:dyDescent="0.25">
      <c r="A2207">
        <v>340</v>
      </c>
      <c r="B2207">
        <v>500</v>
      </c>
      <c r="C2207" t="s">
        <v>1094</v>
      </c>
      <c r="D2207" t="s">
        <v>913</v>
      </c>
      <c r="E2207" t="s">
        <v>1048</v>
      </c>
      <c r="F2207" t="str">
        <f t="shared" si="34"/>
        <v>340500DKA6430DKA1090DKA3210</v>
      </c>
      <c r="G2207" t="s">
        <v>723</v>
      </c>
    </row>
    <row r="2208" spans="1:7" x14ac:dyDescent="0.25">
      <c r="A2208">
        <v>340</v>
      </c>
      <c r="B2208">
        <v>500</v>
      </c>
      <c r="C2208" t="s">
        <v>1094</v>
      </c>
      <c r="D2208" t="s">
        <v>913</v>
      </c>
      <c r="E2208" t="s">
        <v>1050</v>
      </c>
      <c r="F2208" t="str">
        <f t="shared" si="34"/>
        <v>340500DKA6430DKA1090DKA3220</v>
      </c>
      <c r="G2208" t="s">
        <v>723</v>
      </c>
    </row>
    <row r="2209" spans="1:7" x14ac:dyDescent="0.25">
      <c r="A2209">
        <v>340</v>
      </c>
      <c r="B2209">
        <v>500</v>
      </c>
      <c r="C2209" t="s">
        <v>1094</v>
      </c>
      <c r="D2209" t="s">
        <v>913</v>
      </c>
      <c r="E2209" t="s">
        <v>1052</v>
      </c>
      <c r="F2209" t="str">
        <f t="shared" si="34"/>
        <v>340500DKA6430DKA1090DKA3230</v>
      </c>
      <c r="G2209" t="s">
        <v>723</v>
      </c>
    </row>
    <row r="2210" spans="1:7" x14ac:dyDescent="0.25">
      <c r="A2210">
        <v>340</v>
      </c>
      <c r="B2210">
        <v>510</v>
      </c>
      <c r="C2210" t="s">
        <v>1092</v>
      </c>
      <c r="D2210" t="s">
        <v>908</v>
      </c>
      <c r="E2210" t="s">
        <v>1046</v>
      </c>
      <c r="F2210" t="str">
        <f t="shared" si="34"/>
        <v>340510DKA6410DKA1040-1050DKA3200</v>
      </c>
      <c r="G2210" t="s">
        <v>723</v>
      </c>
    </row>
    <row r="2211" spans="1:7" x14ac:dyDescent="0.25">
      <c r="A2211">
        <v>340</v>
      </c>
      <c r="B2211">
        <v>510</v>
      </c>
      <c r="C2211" t="s">
        <v>1092</v>
      </c>
      <c r="D2211" t="s">
        <v>908</v>
      </c>
      <c r="E2211" t="s">
        <v>1048</v>
      </c>
      <c r="F2211" t="str">
        <f t="shared" si="34"/>
        <v>340510DKA6410DKA1040-1050DKA3210</v>
      </c>
      <c r="G2211" t="s">
        <v>723</v>
      </c>
    </row>
    <row r="2212" spans="1:7" x14ac:dyDescent="0.25">
      <c r="A2212">
        <v>340</v>
      </c>
      <c r="B2212">
        <v>510</v>
      </c>
      <c r="C2212" t="s">
        <v>1092</v>
      </c>
      <c r="D2212" t="s">
        <v>908</v>
      </c>
      <c r="E2212" t="s">
        <v>1050</v>
      </c>
      <c r="F2212" t="str">
        <f t="shared" si="34"/>
        <v>340510DKA6410DKA1040-1050DKA3220</v>
      </c>
      <c r="G2212" t="s">
        <v>723</v>
      </c>
    </row>
    <row r="2213" spans="1:7" x14ac:dyDescent="0.25">
      <c r="A2213">
        <v>340</v>
      </c>
      <c r="B2213">
        <v>510</v>
      </c>
      <c r="C2213" t="s">
        <v>1092</v>
      </c>
      <c r="D2213" t="s">
        <v>908</v>
      </c>
      <c r="E2213" t="s">
        <v>1052</v>
      </c>
      <c r="F2213" t="str">
        <f t="shared" si="34"/>
        <v>340510DKA6410DKA1040-1050DKA3230</v>
      </c>
      <c r="G2213" t="s">
        <v>723</v>
      </c>
    </row>
    <row r="2214" spans="1:7" x14ac:dyDescent="0.25">
      <c r="A2214">
        <v>340</v>
      </c>
      <c r="B2214">
        <v>510</v>
      </c>
      <c r="C2214" t="s">
        <v>1092</v>
      </c>
      <c r="D2214" t="s">
        <v>910</v>
      </c>
      <c r="E2214" t="s">
        <v>1046</v>
      </c>
      <c r="F2214" t="str">
        <f t="shared" si="34"/>
        <v>340510DKA6410DKA1060DKA3200</v>
      </c>
      <c r="G2214" t="s">
        <v>504</v>
      </c>
    </row>
    <row r="2215" spans="1:7" x14ac:dyDescent="0.25">
      <c r="A2215">
        <v>340</v>
      </c>
      <c r="B2215">
        <v>510</v>
      </c>
      <c r="C2215" t="s">
        <v>1092</v>
      </c>
      <c r="D2215" t="s">
        <v>910</v>
      </c>
      <c r="E2215" t="s">
        <v>1048</v>
      </c>
      <c r="F2215" t="str">
        <f t="shared" si="34"/>
        <v>340510DKA6410DKA1060DKA3210</v>
      </c>
      <c r="G2215" t="s">
        <v>504</v>
      </c>
    </row>
    <row r="2216" spans="1:7" x14ac:dyDescent="0.25">
      <c r="A2216">
        <v>340</v>
      </c>
      <c r="B2216">
        <v>510</v>
      </c>
      <c r="C2216" t="s">
        <v>1092</v>
      </c>
      <c r="D2216" t="s">
        <v>910</v>
      </c>
      <c r="E2216" t="s">
        <v>1050</v>
      </c>
      <c r="F2216" t="str">
        <f t="shared" si="34"/>
        <v>340510DKA6410DKA1060DKA3220</v>
      </c>
      <c r="G2216" t="s">
        <v>504</v>
      </c>
    </row>
    <row r="2217" spans="1:7" x14ac:dyDescent="0.25">
      <c r="A2217">
        <v>340</v>
      </c>
      <c r="B2217">
        <v>510</v>
      </c>
      <c r="C2217" t="s">
        <v>1092</v>
      </c>
      <c r="D2217" t="s">
        <v>910</v>
      </c>
      <c r="E2217" t="s">
        <v>1052</v>
      </c>
      <c r="F2217" t="str">
        <f t="shared" si="34"/>
        <v>340510DKA6410DKA1060DKA3230</v>
      </c>
      <c r="G2217" t="s">
        <v>504</v>
      </c>
    </row>
    <row r="2218" spans="1:7" x14ac:dyDescent="0.25">
      <c r="A2218">
        <v>340</v>
      </c>
      <c r="B2218">
        <v>510</v>
      </c>
      <c r="C2218" t="s">
        <v>1092</v>
      </c>
      <c r="D2218" t="s">
        <v>911</v>
      </c>
      <c r="E2218" t="s">
        <v>1046</v>
      </c>
      <c r="F2218" t="str">
        <f t="shared" si="34"/>
        <v>340510DKA6410DKA1070-1080DKA3200</v>
      </c>
      <c r="G2218" t="s">
        <v>723</v>
      </c>
    </row>
    <row r="2219" spans="1:7" x14ac:dyDescent="0.25">
      <c r="A2219">
        <v>340</v>
      </c>
      <c r="B2219">
        <v>510</v>
      </c>
      <c r="C2219" t="s">
        <v>1092</v>
      </c>
      <c r="D2219" t="s">
        <v>911</v>
      </c>
      <c r="E2219" t="s">
        <v>1048</v>
      </c>
      <c r="F2219" t="str">
        <f t="shared" si="34"/>
        <v>340510DKA6410DKA1070-1080DKA3210</v>
      </c>
      <c r="G2219" t="s">
        <v>723</v>
      </c>
    </row>
    <row r="2220" spans="1:7" x14ac:dyDescent="0.25">
      <c r="A2220">
        <v>340</v>
      </c>
      <c r="B2220">
        <v>510</v>
      </c>
      <c r="C2220" t="s">
        <v>1092</v>
      </c>
      <c r="D2220" t="s">
        <v>911</v>
      </c>
      <c r="E2220" t="s">
        <v>1050</v>
      </c>
      <c r="F2220" t="str">
        <f t="shared" si="34"/>
        <v>340510DKA6410DKA1070-1080DKA3220</v>
      </c>
      <c r="G2220" t="s">
        <v>723</v>
      </c>
    </row>
    <row r="2221" spans="1:7" x14ac:dyDescent="0.25">
      <c r="A2221">
        <v>340</v>
      </c>
      <c r="B2221">
        <v>510</v>
      </c>
      <c r="C2221" t="s">
        <v>1092</v>
      </c>
      <c r="D2221" t="s">
        <v>911</v>
      </c>
      <c r="E2221" t="s">
        <v>1052</v>
      </c>
      <c r="F2221" t="str">
        <f t="shared" si="34"/>
        <v>340510DKA6410DKA1070-1080DKA3230</v>
      </c>
      <c r="G2221" t="s">
        <v>723</v>
      </c>
    </row>
    <row r="2222" spans="1:7" x14ac:dyDescent="0.25">
      <c r="A2222">
        <v>340</v>
      </c>
      <c r="B2222">
        <v>510</v>
      </c>
      <c r="C2222" t="s">
        <v>1092</v>
      </c>
      <c r="D2222" t="s">
        <v>913</v>
      </c>
      <c r="E2222" t="s">
        <v>1046</v>
      </c>
      <c r="F2222" t="str">
        <f t="shared" si="34"/>
        <v>340510DKA6410DKA1090DKA3200</v>
      </c>
      <c r="G2222" t="s">
        <v>504</v>
      </c>
    </row>
    <row r="2223" spans="1:7" x14ac:dyDescent="0.25">
      <c r="A2223">
        <v>340</v>
      </c>
      <c r="B2223">
        <v>510</v>
      </c>
      <c r="C2223" t="s">
        <v>1092</v>
      </c>
      <c r="D2223" t="s">
        <v>913</v>
      </c>
      <c r="E2223" t="s">
        <v>1048</v>
      </c>
      <c r="F2223" t="str">
        <f t="shared" si="34"/>
        <v>340510DKA6410DKA1090DKA3210</v>
      </c>
      <c r="G2223" t="s">
        <v>504</v>
      </c>
    </row>
    <row r="2224" spans="1:7" x14ac:dyDescent="0.25">
      <c r="A2224">
        <v>340</v>
      </c>
      <c r="B2224">
        <v>510</v>
      </c>
      <c r="C2224" t="s">
        <v>1092</v>
      </c>
      <c r="D2224" t="s">
        <v>913</v>
      </c>
      <c r="E2224" t="s">
        <v>1050</v>
      </c>
      <c r="F2224" t="str">
        <f t="shared" si="34"/>
        <v>340510DKA6410DKA1090DKA3220</v>
      </c>
      <c r="G2224" t="s">
        <v>504</v>
      </c>
    </row>
    <row r="2225" spans="1:7" x14ac:dyDescent="0.25">
      <c r="A2225">
        <v>340</v>
      </c>
      <c r="B2225">
        <v>510</v>
      </c>
      <c r="C2225" t="s">
        <v>1092</v>
      </c>
      <c r="D2225" t="s">
        <v>913</v>
      </c>
      <c r="E2225" t="s">
        <v>1052</v>
      </c>
      <c r="F2225" t="str">
        <f t="shared" si="34"/>
        <v>340510DKA6410DKA1090DKA3230</v>
      </c>
      <c r="G2225" t="s">
        <v>504</v>
      </c>
    </row>
    <row r="2226" spans="1:7" x14ac:dyDescent="0.25">
      <c r="A2226">
        <v>340</v>
      </c>
      <c r="B2226">
        <v>510</v>
      </c>
      <c r="C2226" t="s">
        <v>1093</v>
      </c>
      <c r="D2226" t="s">
        <v>908</v>
      </c>
      <c r="E2226" t="s">
        <v>1046</v>
      </c>
      <c r="F2226" t="str">
        <f t="shared" si="34"/>
        <v>340510DKA6420DKA1040-1050DKA3200</v>
      </c>
      <c r="G2226" t="s">
        <v>504</v>
      </c>
    </row>
    <row r="2227" spans="1:7" x14ac:dyDescent="0.25">
      <c r="A2227">
        <v>340</v>
      </c>
      <c r="B2227">
        <v>510</v>
      </c>
      <c r="C2227" t="s">
        <v>1093</v>
      </c>
      <c r="D2227" t="s">
        <v>908</v>
      </c>
      <c r="E2227" t="s">
        <v>1048</v>
      </c>
      <c r="F2227" t="str">
        <f t="shared" si="34"/>
        <v>340510DKA6420DKA1040-1050DKA3210</v>
      </c>
      <c r="G2227" t="s">
        <v>504</v>
      </c>
    </row>
    <row r="2228" spans="1:7" x14ac:dyDescent="0.25">
      <c r="A2228">
        <v>340</v>
      </c>
      <c r="B2228">
        <v>510</v>
      </c>
      <c r="C2228" t="s">
        <v>1093</v>
      </c>
      <c r="D2228" t="s">
        <v>908</v>
      </c>
      <c r="E2228" t="s">
        <v>1050</v>
      </c>
      <c r="F2228" t="str">
        <f t="shared" si="34"/>
        <v>340510DKA6420DKA1040-1050DKA3220</v>
      </c>
      <c r="G2228" t="s">
        <v>504</v>
      </c>
    </row>
    <row r="2229" spans="1:7" x14ac:dyDescent="0.25">
      <c r="A2229">
        <v>340</v>
      </c>
      <c r="B2229">
        <v>510</v>
      </c>
      <c r="C2229" t="s">
        <v>1093</v>
      </c>
      <c r="D2229" t="s">
        <v>908</v>
      </c>
      <c r="E2229" t="s">
        <v>1052</v>
      </c>
      <c r="F2229" t="str">
        <f t="shared" si="34"/>
        <v>340510DKA6420DKA1040-1050DKA3230</v>
      </c>
      <c r="G2229" t="s">
        <v>504</v>
      </c>
    </row>
    <row r="2230" spans="1:7" x14ac:dyDescent="0.25">
      <c r="A2230">
        <v>340</v>
      </c>
      <c r="B2230">
        <v>510</v>
      </c>
      <c r="C2230" t="s">
        <v>1093</v>
      </c>
      <c r="D2230" t="s">
        <v>910</v>
      </c>
      <c r="E2230" t="s">
        <v>1046</v>
      </c>
      <c r="F2230" t="str">
        <f t="shared" si="34"/>
        <v>340510DKA6420DKA1060DKA3200</v>
      </c>
      <c r="G2230" t="s">
        <v>504</v>
      </c>
    </row>
    <row r="2231" spans="1:7" x14ac:dyDescent="0.25">
      <c r="A2231">
        <v>340</v>
      </c>
      <c r="B2231">
        <v>510</v>
      </c>
      <c r="C2231" t="s">
        <v>1093</v>
      </c>
      <c r="D2231" t="s">
        <v>910</v>
      </c>
      <c r="E2231" t="s">
        <v>1048</v>
      </c>
      <c r="F2231" t="str">
        <f t="shared" si="34"/>
        <v>340510DKA6420DKA1060DKA3210</v>
      </c>
      <c r="G2231" t="s">
        <v>504</v>
      </c>
    </row>
    <row r="2232" spans="1:7" x14ac:dyDescent="0.25">
      <c r="A2232">
        <v>340</v>
      </c>
      <c r="B2232">
        <v>510</v>
      </c>
      <c r="C2232" t="s">
        <v>1093</v>
      </c>
      <c r="D2232" t="s">
        <v>910</v>
      </c>
      <c r="E2232" t="s">
        <v>1050</v>
      </c>
      <c r="F2232" t="str">
        <f t="shared" si="34"/>
        <v>340510DKA6420DKA1060DKA3220</v>
      </c>
      <c r="G2232" t="s">
        <v>504</v>
      </c>
    </row>
    <row r="2233" spans="1:7" x14ac:dyDescent="0.25">
      <c r="A2233">
        <v>340</v>
      </c>
      <c r="B2233">
        <v>510</v>
      </c>
      <c r="C2233" t="s">
        <v>1093</v>
      </c>
      <c r="D2233" t="s">
        <v>910</v>
      </c>
      <c r="E2233" t="s">
        <v>1052</v>
      </c>
      <c r="F2233" t="str">
        <f t="shared" si="34"/>
        <v>340510DKA6420DKA1060DKA3230</v>
      </c>
      <c r="G2233" t="s">
        <v>504</v>
      </c>
    </row>
    <row r="2234" spans="1:7" x14ac:dyDescent="0.25">
      <c r="A2234">
        <v>340</v>
      </c>
      <c r="B2234">
        <v>510</v>
      </c>
      <c r="C2234" t="s">
        <v>1093</v>
      </c>
      <c r="D2234" t="s">
        <v>911</v>
      </c>
      <c r="E2234" t="s">
        <v>1046</v>
      </c>
      <c r="F2234" t="str">
        <f t="shared" si="34"/>
        <v>340510DKA6420DKA1070-1080DKA3200</v>
      </c>
      <c r="G2234" t="s">
        <v>504</v>
      </c>
    </row>
    <row r="2235" spans="1:7" x14ac:dyDescent="0.25">
      <c r="A2235">
        <v>340</v>
      </c>
      <c r="B2235">
        <v>510</v>
      </c>
      <c r="C2235" t="s">
        <v>1093</v>
      </c>
      <c r="D2235" t="s">
        <v>911</v>
      </c>
      <c r="E2235" t="s">
        <v>1048</v>
      </c>
      <c r="F2235" t="str">
        <f t="shared" si="34"/>
        <v>340510DKA6420DKA1070-1080DKA3210</v>
      </c>
      <c r="G2235" t="s">
        <v>504</v>
      </c>
    </row>
    <row r="2236" spans="1:7" x14ac:dyDescent="0.25">
      <c r="A2236">
        <v>340</v>
      </c>
      <c r="B2236">
        <v>510</v>
      </c>
      <c r="C2236" t="s">
        <v>1093</v>
      </c>
      <c r="D2236" t="s">
        <v>911</v>
      </c>
      <c r="E2236" t="s">
        <v>1050</v>
      </c>
      <c r="F2236" t="str">
        <f t="shared" si="34"/>
        <v>340510DKA6420DKA1070-1080DKA3220</v>
      </c>
      <c r="G2236" t="s">
        <v>504</v>
      </c>
    </row>
    <row r="2237" spans="1:7" x14ac:dyDescent="0.25">
      <c r="A2237">
        <v>340</v>
      </c>
      <c r="B2237">
        <v>510</v>
      </c>
      <c r="C2237" t="s">
        <v>1093</v>
      </c>
      <c r="D2237" t="s">
        <v>911</v>
      </c>
      <c r="E2237" t="s">
        <v>1052</v>
      </c>
      <c r="F2237" t="str">
        <f t="shared" si="34"/>
        <v>340510DKA6420DKA1070-1080DKA3230</v>
      </c>
      <c r="G2237" t="s">
        <v>504</v>
      </c>
    </row>
    <row r="2238" spans="1:7" x14ac:dyDescent="0.25">
      <c r="A2238">
        <v>340</v>
      </c>
      <c r="B2238">
        <v>510</v>
      </c>
      <c r="C2238" t="s">
        <v>1093</v>
      </c>
      <c r="D2238" t="s">
        <v>913</v>
      </c>
      <c r="E2238" t="s">
        <v>1046</v>
      </c>
      <c r="F2238" t="str">
        <f t="shared" si="34"/>
        <v>340510DKA6420DKA1090DKA3200</v>
      </c>
      <c r="G2238" t="s">
        <v>504</v>
      </c>
    </row>
    <row r="2239" spans="1:7" x14ac:dyDescent="0.25">
      <c r="A2239">
        <v>340</v>
      </c>
      <c r="B2239">
        <v>510</v>
      </c>
      <c r="C2239" t="s">
        <v>1093</v>
      </c>
      <c r="D2239" t="s">
        <v>913</v>
      </c>
      <c r="E2239" t="s">
        <v>1048</v>
      </c>
      <c r="F2239" t="str">
        <f t="shared" si="34"/>
        <v>340510DKA6420DKA1090DKA3210</v>
      </c>
      <c r="G2239" t="s">
        <v>504</v>
      </c>
    </row>
    <row r="2240" spans="1:7" x14ac:dyDescent="0.25">
      <c r="A2240">
        <v>340</v>
      </c>
      <c r="B2240">
        <v>510</v>
      </c>
      <c r="C2240" t="s">
        <v>1093</v>
      </c>
      <c r="D2240" t="s">
        <v>913</v>
      </c>
      <c r="E2240" t="s">
        <v>1050</v>
      </c>
      <c r="F2240" t="str">
        <f t="shared" si="34"/>
        <v>340510DKA6420DKA1090DKA3220</v>
      </c>
      <c r="G2240" t="s">
        <v>504</v>
      </c>
    </row>
    <row r="2241" spans="1:7" x14ac:dyDescent="0.25">
      <c r="A2241">
        <v>340</v>
      </c>
      <c r="B2241">
        <v>510</v>
      </c>
      <c r="C2241" t="s">
        <v>1093</v>
      </c>
      <c r="D2241" t="s">
        <v>913</v>
      </c>
      <c r="E2241" t="s">
        <v>1052</v>
      </c>
      <c r="F2241" t="str">
        <f t="shared" si="34"/>
        <v>340510DKA6420DKA1090DKA3230</v>
      </c>
      <c r="G2241" t="s">
        <v>504</v>
      </c>
    </row>
    <row r="2242" spans="1:7" x14ac:dyDescent="0.25">
      <c r="A2242">
        <v>340</v>
      </c>
      <c r="B2242">
        <v>510</v>
      </c>
      <c r="C2242" t="s">
        <v>1094</v>
      </c>
      <c r="D2242" t="s">
        <v>908</v>
      </c>
      <c r="E2242" t="s">
        <v>1046</v>
      </c>
      <c r="F2242" t="str">
        <f t="shared" si="34"/>
        <v>340510DKA6430DKA1040-1050DKA3200</v>
      </c>
      <c r="G2242" t="s">
        <v>504</v>
      </c>
    </row>
    <row r="2243" spans="1:7" x14ac:dyDescent="0.25">
      <c r="A2243">
        <v>340</v>
      </c>
      <c r="B2243">
        <v>510</v>
      </c>
      <c r="C2243" t="s">
        <v>1094</v>
      </c>
      <c r="D2243" t="s">
        <v>908</v>
      </c>
      <c r="E2243" t="s">
        <v>1048</v>
      </c>
      <c r="F2243" t="str">
        <f t="shared" ref="F2243:F2306" si="35">CONCATENATE(A2243,B2243,C2243,D2243,E2243)</f>
        <v>340510DKA6430DKA1040-1050DKA3210</v>
      </c>
      <c r="G2243" t="s">
        <v>504</v>
      </c>
    </row>
    <row r="2244" spans="1:7" x14ac:dyDescent="0.25">
      <c r="A2244">
        <v>340</v>
      </c>
      <c r="B2244">
        <v>510</v>
      </c>
      <c r="C2244" t="s">
        <v>1094</v>
      </c>
      <c r="D2244" t="s">
        <v>908</v>
      </c>
      <c r="E2244" t="s">
        <v>1050</v>
      </c>
      <c r="F2244" t="str">
        <f t="shared" si="35"/>
        <v>340510DKA6430DKA1040-1050DKA3220</v>
      </c>
      <c r="G2244" t="s">
        <v>501</v>
      </c>
    </row>
    <row r="2245" spans="1:7" x14ac:dyDescent="0.25">
      <c r="A2245">
        <v>340</v>
      </c>
      <c r="B2245">
        <v>510</v>
      </c>
      <c r="C2245" t="s">
        <v>1094</v>
      </c>
      <c r="D2245" t="s">
        <v>908</v>
      </c>
      <c r="E2245" t="s">
        <v>1052</v>
      </c>
      <c r="F2245" t="str">
        <f t="shared" si="35"/>
        <v>340510DKA6430DKA1040-1050DKA3230</v>
      </c>
      <c r="G2245" t="s">
        <v>501</v>
      </c>
    </row>
    <row r="2246" spans="1:7" x14ac:dyDescent="0.25">
      <c r="A2246">
        <v>340</v>
      </c>
      <c r="B2246">
        <v>510</v>
      </c>
      <c r="C2246" t="s">
        <v>1094</v>
      </c>
      <c r="D2246" t="s">
        <v>910</v>
      </c>
      <c r="E2246" t="s">
        <v>1046</v>
      </c>
      <c r="F2246" t="str">
        <f t="shared" si="35"/>
        <v>340510DKA6430DKA1060DKA3200</v>
      </c>
      <c r="G2246" t="s">
        <v>723</v>
      </c>
    </row>
    <row r="2247" spans="1:7" x14ac:dyDescent="0.25">
      <c r="A2247">
        <v>340</v>
      </c>
      <c r="B2247">
        <v>510</v>
      </c>
      <c r="C2247" t="s">
        <v>1094</v>
      </c>
      <c r="D2247" t="s">
        <v>910</v>
      </c>
      <c r="E2247" t="s">
        <v>1048</v>
      </c>
      <c r="F2247" t="str">
        <f t="shared" si="35"/>
        <v>340510DKA6430DKA1060DKA3210</v>
      </c>
      <c r="G2247" t="s">
        <v>723</v>
      </c>
    </row>
    <row r="2248" spans="1:7" x14ac:dyDescent="0.25">
      <c r="A2248">
        <v>340</v>
      </c>
      <c r="B2248">
        <v>510</v>
      </c>
      <c r="C2248" t="s">
        <v>1094</v>
      </c>
      <c r="D2248" t="s">
        <v>910</v>
      </c>
      <c r="E2248" t="s">
        <v>1050</v>
      </c>
      <c r="F2248" t="str">
        <f t="shared" si="35"/>
        <v>340510DKA6430DKA1060DKA3220</v>
      </c>
      <c r="G2248" t="s">
        <v>723</v>
      </c>
    </row>
    <row r="2249" spans="1:7" x14ac:dyDescent="0.25">
      <c r="A2249">
        <v>340</v>
      </c>
      <c r="B2249">
        <v>510</v>
      </c>
      <c r="C2249" t="s">
        <v>1094</v>
      </c>
      <c r="D2249" t="s">
        <v>910</v>
      </c>
      <c r="E2249" t="s">
        <v>1052</v>
      </c>
      <c r="F2249" t="str">
        <f t="shared" si="35"/>
        <v>340510DKA6430DKA1060DKA3230</v>
      </c>
      <c r="G2249" t="s">
        <v>723</v>
      </c>
    </row>
    <row r="2250" spans="1:7" x14ac:dyDescent="0.25">
      <c r="A2250">
        <v>340</v>
      </c>
      <c r="B2250">
        <v>510</v>
      </c>
      <c r="C2250" t="s">
        <v>1094</v>
      </c>
      <c r="D2250" t="s">
        <v>911</v>
      </c>
      <c r="E2250" t="s">
        <v>1046</v>
      </c>
      <c r="F2250" t="str">
        <f t="shared" si="35"/>
        <v>340510DKA6430DKA1070-1080DKA3200</v>
      </c>
      <c r="G2250" t="s">
        <v>504</v>
      </c>
    </row>
    <row r="2251" spans="1:7" x14ac:dyDescent="0.25">
      <c r="A2251">
        <v>340</v>
      </c>
      <c r="B2251">
        <v>510</v>
      </c>
      <c r="C2251" t="s">
        <v>1094</v>
      </c>
      <c r="D2251" t="s">
        <v>911</v>
      </c>
      <c r="E2251" t="s">
        <v>1048</v>
      </c>
      <c r="F2251" t="str">
        <f t="shared" si="35"/>
        <v>340510DKA6430DKA1070-1080DKA3210</v>
      </c>
      <c r="G2251" t="s">
        <v>504</v>
      </c>
    </row>
    <row r="2252" spans="1:7" x14ac:dyDescent="0.25">
      <c r="A2252">
        <v>340</v>
      </c>
      <c r="B2252">
        <v>510</v>
      </c>
      <c r="C2252" t="s">
        <v>1094</v>
      </c>
      <c r="D2252" t="s">
        <v>911</v>
      </c>
      <c r="E2252" t="s">
        <v>1050</v>
      </c>
      <c r="F2252" t="str">
        <f t="shared" si="35"/>
        <v>340510DKA6430DKA1070-1080DKA3220</v>
      </c>
      <c r="G2252" t="s">
        <v>504</v>
      </c>
    </row>
    <row r="2253" spans="1:7" x14ac:dyDescent="0.25">
      <c r="A2253">
        <v>340</v>
      </c>
      <c r="B2253">
        <v>510</v>
      </c>
      <c r="C2253" t="s">
        <v>1094</v>
      </c>
      <c r="D2253" t="s">
        <v>911</v>
      </c>
      <c r="E2253" t="s">
        <v>1052</v>
      </c>
      <c r="F2253" t="str">
        <f t="shared" si="35"/>
        <v>340510DKA6430DKA1070-1080DKA3230</v>
      </c>
      <c r="G2253" t="s">
        <v>504</v>
      </c>
    </row>
    <row r="2254" spans="1:7" x14ac:dyDescent="0.25">
      <c r="A2254">
        <v>340</v>
      </c>
      <c r="B2254">
        <v>510</v>
      </c>
      <c r="C2254" t="s">
        <v>1094</v>
      </c>
      <c r="D2254" t="s">
        <v>913</v>
      </c>
      <c r="E2254" t="s">
        <v>1046</v>
      </c>
      <c r="F2254" t="str">
        <f t="shared" si="35"/>
        <v>340510DKA6430DKA1090DKA3200</v>
      </c>
      <c r="G2254" t="s">
        <v>723</v>
      </c>
    </row>
    <row r="2255" spans="1:7" x14ac:dyDescent="0.25">
      <c r="A2255">
        <v>340</v>
      </c>
      <c r="B2255">
        <v>510</v>
      </c>
      <c r="C2255" t="s">
        <v>1094</v>
      </c>
      <c r="D2255" t="s">
        <v>913</v>
      </c>
      <c r="E2255" t="s">
        <v>1048</v>
      </c>
      <c r="F2255" t="str">
        <f t="shared" si="35"/>
        <v>340510DKA6430DKA1090DKA3210</v>
      </c>
      <c r="G2255" t="s">
        <v>723</v>
      </c>
    </row>
    <row r="2256" spans="1:7" x14ac:dyDescent="0.25">
      <c r="A2256">
        <v>340</v>
      </c>
      <c r="B2256">
        <v>510</v>
      </c>
      <c r="C2256" t="s">
        <v>1094</v>
      </c>
      <c r="D2256" t="s">
        <v>913</v>
      </c>
      <c r="E2256" t="s">
        <v>1050</v>
      </c>
      <c r="F2256" t="str">
        <f t="shared" si="35"/>
        <v>340510DKA6430DKA1090DKA3220</v>
      </c>
      <c r="G2256" t="s">
        <v>723</v>
      </c>
    </row>
    <row r="2257" spans="1:7" x14ac:dyDescent="0.25">
      <c r="A2257">
        <v>340</v>
      </c>
      <c r="B2257">
        <v>510</v>
      </c>
      <c r="C2257" t="s">
        <v>1094</v>
      </c>
      <c r="D2257" t="s">
        <v>913</v>
      </c>
      <c r="E2257" t="s">
        <v>1052</v>
      </c>
      <c r="F2257" t="str">
        <f t="shared" si="35"/>
        <v>340510DKA6430DKA1090DKA3230</v>
      </c>
      <c r="G2257" t="s">
        <v>723</v>
      </c>
    </row>
    <row r="2258" spans="1:7" x14ac:dyDescent="0.25">
      <c r="A2258">
        <v>340</v>
      </c>
      <c r="B2258">
        <v>520</v>
      </c>
      <c r="C2258" t="s">
        <v>1092</v>
      </c>
      <c r="D2258" t="s">
        <v>908</v>
      </c>
      <c r="E2258" t="s">
        <v>1046</v>
      </c>
      <c r="F2258" t="str">
        <f t="shared" si="35"/>
        <v>340520DKA6410DKA1040-1050DKA3200</v>
      </c>
      <c r="G2258" t="s">
        <v>723</v>
      </c>
    </row>
    <row r="2259" spans="1:7" x14ac:dyDescent="0.25">
      <c r="A2259">
        <v>340</v>
      </c>
      <c r="B2259">
        <v>520</v>
      </c>
      <c r="C2259" t="s">
        <v>1092</v>
      </c>
      <c r="D2259" t="s">
        <v>908</v>
      </c>
      <c r="E2259" t="s">
        <v>1048</v>
      </c>
      <c r="F2259" t="str">
        <f t="shared" si="35"/>
        <v>340520DKA6410DKA1040-1050DKA3210</v>
      </c>
      <c r="G2259" t="s">
        <v>723</v>
      </c>
    </row>
    <row r="2260" spans="1:7" x14ac:dyDescent="0.25">
      <c r="A2260">
        <v>340</v>
      </c>
      <c r="B2260">
        <v>520</v>
      </c>
      <c r="C2260" t="s">
        <v>1092</v>
      </c>
      <c r="D2260" t="s">
        <v>908</v>
      </c>
      <c r="E2260" t="s">
        <v>1050</v>
      </c>
      <c r="F2260" t="str">
        <f t="shared" si="35"/>
        <v>340520DKA6410DKA1040-1050DKA3220</v>
      </c>
      <c r="G2260" t="s">
        <v>723</v>
      </c>
    </row>
    <row r="2261" spans="1:7" x14ac:dyDescent="0.25">
      <c r="A2261">
        <v>340</v>
      </c>
      <c r="B2261">
        <v>520</v>
      </c>
      <c r="C2261" t="s">
        <v>1092</v>
      </c>
      <c r="D2261" t="s">
        <v>908</v>
      </c>
      <c r="E2261" t="s">
        <v>1052</v>
      </c>
      <c r="F2261" t="str">
        <f t="shared" si="35"/>
        <v>340520DKA6410DKA1040-1050DKA3230</v>
      </c>
      <c r="G2261" t="s">
        <v>723</v>
      </c>
    </row>
    <row r="2262" spans="1:7" x14ac:dyDescent="0.25">
      <c r="A2262">
        <v>340</v>
      </c>
      <c r="B2262">
        <v>520</v>
      </c>
      <c r="C2262" t="s">
        <v>1092</v>
      </c>
      <c r="D2262" t="s">
        <v>910</v>
      </c>
      <c r="E2262" t="s">
        <v>1046</v>
      </c>
      <c r="F2262" t="str">
        <f t="shared" si="35"/>
        <v>340520DKA6410DKA1060DKA3200</v>
      </c>
      <c r="G2262" t="s">
        <v>504</v>
      </c>
    </row>
    <row r="2263" spans="1:7" x14ac:dyDescent="0.25">
      <c r="A2263">
        <v>340</v>
      </c>
      <c r="B2263">
        <v>520</v>
      </c>
      <c r="C2263" t="s">
        <v>1092</v>
      </c>
      <c r="D2263" t="s">
        <v>910</v>
      </c>
      <c r="E2263" t="s">
        <v>1048</v>
      </c>
      <c r="F2263" t="str">
        <f t="shared" si="35"/>
        <v>340520DKA6410DKA1060DKA3210</v>
      </c>
      <c r="G2263" t="s">
        <v>504</v>
      </c>
    </row>
    <row r="2264" spans="1:7" x14ac:dyDescent="0.25">
      <c r="A2264">
        <v>340</v>
      </c>
      <c r="B2264">
        <v>520</v>
      </c>
      <c r="C2264" t="s">
        <v>1092</v>
      </c>
      <c r="D2264" t="s">
        <v>910</v>
      </c>
      <c r="E2264" t="s">
        <v>1050</v>
      </c>
      <c r="F2264" t="str">
        <f t="shared" si="35"/>
        <v>340520DKA6410DKA1060DKA3220</v>
      </c>
      <c r="G2264" t="s">
        <v>504</v>
      </c>
    </row>
    <row r="2265" spans="1:7" x14ac:dyDescent="0.25">
      <c r="A2265">
        <v>340</v>
      </c>
      <c r="B2265">
        <v>520</v>
      </c>
      <c r="C2265" t="s">
        <v>1092</v>
      </c>
      <c r="D2265" t="s">
        <v>910</v>
      </c>
      <c r="E2265" t="s">
        <v>1052</v>
      </c>
      <c r="F2265" t="str">
        <f t="shared" si="35"/>
        <v>340520DKA6410DKA1060DKA3230</v>
      </c>
      <c r="G2265" t="s">
        <v>504</v>
      </c>
    </row>
    <row r="2266" spans="1:7" x14ac:dyDescent="0.25">
      <c r="A2266">
        <v>340</v>
      </c>
      <c r="B2266">
        <v>520</v>
      </c>
      <c r="C2266" t="s">
        <v>1092</v>
      </c>
      <c r="D2266" t="s">
        <v>911</v>
      </c>
      <c r="E2266" t="s">
        <v>1046</v>
      </c>
      <c r="F2266" t="str">
        <f t="shared" si="35"/>
        <v>340520DKA6410DKA1070-1080DKA3200</v>
      </c>
      <c r="G2266" t="s">
        <v>723</v>
      </c>
    </row>
    <row r="2267" spans="1:7" x14ac:dyDescent="0.25">
      <c r="A2267">
        <v>340</v>
      </c>
      <c r="B2267">
        <v>520</v>
      </c>
      <c r="C2267" t="s">
        <v>1092</v>
      </c>
      <c r="D2267" t="s">
        <v>911</v>
      </c>
      <c r="E2267" t="s">
        <v>1048</v>
      </c>
      <c r="F2267" t="str">
        <f t="shared" si="35"/>
        <v>340520DKA6410DKA1070-1080DKA3210</v>
      </c>
      <c r="G2267" t="s">
        <v>723</v>
      </c>
    </row>
    <row r="2268" spans="1:7" x14ac:dyDescent="0.25">
      <c r="A2268">
        <v>340</v>
      </c>
      <c r="B2268">
        <v>520</v>
      </c>
      <c r="C2268" t="s">
        <v>1092</v>
      </c>
      <c r="D2268" t="s">
        <v>911</v>
      </c>
      <c r="E2268" t="s">
        <v>1050</v>
      </c>
      <c r="F2268" t="str">
        <f t="shared" si="35"/>
        <v>340520DKA6410DKA1070-1080DKA3220</v>
      </c>
      <c r="G2268" t="s">
        <v>723</v>
      </c>
    </row>
    <row r="2269" spans="1:7" x14ac:dyDescent="0.25">
      <c r="A2269">
        <v>340</v>
      </c>
      <c r="B2269">
        <v>520</v>
      </c>
      <c r="C2269" t="s">
        <v>1092</v>
      </c>
      <c r="D2269" t="s">
        <v>911</v>
      </c>
      <c r="E2269" t="s">
        <v>1052</v>
      </c>
      <c r="F2269" t="str">
        <f t="shared" si="35"/>
        <v>340520DKA6410DKA1070-1080DKA3230</v>
      </c>
      <c r="G2269" t="s">
        <v>723</v>
      </c>
    </row>
    <row r="2270" spans="1:7" x14ac:dyDescent="0.25">
      <c r="A2270">
        <v>340</v>
      </c>
      <c r="B2270">
        <v>520</v>
      </c>
      <c r="C2270" t="s">
        <v>1092</v>
      </c>
      <c r="D2270" t="s">
        <v>913</v>
      </c>
      <c r="E2270" t="s">
        <v>1046</v>
      </c>
      <c r="F2270" t="str">
        <f t="shared" si="35"/>
        <v>340520DKA6410DKA1090DKA3200</v>
      </c>
      <c r="G2270" t="s">
        <v>504</v>
      </c>
    </row>
    <row r="2271" spans="1:7" x14ac:dyDescent="0.25">
      <c r="A2271">
        <v>340</v>
      </c>
      <c r="B2271">
        <v>520</v>
      </c>
      <c r="C2271" t="s">
        <v>1092</v>
      </c>
      <c r="D2271" t="s">
        <v>913</v>
      </c>
      <c r="E2271" t="s">
        <v>1048</v>
      </c>
      <c r="F2271" t="str">
        <f t="shared" si="35"/>
        <v>340520DKA6410DKA1090DKA3210</v>
      </c>
      <c r="G2271" t="s">
        <v>504</v>
      </c>
    </row>
    <row r="2272" spans="1:7" x14ac:dyDescent="0.25">
      <c r="A2272">
        <v>340</v>
      </c>
      <c r="B2272">
        <v>520</v>
      </c>
      <c r="C2272" t="s">
        <v>1092</v>
      </c>
      <c r="D2272" t="s">
        <v>913</v>
      </c>
      <c r="E2272" t="s">
        <v>1050</v>
      </c>
      <c r="F2272" t="str">
        <f t="shared" si="35"/>
        <v>340520DKA6410DKA1090DKA3220</v>
      </c>
      <c r="G2272" t="s">
        <v>504</v>
      </c>
    </row>
    <row r="2273" spans="1:7" x14ac:dyDescent="0.25">
      <c r="A2273">
        <v>340</v>
      </c>
      <c r="B2273">
        <v>520</v>
      </c>
      <c r="C2273" t="s">
        <v>1092</v>
      </c>
      <c r="D2273" t="s">
        <v>913</v>
      </c>
      <c r="E2273" t="s">
        <v>1052</v>
      </c>
      <c r="F2273" t="str">
        <f t="shared" si="35"/>
        <v>340520DKA6410DKA1090DKA3230</v>
      </c>
      <c r="G2273" t="s">
        <v>504</v>
      </c>
    </row>
    <row r="2274" spans="1:7" x14ac:dyDescent="0.25">
      <c r="A2274">
        <v>340</v>
      </c>
      <c r="B2274">
        <v>520</v>
      </c>
      <c r="C2274" t="s">
        <v>1093</v>
      </c>
      <c r="D2274" t="s">
        <v>908</v>
      </c>
      <c r="E2274" t="s">
        <v>1046</v>
      </c>
      <c r="F2274" t="str">
        <f t="shared" si="35"/>
        <v>340520DKA6420DKA1040-1050DKA3200</v>
      </c>
      <c r="G2274" t="s">
        <v>723</v>
      </c>
    </row>
    <row r="2275" spans="1:7" x14ac:dyDescent="0.25">
      <c r="A2275">
        <v>340</v>
      </c>
      <c r="B2275">
        <v>520</v>
      </c>
      <c r="C2275" t="s">
        <v>1093</v>
      </c>
      <c r="D2275" t="s">
        <v>908</v>
      </c>
      <c r="E2275" t="s">
        <v>1048</v>
      </c>
      <c r="F2275" t="str">
        <f t="shared" si="35"/>
        <v>340520DKA6420DKA1040-1050DKA3210</v>
      </c>
      <c r="G2275" t="s">
        <v>723</v>
      </c>
    </row>
    <row r="2276" spans="1:7" x14ac:dyDescent="0.25">
      <c r="A2276">
        <v>340</v>
      </c>
      <c r="B2276">
        <v>520</v>
      </c>
      <c r="C2276" t="s">
        <v>1093</v>
      </c>
      <c r="D2276" t="s">
        <v>908</v>
      </c>
      <c r="E2276" t="s">
        <v>1050</v>
      </c>
      <c r="F2276" t="str">
        <f t="shared" si="35"/>
        <v>340520DKA6420DKA1040-1050DKA3220</v>
      </c>
      <c r="G2276" t="s">
        <v>723</v>
      </c>
    </row>
    <row r="2277" spans="1:7" x14ac:dyDescent="0.25">
      <c r="A2277">
        <v>340</v>
      </c>
      <c r="B2277">
        <v>520</v>
      </c>
      <c r="C2277" t="s">
        <v>1093</v>
      </c>
      <c r="D2277" t="s">
        <v>908</v>
      </c>
      <c r="E2277" t="s">
        <v>1052</v>
      </c>
      <c r="F2277" t="str">
        <f t="shared" si="35"/>
        <v>340520DKA6420DKA1040-1050DKA3230</v>
      </c>
      <c r="G2277" t="s">
        <v>723</v>
      </c>
    </row>
    <row r="2278" spans="1:7" x14ac:dyDescent="0.25">
      <c r="A2278">
        <v>340</v>
      </c>
      <c r="B2278">
        <v>520</v>
      </c>
      <c r="C2278" t="s">
        <v>1093</v>
      </c>
      <c r="D2278" t="s">
        <v>910</v>
      </c>
      <c r="E2278" t="s">
        <v>1046</v>
      </c>
      <c r="F2278" t="str">
        <f t="shared" si="35"/>
        <v>340520DKA6420DKA1060DKA3200</v>
      </c>
      <c r="G2278" t="s">
        <v>504</v>
      </c>
    </row>
    <row r="2279" spans="1:7" x14ac:dyDescent="0.25">
      <c r="A2279">
        <v>340</v>
      </c>
      <c r="B2279">
        <v>520</v>
      </c>
      <c r="C2279" t="s">
        <v>1093</v>
      </c>
      <c r="D2279" t="s">
        <v>910</v>
      </c>
      <c r="E2279" t="s">
        <v>1048</v>
      </c>
      <c r="F2279" t="str">
        <f t="shared" si="35"/>
        <v>340520DKA6420DKA1060DKA3210</v>
      </c>
      <c r="G2279" t="s">
        <v>504</v>
      </c>
    </row>
    <row r="2280" spans="1:7" x14ac:dyDescent="0.25">
      <c r="A2280">
        <v>340</v>
      </c>
      <c r="B2280">
        <v>520</v>
      </c>
      <c r="C2280" t="s">
        <v>1093</v>
      </c>
      <c r="D2280" t="s">
        <v>910</v>
      </c>
      <c r="E2280" t="s">
        <v>1050</v>
      </c>
      <c r="F2280" t="str">
        <f t="shared" si="35"/>
        <v>340520DKA6420DKA1060DKA3220</v>
      </c>
      <c r="G2280" t="s">
        <v>504</v>
      </c>
    </row>
    <row r="2281" spans="1:7" x14ac:dyDescent="0.25">
      <c r="A2281">
        <v>340</v>
      </c>
      <c r="B2281">
        <v>520</v>
      </c>
      <c r="C2281" t="s">
        <v>1093</v>
      </c>
      <c r="D2281" t="s">
        <v>910</v>
      </c>
      <c r="E2281" t="s">
        <v>1052</v>
      </c>
      <c r="F2281" t="str">
        <f t="shared" si="35"/>
        <v>340520DKA6420DKA1060DKA3230</v>
      </c>
      <c r="G2281" t="s">
        <v>504</v>
      </c>
    </row>
    <row r="2282" spans="1:7" x14ac:dyDescent="0.25">
      <c r="A2282">
        <v>340</v>
      </c>
      <c r="B2282">
        <v>520</v>
      </c>
      <c r="C2282" t="s">
        <v>1093</v>
      </c>
      <c r="D2282" t="s">
        <v>911</v>
      </c>
      <c r="E2282" t="s">
        <v>1046</v>
      </c>
      <c r="F2282" t="str">
        <f t="shared" si="35"/>
        <v>340520DKA6420DKA1070-1080DKA3200</v>
      </c>
      <c r="G2282" t="s">
        <v>723</v>
      </c>
    </row>
    <row r="2283" spans="1:7" x14ac:dyDescent="0.25">
      <c r="A2283">
        <v>340</v>
      </c>
      <c r="B2283">
        <v>520</v>
      </c>
      <c r="C2283" t="s">
        <v>1093</v>
      </c>
      <c r="D2283" t="s">
        <v>911</v>
      </c>
      <c r="E2283" t="s">
        <v>1048</v>
      </c>
      <c r="F2283" t="str">
        <f t="shared" si="35"/>
        <v>340520DKA6420DKA1070-1080DKA3210</v>
      </c>
      <c r="G2283" t="s">
        <v>723</v>
      </c>
    </row>
    <row r="2284" spans="1:7" x14ac:dyDescent="0.25">
      <c r="A2284">
        <v>340</v>
      </c>
      <c r="B2284">
        <v>520</v>
      </c>
      <c r="C2284" t="s">
        <v>1093</v>
      </c>
      <c r="D2284" t="s">
        <v>911</v>
      </c>
      <c r="E2284" t="s">
        <v>1050</v>
      </c>
      <c r="F2284" t="str">
        <f t="shared" si="35"/>
        <v>340520DKA6420DKA1070-1080DKA3220</v>
      </c>
      <c r="G2284" t="s">
        <v>723</v>
      </c>
    </row>
    <row r="2285" spans="1:7" x14ac:dyDescent="0.25">
      <c r="A2285">
        <v>340</v>
      </c>
      <c r="B2285">
        <v>520</v>
      </c>
      <c r="C2285" t="s">
        <v>1093</v>
      </c>
      <c r="D2285" t="s">
        <v>911</v>
      </c>
      <c r="E2285" t="s">
        <v>1052</v>
      </c>
      <c r="F2285" t="str">
        <f t="shared" si="35"/>
        <v>340520DKA6420DKA1070-1080DKA3230</v>
      </c>
      <c r="G2285" t="s">
        <v>723</v>
      </c>
    </row>
    <row r="2286" spans="1:7" x14ac:dyDescent="0.25">
      <c r="A2286">
        <v>340</v>
      </c>
      <c r="B2286">
        <v>520</v>
      </c>
      <c r="C2286" t="s">
        <v>1093</v>
      </c>
      <c r="D2286" t="s">
        <v>913</v>
      </c>
      <c r="E2286" t="s">
        <v>1046</v>
      </c>
      <c r="F2286" t="str">
        <f t="shared" si="35"/>
        <v>340520DKA6420DKA1090DKA3200</v>
      </c>
      <c r="G2286" t="s">
        <v>504</v>
      </c>
    </row>
    <row r="2287" spans="1:7" x14ac:dyDescent="0.25">
      <c r="A2287">
        <v>340</v>
      </c>
      <c r="B2287">
        <v>520</v>
      </c>
      <c r="C2287" t="s">
        <v>1093</v>
      </c>
      <c r="D2287" t="s">
        <v>913</v>
      </c>
      <c r="E2287" t="s">
        <v>1048</v>
      </c>
      <c r="F2287" t="str">
        <f t="shared" si="35"/>
        <v>340520DKA6420DKA1090DKA3210</v>
      </c>
      <c r="G2287" t="s">
        <v>504</v>
      </c>
    </row>
    <row r="2288" spans="1:7" x14ac:dyDescent="0.25">
      <c r="A2288">
        <v>340</v>
      </c>
      <c r="B2288">
        <v>520</v>
      </c>
      <c r="C2288" t="s">
        <v>1093</v>
      </c>
      <c r="D2288" t="s">
        <v>913</v>
      </c>
      <c r="E2288" t="s">
        <v>1050</v>
      </c>
      <c r="F2288" t="str">
        <f t="shared" si="35"/>
        <v>340520DKA6420DKA1090DKA3220</v>
      </c>
      <c r="G2288" t="s">
        <v>504</v>
      </c>
    </row>
    <row r="2289" spans="1:7" x14ac:dyDescent="0.25">
      <c r="A2289">
        <v>340</v>
      </c>
      <c r="B2289">
        <v>520</v>
      </c>
      <c r="C2289" t="s">
        <v>1093</v>
      </c>
      <c r="D2289" t="s">
        <v>913</v>
      </c>
      <c r="E2289" t="s">
        <v>1052</v>
      </c>
      <c r="F2289" t="str">
        <f t="shared" si="35"/>
        <v>340520DKA6420DKA1090DKA3230</v>
      </c>
      <c r="G2289" t="s">
        <v>504</v>
      </c>
    </row>
    <row r="2290" spans="1:7" x14ac:dyDescent="0.25">
      <c r="A2290">
        <v>340</v>
      </c>
      <c r="B2290">
        <v>520</v>
      </c>
      <c r="C2290" t="s">
        <v>1094</v>
      </c>
      <c r="D2290" t="s">
        <v>908</v>
      </c>
      <c r="E2290" t="s">
        <v>1046</v>
      </c>
      <c r="F2290" t="str">
        <f t="shared" si="35"/>
        <v>340520DKA6430DKA1040-1050DKA3200</v>
      </c>
      <c r="G2290" t="s">
        <v>504</v>
      </c>
    </row>
    <row r="2291" spans="1:7" x14ac:dyDescent="0.25">
      <c r="A2291">
        <v>340</v>
      </c>
      <c r="B2291">
        <v>520</v>
      </c>
      <c r="C2291" t="s">
        <v>1094</v>
      </c>
      <c r="D2291" t="s">
        <v>908</v>
      </c>
      <c r="E2291" t="s">
        <v>1048</v>
      </c>
      <c r="F2291" t="str">
        <f t="shared" si="35"/>
        <v>340520DKA6430DKA1040-1050DKA3210</v>
      </c>
      <c r="G2291" t="s">
        <v>504</v>
      </c>
    </row>
    <row r="2292" spans="1:7" x14ac:dyDescent="0.25">
      <c r="A2292">
        <v>340</v>
      </c>
      <c r="B2292">
        <v>520</v>
      </c>
      <c r="C2292" t="s">
        <v>1094</v>
      </c>
      <c r="D2292" t="s">
        <v>908</v>
      </c>
      <c r="E2292" t="s">
        <v>1050</v>
      </c>
      <c r="F2292" t="str">
        <f t="shared" si="35"/>
        <v>340520DKA6430DKA1040-1050DKA3220</v>
      </c>
      <c r="G2292" t="s">
        <v>504</v>
      </c>
    </row>
    <row r="2293" spans="1:7" x14ac:dyDescent="0.25">
      <c r="A2293">
        <v>340</v>
      </c>
      <c r="B2293">
        <v>520</v>
      </c>
      <c r="C2293" t="s">
        <v>1094</v>
      </c>
      <c r="D2293" t="s">
        <v>908</v>
      </c>
      <c r="E2293" t="s">
        <v>1052</v>
      </c>
      <c r="F2293" t="str">
        <f t="shared" si="35"/>
        <v>340520DKA6430DKA1040-1050DKA3230</v>
      </c>
      <c r="G2293" t="s">
        <v>504</v>
      </c>
    </row>
    <row r="2294" spans="1:7" x14ac:dyDescent="0.25">
      <c r="A2294">
        <v>340</v>
      </c>
      <c r="B2294">
        <v>520</v>
      </c>
      <c r="C2294" t="s">
        <v>1094</v>
      </c>
      <c r="D2294" t="s">
        <v>910</v>
      </c>
      <c r="E2294" t="s">
        <v>1046</v>
      </c>
      <c r="F2294" t="str">
        <f t="shared" si="35"/>
        <v>340520DKA6430DKA1060DKA3200</v>
      </c>
      <c r="G2294" t="s">
        <v>504</v>
      </c>
    </row>
    <row r="2295" spans="1:7" x14ac:dyDescent="0.25">
      <c r="A2295">
        <v>340</v>
      </c>
      <c r="B2295">
        <v>520</v>
      </c>
      <c r="C2295" t="s">
        <v>1094</v>
      </c>
      <c r="D2295" t="s">
        <v>910</v>
      </c>
      <c r="E2295" t="s">
        <v>1048</v>
      </c>
      <c r="F2295" t="str">
        <f t="shared" si="35"/>
        <v>340520DKA6430DKA1060DKA3210</v>
      </c>
      <c r="G2295" t="s">
        <v>504</v>
      </c>
    </row>
    <row r="2296" spans="1:7" x14ac:dyDescent="0.25">
      <c r="A2296">
        <v>340</v>
      </c>
      <c r="B2296">
        <v>520</v>
      </c>
      <c r="C2296" t="s">
        <v>1094</v>
      </c>
      <c r="D2296" t="s">
        <v>910</v>
      </c>
      <c r="E2296" t="s">
        <v>1050</v>
      </c>
      <c r="F2296" t="str">
        <f t="shared" si="35"/>
        <v>340520DKA6430DKA1060DKA3220</v>
      </c>
      <c r="G2296" t="s">
        <v>504</v>
      </c>
    </row>
    <row r="2297" spans="1:7" x14ac:dyDescent="0.25">
      <c r="A2297">
        <v>340</v>
      </c>
      <c r="B2297">
        <v>520</v>
      </c>
      <c r="C2297" t="s">
        <v>1094</v>
      </c>
      <c r="D2297" t="s">
        <v>910</v>
      </c>
      <c r="E2297" t="s">
        <v>1052</v>
      </c>
      <c r="F2297" t="str">
        <f t="shared" si="35"/>
        <v>340520DKA6430DKA1060DKA3230</v>
      </c>
      <c r="G2297" t="s">
        <v>504</v>
      </c>
    </row>
    <row r="2298" spans="1:7" x14ac:dyDescent="0.25">
      <c r="A2298">
        <v>340</v>
      </c>
      <c r="B2298">
        <v>520</v>
      </c>
      <c r="C2298" t="s">
        <v>1094</v>
      </c>
      <c r="D2298" t="s">
        <v>911</v>
      </c>
      <c r="E2298" t="s">
        <v>1046</v>
      </c>
      <c r="F2298" t="str">
        <f t="shared" si="35"/>
        <v>340520DKA6430DKA1070-1080DKA3200</v>
      </c>
      <c r="G2298" t="s">
        <v>504</v>
      </c>
    </row>
    <row r="2299" spans="1:7" x14ac:dyDescent="0.25">
      <c r="A2299">
        <v>340</v>
      </c>
      <c r="B2299">
        <v>520</v>
      </c>
      <c r="C2299" t="s">
        <v>1094</v>
      </c>
      <c r="D2299" t="s">
        <v>911</v>
      </c>
      <c r="E2299" t="s">
        <v>1048</v>
      </c>
      <c r="F2299" t="str">
        <f t="shared" si="35"/>
        <v>340520DKA6430DKA1070-1080DKA3210</v>
      </c>
      <c r="G2299" t="s">
        <v>504</v>
      </c>
    </row>
    <row r="2300" spans="1:7" x14ac:dyDescent="0.25">
      <c r="A2300">
        <v>340</v>
      </c>
      <c r="B2300">
        <v>520</v>
      </c>
      <c r="C2300" t="s">
        <v>1094</v>
      </c>
      <c r="D2300" t="s">
        <v>911</v>
      </c>
      <c r="E2300" t="s">
        <v>1050</v>
      </c>
      <c r="F2300" t="str">
        <f t="shared" si="35"/>
        <v>340520DKA6430DKA1070-1080DKA3220</v>
      </c>
      <c r="G2300" t="s">
        <v>504</v>
      </c>
    </row>
    <row r="2301" spans="1:7" x14ac:dyDescent="0.25">
      <c r="A2301">
        <v>340</v>
      </c>
      <c r="B2301">
        <v>520</v>
      </c>
      <c r="C2301" t="s">
        <v>1094</v>
      </c>
      <c r="D2301" t="s">
        <v>911</v>
      </c>
      <c r="E2301" t="s">
        <v>1052</v>
      </c>
      <c r="F2301" t="str">
        <f t="shared" si="35"/>
        <v>340520DKA6430DKA1070-1080DKA3230</v>
      </c>
      <c r="G2301" t="s">
        <v>504</v>
      </c>
    </row>
    <row r="2302" spans="1:7" x14ac:dyDescent="0.25">
      <c r="A2302">
        <v>340</v>
      </c>
      <c r="B2302">
        <v>520</v>
      </c>
      <c r="C2302" t="s">
        <v>1094</v>
      </c>
      <c r="D2302" t="s">
        <v>913</v>
      </c>
      <c r="E2302" t="s">
        <v>1046</v>
      </c>
      <c r="F2302" t="str">
        <f t="shared" si="35"/>
        <v>340520DKA6430DKA1090DKA3200</v>
      </c>
      <c r="G2302" t="s">
        <v>504</v>
      </c>
    </row>
    <row r="2303" spans="1:7" x14ac:dyDescent="0.25">
      <c r="A2303">
        <v>340</v>
      </c>
      <c r="B2303">
        <v>520</v>
      </c>
      <c r="C2303" t="s">
        <v>1094</v>
      </c>
      <c r="D2303" t="s">
        <v>913</v>
      </c>
      <c r="E2303" t="s">
        <v>1048</v>
      </c>
      <c r="F2303" t="str">
        <f t="shared" si="35"/>
        <v>340520DKA6430DKA1090DKA3210</v>
      </c>
      <c r="G2303" t="s">
        <v>504</v>
      </c>
    </row>
    <row r="2304" spans="1:7" x14ac:dyDescent="0.25">
      <c r="A2304">
        <v>340</v>
      </c>
      <c r="B2304">
        <v>520</v>
      </c>
      <c r="C2304" t="s">
        <v>1094</v>
      </c>
      <c r="D2304" t="s">
        <v>913</v>
      </c>
      <c r="E2304" t="s">
        <v>1050</v>
      </c>
      <c r="F2304" t="str">
        <f t="shared" si="35"/>
        <v>340520DKA6430DKA1090DKA3220</v>
      </c>
      <c r="G2304" t="s">
        <v>504</v>
      </c>
    </row>
    <row r="2305" spans="1:7" x14ac:dyDescent="0.25">
      <c r="A2305">
        <v>340</v>
      </c>
      <c r="B2305">
        <v>520</v>
      </c>
      <c r="C2305" t="s">
        <v>1094</v>
      </c>
      <c r="D2305" t="s">
        <v>913</v>
      </c>
      <c r="E2305" t="s">
        <v>1052</v>
      </c>
      <c r="F2305" t="str">
        <f t="shared" si="35"/>
        <v>340520DKA6430DKA1090DKA3230</v>
      </c>
      <c r="G2305" t="s">
        <v>504</v>
      </c>
    </row>
    <row r="2306" spans="1:7" x14ac:dyDescent="0.25">
      <c r="A2306">
        <v>350</v>
      </c>
      <c r="B2306">
        <v>450</v>
      </c>
      <c r="C2306" t="s">
        <v>1092</v>
      </c>
      <c r="D2306" t="s">
        <v>908</v>
      </c>
      <c r="E2306" t="s">
        <v>1046</v>
      </c>
      <c r="F2306" t="str">
        <f t="shared" si="35"/>
        <v>350450DKA6410DKA1040-1050DKA3200</v>
      </c>
      <c r="G2306" t="s">
        <v>723</v>
      </c>
    </row>
    <row r="2307" spans="1:7" x14ac:dyDescent="0.25">
      <c r="A2307">
        <v>350</v>
      </c>
      <c r="B2307">
        <v>450</v>
      </c>
      <c r="C2307" t="s">
        <v>1092</v>
      </c>
      <c r="D2307" t="s">
        <v>908</v>
      </c>
      <c r="E2307" t="s">
        <v>1048</v>
      </c>
      <c r="F2307" t="str">
        <f t="shared" ref="F2307:F2370" si="36">CONCATENATE(A2307,B2307,C2307,D2307,E2307)</f>
        <v>350450DKA6410DKA1040-1050DKA3210</v>
      </c>
      <c r="G2307" t="s">
        <v>723</v>
      </c>
    </row>
    <row r="2308" spans="1:7" x14ac:dyDescent="0.25">
      <c r="A2308">
        <v>350</v>
      </c>
      <c r="B2308">
        <v>450</v>
      </c>
      <c r="C2308" t="s">
        <v>1092</v>
      </c>
      <c r="D2308" t="s">
        <v>908</v>
      </c>
      <c r="E2308" t="s">
        <v>1050</v>
      </c>
      <c r="F2308" t="str">
        <f t="shared" si="36"/>
        <v>350450DKA6410DKA1040-1050DKA3220</v>
      </c>
      <c r="G2308" t="s">
        <v>723</v>
      </c>
    </row>
    <row r="2309" spans="1:7" x14ac:dyDescent="0.25">
      <c r="A2309">
        <v>350</v>
      </c>
      <c r="B2309">
        <v>450</v>
      </c>
      <c r="C2309" t="s">
        <v>1092</v>
      </c>
      <c r="D2309" t="s">
        <v>908</v>
      </c>
      <c r="E2309" t="s">
        <v>1052</v>
      </c>
      <c r="F2309" t="str">
        <f t="shared" si="36"/>
        <v>350450DKA6410DKA1040-1050DKA3230</v>
      </c>
      <c r="G2309" t="s">
        <v>723</v>
      </c>
    </row>
    <row r="2310" spans="1:7" x14ac:dyDescent="0.25">
      <c r="A2310">
        <v>350</v>
      </c>
      <c r="B2310">
        <v>450</v>
      </c>
      <c r="C2310" t="s">
        <v>1092</v>
      </c>
      <c r="D2310" t="s">
        <v>910</v>
      </c>
      <c r="E2310" t="s">
        <v>1046</v>
      </c>
      <c r="F2310" t="str">
        <f t="shared" si="36"/>
        <v>350450DKA6410DKA1060DKA3200</v>
      </c>
      <c r="G2310" t="s">
        <v>723</v>
      </c>
    </row>
    <row r="2311" spans="1:7" x14ac:dyDescent="0.25">
      <c r="A2311">
        <v>350</v>
      </c>
      <c r="B2311">
        <v>450</v>
      </c>
      <c r="C2311" t="s">
        <v>1092</v>
      </c>
      <c r="D2311" t="s">
        <v>910</v>
      </c>
      <c r="E2311" t="s">
        <v>1048</v>
      </c>
      <c r="F2311" t="str">
        <f t="shared" si="36"/>
        <v>350450DKA6410DKA1060DKA3210</v>
      </c>
      <c r="G2311" t="s">
        <v>723</v>
      </c>
    </row>
    <row r="2312" spans="1:7" x14ac:dyDescent="0.25">
      <c r="A2312">
        <v>350</v>
      </c>
      <c r="B2312">
        <v>450</v>
      </c>
      <c r="C2312" t="s">
        <v>1092</v>
      </c>
      <c r="D2312" t="s">
        <v>910</v>
      </c>
      <c r="E2312" t="s">
        <v>1050</v>
      </c>
      <c r="F2312" t="str">
        <f t="shared" si="36"/>
        <v>350450DKA6410DKA1060DKA3220</v>
      </c>
      <c r="G2312" t="s">
        <v>723</v>
      </c>
    </row>
    <row r="2313" spans="1:7" x14ac:dyDescent="0.25">
      <c r="A2313">
        <v>350</v>
      </c>
      <c r="B2313">
        <v>450</v>
      </c>
      <c r="C2313" t="s">
        <v>1092</v>
      </c>
      <c r="D2313" t="s">
        <v>910</v>
      </c>
      <c r="E2313" t="s">
        <v>1052</v>
      </c>
      <c r="F2313" t="str">
        <f t="shared" si="36"/>
        <v>350450DKA6410DKA1060DKA3230</v>
      </c>
      <c r="G2313" t="s">
        <v>723</v>
      </c>
    </row>
    <row r="2314" spans="1:7" x14ac:dyDescent="0.25">
      <c r="A2314">
        <v>350</v>
      </c>
      <c r="B2314">
        <v>450</v>
      </c>
      <c r="C2314" t="s">
        <v>1092</v>
      </c>
      <c r="D2314" t="s">
        <v>911</v>
      </c>
      <c r="E2314" t="s">
        <v>1046</v>
      </c>
      <c r="F2314" t="str">
        <f t="shared" si="36"/>
        <v>350450DKA6410DKA1070-1080DKA3200</v>
      </c>
      <c r="G2314" t="s">
        <v>501</v>
      </c>
    </row>
    <row r="2315" spans="1:7" x14ac:dyDescent="0.25">
      <c r="A2315">
        <v>350</v>
      </c>
      <c r="B2315">
        <v>450</v>
      </c>
      <c r="C2315" t="s">
        <v>1092</v>
      </c>
      <c r="D2315" t="s">
        <v>911</v>
      </c>
      <c r="E2315" t="s">
        <v>1048</v>
      </c>
      <c r="F2315" t="str">
        <f t="shared" si="36"/>
        <v>350450DKA6410DKA1070-1080DKA3210</v>
      </c>
      <c r="G2315" t="s">
        <v>501</v>
      </c>
    </row>
    <row r="2316" spans="1:7" x14ac:dyDescent="0.25">
      <c r="A2316">
        <v>350</v>
      </c>
      <c r="B2316">
        <v>450</v>
      </c>
      <c r="C2316" t="s">
        <v>1092</v>
      </c>
      <c r="D2316" t="s">
        <v>911</v>
      </c>
      <c r="E2316" t="s">
        <v>1050</v>
      </c>
      <c r="F2316" t="str">
        <f t="shared" si="36"/>
        <v>350450DKA6410DKA1070-1080DKA3220</v>
      </c>
      <c r="G2316" t="s">
        <v>501</v>
      </c>
    </row>
    <row r="2317" spans="1:7" x14ac:dyDescent="0.25">
      <c r="A2317">
        <v>350</v>
      </c>
      <c r="B2317">
        <v>450</v>
      </c>
      <c r="C2317" t="s">
        <v>1092</v>
      </c>
      <c r="D2317" t="s">
        <v>911</v>
      </c>
      <c r="E2317" t="s">
        <v>1052</v>
      </c>
      <c r="F2317" t="str">
        <f t="shared" si="36"/>
        <v>350450DKA6410DKA1070-1080DKA3230</v>
      </c>
      <c r="G2317" t="s">
        <v>501</v>
      </c>
    </row>
    <row r="2318" spans="1:7" x14ac:dyDescent="0.25">
      <c r="A2318">
        <v>350</v>
      </c>
      <c r="B2318">
        <v>450</v>
      </c>
      <c r="C2318" t="s">
        <v>1092</v>
      </c>
      <c r="D2318" t="s">
        <v>913</v>
      </c>
      <c r="E2318" t="s">
        <v>1046</v>
      </c>
      <c r="F2318" t="str">
        <f t="shared" si="36"/>
        <v>350450DKA6410DKA1090DKA3200</v>
      </c>
      <c r="G2318" t="s">
        <v>723</v>
      </c>
    </row>
    <row r="2319" spans="1:7" x14ac:dyDescent="0.25">
      <c r="A2319">
        <v>350</v>
      </c>
      <c r="B2319">
        <v>450</v>
      </c>
      <c r="C2319" t="s">
        <v>1092</v>
      </c>
      <c r="D2319" t="s">
        <v>913</v>
      </c>
      <c r="E2319" t="s">
        <v>1048</v>
      </c>
      <c r="F2319" t="str">
        <f t="shared" si="36"/>
        <v>350450DKA6410DKA1090DKA3210</v>
      </c>
      <c r="G2319" t="s">
        <v>723</v>
      </c>
    </row>
    <row r="2320" spans="1:7" x14ac:dyDescent="0.25">
      <c r="A2320">
        <v>350</v>
      </c>
      <c r="B2320">
        <v>450</v>
      </c>
      <c r="C2320" t="s">
        <v>1092</v>
      </c>
      <c r="D2320" t="s">
        <v>913</v>
      </c>
      <c r="E2320" t="s">
        <v>1050</v>
      </c>
      <c r="F2320" t="str">
        <f t="shared" si="36"/>
        <v>350450DKA6410DKA1090DKA3220</v>
      </c>
      <c r="G2320" t="s">
        <v>723</v>
      </c>
    </row>
    <row r="2321" spans="1:7" x14ac:dyDescent="0.25">
      <c r="A2321">
        <v>350</v>
      </c>
      <c r="B2321">
        <v>450</v>
      </c>
      <c r="C2321" t="s">
        <v>1092</v>
      </c>
      <c r="D2321" t="s">
        <v>913</v>
      </c>
      <c r="E2321" t="s">
        <v>1052</v>
      </c>
      <c r="F2321" t="str">
        <f t="shared" si="36"/>
        <v>350450DKA6410DKA1090DKA3230</v>
      </c>
      <c r="G2321" t="s">
        <v>723</v>
      </c>
    </row>
    <row r="2322" spans="1:7" x14ac:dyDescent="0.25">
      <c r="A2322">
        <v>350</v>
      </c>
      <c r="B2322">
        <v>450</v>
      </c>
      <c r="C2322" t="s">
        <v>1093</v>
      </c>
      <c r="D2322" t="s">
        <v>908</v>
      </c>
      <c r="E2322" t="s">
        <v>1046</v>
      </c>
      <c r="F2322" t="str">
        <f t="shared" si="36"/>
        <v>350450DKA6420DKA1040-1050DKA3200</v>
      </c>
      <c r="G2322" t="s">
        <v>723</v>
      </c>
    </row>
    <row r="2323" spans="1:7" x14ac:dyDescent="0.25">
      <c r="A2323">
        <v>350</v>
      </c>
      <c r="B2323">
        <v>450</v>
      </c>
      <c r="C2323" t="s">
        <v>1093</v>
      </c>
      <c r="D2323" t="s">
        <v>908</v>
      </c>
      <c r="E2323" t="s">
        <v>1048</v>
      </c>
      <c r="F2323" t="str">
        <f t="shared" si="36"/>
        <v>350450DKA6420DKA1040-1050DKA3210</v>
      </c>
      <c r="G2323" t="s">
        <v>723</v>
      </c>
    </row>
    <row r="2324" spans="1:7" x14ac:dyDescent="0.25">
      <c r="A2324">
        <v>350</v>
      </c>
      <c r="B2324">
        <v>450</v>
      </c>
      <c r="C2324" t="s">
        <v>1093</v>
      </c>
      <c r="D2324" t="s">
        <v>908</v>
      </c>
      <c r="E2324" t="s">
        <v>1050</v>
      </c>
      <c r="F2324" t="str">
        <f t="shared" si="36"/>
        <v>350450DKA6420DKA1040-1050DKA3220</v>
      </c>
      <c r="G2324" t="s">
        <v>723</v>
      </c>
    </row>
    <row r="2325" spans="1:7" x14ac:dyDescent="0.25">
      <c r="A2325">
        <v>350</v>
      </c>
      <c r="B2325">
        <v>450</v>
      </c>
      <c r="C2325" t="s">
        <v>1093</v>
      </c>
      <c r="D2325" t="s">
        <v>908</v>
      </c>
      <c r="E2325" t="s">
        <v>1052</v>
      </c>
      <c r="F2325" t="str">
        <f t="shared" si="36"/>
        <v>350450DKA6420DKA1040-1050DKA3230</v>
      </c>
      <c r="G2325" t="s">
        <v>723</v>
      </c>
    </row>
    <row r="2326" spans="1:7" x14ac:dyDescent="0.25">
      <c r="A2326">
        <v>350</v>
      </c>
      <c r="B2326">
        <v>450</v>
      </c>
      <c r="C2326" t="s">
        <v>1093</v>
      </c>
      <c r="D2326" t="s">
        <v>910</v>
      </c>
      <c r="E2326" t="s">
        <v>1046</v>
      </c>
      <c r="F2326" t="str">
        <f t="shared" si="36"/>
        <v>350450DKA6420DKA1060DKA3200</v>
      </c>
      <c r="G2326" t="s">
        <v>723</v>
      </c>
    </row>
    <row r="2327" spans="1:7" x14ac:dyDescent="0.25">
      <c r="A2327">
        <v>350</v>
      </c>
      <c r="B2327">
        <v>450</v>
      </c>
      <c r="C2327" t="s">
        <v>1093</v>
      </c>
      <c r="D2327" t="s">
        <v>910</v>
      </c>
      <c r="E2327" t="s">
        <v>1048</v>
      </c>
      <c r="F2327" t="str">
        <f t="shared" si="36"/>
        <v>350450DKA6420DKA1060DKA3210</v>
      </c>
      <c r="G2327" t="s">
        <v>723</v>
      </c>
    </row>
    <row r="2328" spans="1:7" x14ac:dyDescent="0.25">
      <c r="A2328">
        <v>350</v>
      </c>
      <c r="B2328">
        <v>450</v>
      </c>
      <c r="C2328" t="s">
        <v>1093</v>
      </c>
      <c r="D2328" t="s">
        <v>910</v>
      </c>
      <c r="E2328" t="s">
        <v>1050</v>
      </c>
      <c r="F2328" t="str">
        <f t="shared" si="36"/>
        <v>350450DKA6420DKA1060DKA3220</v>
      </c>
      <c r="G2328" t="s">
        <v>723</v>
      </c>
    </row>
    <row r="2329" spans="1:7" x14ac:dyDescent="0.25">
      <c r="A2329">
        <v>350</v>
      </c>
      <c r="B2329">
        <v>450</v>
      </c>
      <c r="C2329" t="s">
        <v>1093</v>
      </c>
      <c r="D2329" t="s">
        <v>910</v>
      </c>
      <c r="E2329" t="s">
        <v>1052</v>
      </c>
      <c r="F2329" t="str">
        <f t="shared" si="36"/>
        <v>350450DKA6420DKA1060DKA3230</v>
      </c>
      <c r="G2329" t="s">
        <v>723</v>
      </c>
    </row>
    <row r="2330" spans="1:7" x14ac:dyDescent="0.25">
      <c r="A2330">
        <v>350</v>
      </c>
      <c r="B2330">
        <v>450</v>
      </c>
      <c r="C2330" t="s">
        <v>1093</v>
      </c>
      <c r="D2330" t="s">
        <v>911</v>
      </c>
      <c r="E2330" t="s">
        <v>1046</v>
      </c>
      <c r="F2330" t="str">
        <f t="shared" si="36"/>
        <v>350450DKA6420DKA1070-1080DKA3200</v>
      </c>
      <c r="G2330" t="s">
        <v>723</v>
      </c>
    </row>
    <row r="2331" spans="1:7" x14ac:dyDescent="0.25">
      <c r="A2331">
        <v>350</v>
      </c>
      <c r="B2331">
        <v>450</v>
      </c>
      <c r="C2331" t="s">
        <v>1093</v>
      </c>
      <c r="D2331" t="s">
        <v>911</v>
      </c>
      <c r="E2331" t="s">
        <v>1048</v>
      </c>
      <c r="F2331" t="str">
        <f t="shared" si="36"/>
        <v>350450DKA6420DKA1070-1080DKA3210</v>
      </c>
      <c r="G2331" t="s">
        <v>723</v>
      </c>
    </row>
    <row r="2332" spans="1:7" x14ac:dyDescent="0.25">
      <c r="A2332">
        <v>350</v>
      </c>
      <c r="B2332">
        <v>450</v>
      </c>
      <c r="C2332" t="s">
        <v>1093</v>
      </c>
      <c r="D2332" t="s">
        <v>911</v>
      </c>
      <c r="E2332" t="s">
        <v>1050</v>
      </c>
      <c r="F2332" t="str">
        <f t="shared" si="36"/>
        <v>350450DKA6420DKA1070-1080DKA3220</v>
      </c>
      <c r="G2332" t="s">
        <v>723</v>
      </c>
    </row>
    <row r="2333" spans="1:7" x14ac:dyDescent="0.25">
      <c r="A2333">
        <v>350</v>
      </c>
      <c r="B2333">
        <v>450</v>
      </c>
      <c r="C2333" t="s">
        <v>1093</v>
      </c>
      <c r="D2333" t="s">
        <v>911</v>
      </c>
      <c r="E2333" t="s">
        <v>1052</v>
      </c>
      <c r="F2333" t="str">
        <f t="shared" si="36"/>
        <v>350450DKA6420DKA1070-1080DKA3230</v>
      </c>
      <c r="G2333" t="s">
        <v>723</v>
      </c>
    </row>
    <row r="2334" spans="1:7" x14ac:dyDescent="0.25">
      <c r="A2334">
        <v>350</v>
      </c>
      <c r="B2334">
        <v>450</v>
      </c>
      <c r="C2334" t="s">
        <v>1093</v>
      </c>
      <c r="D2334" t="s">
        <v>913</v>
      </c>
      <c r="E2334" t="s">
        <v>1046</v>
      </c>
      <c r="F2334" t="str">
        <f t="shared" si="36"/>
        <v>350450DKA6420DKA1090DKA3200</v>
      </c>
      <c r="G2334" t="s">
        <v>723</v>
      </c>
    </row>
    <row r="2335" spans="1:7" x14ac:dyDescent="0.25">
      <c r="A2335">
        <v>350</v>
      </c>
      <c r="B2335">
        <v>450</v>
      </c>
      <c r="C2335" t="s">
        <v>1093</v>
      </c>
      <c r="D2335" t="s">
        <v>913</v>
      </c>
      <c r="E2335" t="s">
        <v>1048</v>
      </c>
      <c r="F2335" t="str">
        <f t="shared" si="36"/>
        <v>350450DKA6420DKA1090DKA3210</v>
      </c>
      <c r="G2335" t="s">
        <v>723</v>
      </c>
    </row>
    <row r="2336" spans="1:7" x14ac:dyDescent="0.25">
      <c r="A2336">
        <v>350</v>
      </c>
      <c r="B2336">
        <v>450</v>
      </c>
      <c r="C2336" t="s">
        <v>1093</v>
      </c>
      <c r="D2336" t="s">
        <v>913</v>
      </c>
      <c r="E2336" t="s">
        <v>1050</v>
      </c>
      <c r="F2336" t="str">
        <f t="shared" si="36"/>
        <v>350450DKA6420DKA1090DKA3220</v>
      </c>
      <c r="G2336" t="s">
        <v>723</v>
      </c>
    </row>
    <row r="2337" spans="1:7" x14ac:dyDescent="0.25">
      <c r="A2337">
        <v>350</v>
      </c>
      <c r="B2337">
        <v>450</v>
      </c>
      <c r="C2337" t="s">
        <v>1093</v>
      </c>
      <c r="D2337" t="s">
        <v>913</v>
      </c>
      <c r="E2337" t="s">
        <v>1052</v>
      </c>
      <c r="F2337" t="str">
        <f t="shared" si="36"/>
        <v>350450DKA6420DKA1090DKA3230</v>
      </c>
      <c r="G2337" t="s">
        <v>723</v>
      </c>
    </row>
    <row r="2338" spans="1:7" x14ac:dyDescent="0.25">
      <c r="A2338">
        <v>350</v>
      </c>
      <c r="B2338">
        <v>450</v>
      </c>
      <c r="C2338" t="s">
        <v>1094</v>
      </c>
      <c r="D2338" t="s">
        <v>908</v>
      </c>
      <c r="E2338" t="s">
        <v>1046</v>
      </c>
      <c r="F2338" t="str">
        <f t="shared" si="36"/>
        <v>350450DKA6430DKA1040-1050DKA3200</v>
      </c>
      <c r="G2338" t="s">
        <v>723</v>
      </c>
    </row>
    <row r="2339" spans="1:7" x14ac:dyDescent="0.25">
      <c r="A2339">
        <v>350</v>
      </c>
      <c r="B2339">
        <v>450</v>
      </c>
      <c r="C2339" t="s">
        <v>1094</v>
      </c>
      <c r="D2339" t="s">
        <v>908</v>
      </c>
      <c r="E2339" t="s">
        <v>1048</v>
      </c>
      <c r="F2339" t="str">
        <f t="shared" si="36"/>
        <v>350450DKA6430DKA1040-1050DKA3210</v>
      </c>
      <c r="G2339" t="s">
        <v>723</v>
      </c>
    </row>
    <row r="2340" spans="1:7" x14ac:dyDescent="0.25">
      <c r="A2340">
        <v>350</v>
      </c>
      <c r="B2340">
        <v>450</v>
      </c>
      <c r="C2340" t="s">
        <v>1094</v>
      </c>
      <c r="D2340" t="s">
        <v>908</v>
      </c>
      <c r="E2340" t="s">
        <v>1050</v>
      </c>
      <c r="F2340" t="str">
        <f t="shared" si="36"/>
        <v>350450DKA6430DKA1040-1050DKA3220</v>
      </c>
      <c r="G2340" t="s">
        <v>723</v>
      </c>
    </row>
    <row r="2341" spans="1:7" x14ac:dyDescent="0.25">
      <c r="A2341">
        <v>350</v>
      </c>
      <c r="B2341">
        <v>450</v>
      </c>
      <c r="C2341" t="s">
        <v>1094</v>
      </c>
      <c r="D2341" t="s">
        <v>908</v>
      </c>
      <c r="E2341" t="s">
        <v>1052</v>
      </c>
      <c r="F2341" t="str">
        <f t="shared" si="36"/>
        <v>350450DKA6430DKA1040-1050DKA3230</v>
      </c>
      <c r="G2341" t="s">
        <v>723</v>
      </c>
    </row>
    <row r="2342" spans="1:7" x14ac:dyDescent="0.25">
      <c r="A2342">
        <v>350</v>
      </c>
      <c r="B2342">
        <v>450</v>
      </c>
      <c r="C2342" t="s">
        <v>1094</v>
      </c>
      <c r="D2342" t="s">
        <v>910</v>
      </c>
      <c r="E2342" t="s">
        <v>1046</v>
      </c>
      <c r="F2342" t="str">
        <f t="shared" si="36"/>
        <v>350450DKA6430DKA1060DKA3200</v>
      </c>
      <c r="G2342" t="s">
        <v>723</v>
      </c>
    </row>
    <row r="2343" spans="1:7" x14ac:dyDescent="0.25">
      <c r="A2343">
        <v>350</v>
      </c>
      <c r="B2343">
        <v>450</v>
      </c>
      <c r="C2343" t="s">
        <v>1094</v>
      </c>
      <c r="D2343" t="s">
        <v>910</v>
      </c>
      <c r="E2343" t="s">
        <v>1048</v>
      </c>
      <c r="F2343" t="str">
        <f t="shared" si="36"/>
        <v>350450DKA6430DKA1060DKA3210</v>
      </c>
      <c r="G2343" t="s">
        <v>723</v>
      </c>
    </row>
    <row r="2344" spans="1:7" x14ac:dyDescent="0.25">
      <c r="A2344">
        <v>350</v>
      </c>
      <c r="B2344">
        <v>450</v>
      </c>
      <c r="C2344" t="s">
        <v>1094</v>
      </c>
      <c r="D2344" t="s">
        <v>910</v>
      </c>
      <c r="E2344" t="s">
        <v>1050</v>
      </c>
      <c r="F2344" t="str">
        <f t="shared" si="36"/>
        <v>350450DKA6430DKA1060DKA3220</v>
      </c>
      <c r="G2344" t="s">
        <v>723</v>
      </c>
    </row>
    <row r="2345" spans="1:7" x14ac:dyDescent="0.25">
      <c r="A2345">
        <v>350</v>
      </c>
      <c r="B2345">
        <v>450</v>
      </c>
      <c r="C2345" t="s">
        <v>1094</v>
      </c>
      <c r="D2345" t="s">
        <v>910</v>
      </c>
      <c r="E2345" t="s">
        <v>1052</v>
      </c>
      <c r="F2345" t="str">
        <f t="shared" si="36"/>
        <v>350450DKA6430DKA1060DKA3230</v>
      </c>
      <c r="G2345" t="s">
        <v>723</v>
      </c>
    </row>
    <row r="2346" spans="1:7" x14ac:dyDescent="0.25">
      <c r="A2346">
        <v>350</v>
      </c>
      <c r="B2346">
        <v>450</v>
      </c>
      <c r="C2346" t="s">
        <v>1094</v>
      </c>
      <c r="D2346" t="s">
        <v>911</v>
      </c>
      <c r="E2346" t="s">
        <v>1046</v>
      </c>
      <c r="F2346" t="str">
        <f t="shared" si="36"/>
        <v>350450DKA6430DKA1070-1080DKA3200</v>
      </c>
      <c r="G2346" t="s">
        <v>723</v>
      </c>
    </row>
    <row r="2347" spans="1:7" x14ac:dyDescent="0.25">
      <c r="A2347">
        <v>350</v>
      </c>
      <c r="B2347">
        <v>450</v>
      </c>
      <c r="C2347" t="s">
        <v>1094</v>
      </c>
      <c r="D2347" t="s">
        <v>911</v>
      </c>
      <c r="E2347" t="s">
        <v>1048</v>
      </c>
      <c r="F2347" t="str">
        <f t="shared" si="36"/>
        <v>350450DKA6430DKA1070-1080DKA3210</v>
      </c>
      <c r="G2347" t="s">
        <v>723</v>
      </c>
    </row>
    <row r="2348" spans="1:7" x14ac:dyDescent="0.25">
      <c r="A2348">
        <v>350</v>
      </c>
      <c r="B2348">
        <v>450</v>
      </c>
      <c r="C2348" t="s">
        <v>1094</v>
      </c>
      <c r="D2348" t="s">
        <v>911</v>
      </c>
      <c r="E2348" t="s">
        <v>1050</v>
      </c>
      <c r="F2348" t="str">
        <f t="shared" si="36"/>
        <v>350450DKA6430DKA1070-1080DKA3220</v>
      </c>
      <c r="G2348" t="s">
        <v>723</v>
      </c>
    </row>
    <row r="2349" spans="1:7" x14ac:dyDescent="0.25">
      <c r="A2349">
        <v>350</v>
      </c>
      <c r="B2349">
        <v>450</v>
      </c>
      <c r="C2349" t="s">
        <v>1094</v>
      </c>
      <c r="D2349" t="s">
        <v>911</v>
      </c>
      <c r="E2349" t="s">
        <v>1052</v>
      </c>
      <c r="F2349" t="str">
        <f t="shared" si="36"/>
        <v>350450DKA6430DKA1070-1080DKA3230</v>
      </c>
      <c r="G2349" t="s">
        <v>723</v>
      </c>
    </row>
    <row r="2350" spans="1:7" x14ac:dyDescent="0.25">
      <c r="A2350">
        <v>350</v>
      </c>
      <c r="B2350">
        <v>450</v>
      </c>
      <c r="C2350" t="s">
        <v>1094</v>
      </c>
      <c r="D2350" t="s">
        <v>913</v>
      </c>
      <c r="E2350" t="s">
        <v>1046</v>
      </c>
      <c r="F2350" t="str">
        <f t="shared" si="36"/>
        <v>350450DKA6430DKA1090DKA3200</v>
      </c>
      <c r="G2350" t="s">
        <v>723</v>
      </c>
    </row>
    <row r="2351" spans="1:7" x14ac:dyDescent="0.25">
      <c r="A2351">
        <v>350</v>
      </c>
      <c r="B2351">
        <v>450</v>
      </c>
      <c r="C2351" t="s">
        <v>1094</v>
      </c>
      <c r="D2351" t="s">
        <v>913</v>
      </c>
      <c r="E2351" t="s">
        <v>1048</v>
      </c>
      <c r="F2351" t="str">
        <f t="shared" si="36"/>
        <v>350450DKA6430DKA1090DKA3210</v>
      </c>
      <c r="G2351" t="s">
        <v>723</v>
      </c>
    </row>
    <row r="2352" spans="1:7" x14ac:dyDescent="0.25">
      <c r="A2352">
        <v>350</v>
      </c>
      <c r="B2352">
        <v>450</v>
      </c>
      <c r="C2352" t="s">
        <v>1094</v>
      </c>
      <c r="D2352" t="s">
        <v>913</v>
      </c>
      <c r="E2352" t="s">
        <v>1050</v>
      </c>
      <c r="F2352" t="str">
        <f t="shared" si="36"/>
        <v>350450DKA6430DKA1090DKA3220</v>
      </c>
      <c r="G2352" t="s">
        <v>723</v>
      </c>
    </row>
    <row r="2353" spans="1:7" x14ac:dyDescent="0.25">
      <c r="A2353">
        <v>350</v>
      </c>
      <c r="B2353">
        <v>450</v>
      </c>
      <c r="C2353" t="s">
        <v>1094</v>
      </c>
      <c r="D2353" t="s">
        <v>913</v>
      </c>
      <c r="E2353" t="s">
        <v>1052</v>
      </c>
      <c r="F2353" t="str">
        <f t="shared" si="36"/>
        <v>350450DKA6430DKA1090DKA3230</v>
      </c>
      <c r="G2353" t="s">
        <v>723</v>
      </c>
    </row>
    <row r="2354" spans="1:7" x14ac:dyDescent="0.25">
      <c r="A2354">
        <v>350</v>
      </c>
      <c r="B2354">
        <v>460</v>
      </c>
      <c r="C2354" t="s">
        <v>1092</v>
      </c>
      <c r="D2354" t="s">
        <v>908</v>
      </c>
      <c r="E2354" t="s">
        <v>1046</v>
      </c>
      <c r="F2354" t="str">
        <f t="shared" si="36"/>
        <v>350460DKA6410DKA1040-1050DKA3200</v>
      </c>
      <c r="G2354" t="s">
        <v>501</v>
      </c>
    </row>
    <row r="2355" spans="1:7" x14ac:dyDescent="0.25">
      <c r="A2355">
        <v>350</v>
      </c>
      <c r="B2355">
        <v>460</v>
      </c>
      <c r="C2355" t="s">
        <v>1092</v>
      </c>
      <c r="D2355" t="s">
        <v>908</v>
      </c>
      <c r="E2355" t="s">
        <v>1048</v>
      </c>
      <c r="F2355" t="str">
        <f t="shared" si="36"/>
        <v>350460DKA6410DKA1040-1050DKA3210</v>
      </c>
      <c r="G2355" t="s">
        <v>501</v>
      </c>
    </row>
    <row r="2356" spans="1:7" x14ac:dyDescent="0.25">
      <c r="A2356">
        <v>350</v>
      </c>
      <c r="B2356">
        <v>460</v>
      </c>
      <c r="C2356" t="s">
        <v>1092</v>
      </c>
      <c r="D2356" t="s">
        <v>908</v>
      </c>
      <c r="E2356" t="s">
        <v>1050</v>
      </c>
      <c r="F2356" t="str">
        <f t="shared" si="36"/>
        <v>350460DKA6410DKA1040-1050DKA3220</v>
      </c>
      <c r="G2356" t="s">
        <v>501</v>
      </c>
    </row>
    <row r="2357" spans="1:7" x14ac:dyDescent="0.25">
      <c r="A2357">
        <v>350</v>
      </c>
      <c r="B2357">
        <v>460</v>
      </c>
      <c r="C2357" t="s">
        <v>1092</v>
      </c>
      <c r="D2357" t="s">
        <v>908</v>
      </c>
      <c r="E2357" t="s">
        <v>1052</v>
      </c>
      <c r="F2357" t="str">
        <f t="shared" si="36"/>
        <v>350460DKA6410DKA1040-1050DKA3230</v>
      </c>
      <c r="G2357" t="s">
        <v>501</v>
      </c>
    </row>
    <row r="2358" spans="1:7" x14ac:dyDescent="0.25">
      <c r="A2358">
        <v>350</v>
      </c>
      <c r="B2358">
        <v>460</v>
      </c>
      <c r="C2358" t="s">
        <v>1092</v>
      </c>
      <c r="D2358" t="s">
        <v>910</v>
      </c>
      <c r="E2358" t="s">
        <v>1046</v>
      </c>
      <c r="F2358" t="str">
        <f t="shared" si="36"/>
        <v>350460DKA6410DKA1060DKA3200</v>
      </c>
      <c r="G2358" t="s">
        <v>723</v>
      </c>
    </row>
    <row r="2359" spans="1:7" x14ac:dyDescent="0.25">
      <c r="A2359">
        <v>350</v>
      </c>
      <c r="B2359">
        <v>460</v>
      </c>
      <c r="C2359" t="s">
        <v>1092</v>
      </c>
      <c r="D2359" t="s">
        <v>910</v>
      </c>
      <c r="E2359" t="s">
        <v>1048</v>
      </c>
      <c r="F2359" t="str">
        <f t="shared" si="36"/>
        <v>350460DKA6410DKA1060DKA3210</v>
      </c>
      <c r="G2359" t="s">
        <v>723</v>
      </c>
    </row>
    <row r="2360" spans="1:7" x14ac:dyDescent="0.25">
      <c r="A2360">
        <v>350</v>
      </c>
      <c r="B2360">
        <v>460</v>
      </c>
      <c r="C2360" t="s">
        <v>1092</v>
      </c>
      <c r="D2360" t="s">
        <v>910</v>
      </c>
      <c r="E2360" t="s">
        <v>1050</v>
      </c>
      <c r="F2360" t="str">
        <f t="shared" si="36"/>
        <v>350460DKA6410DKA1060DKA3220</v>
      </c>
      <c r="G2360" t="s">
        <v>723</v>
      </c>
    </row>
    <row r="2361" spans="1:7" x14ac:dyDescent="0.25">
      <c r="A2361">
        <v>350</v>
      </c>
      <c r="B2361">
        <v>460</v>
      </c>
      <c r="C2361" t="s">
        <v>1092</v>
      </c>
      <c r="D2361" t="s">
        <v>910</v>
      </c>
      <c r="E2361" t="s">
        <v>1052</v>
      </c>
      <c r="F2361" t="str">
        <f t="shared" si="36"/>
        <v>350460DKA6410DKA1060DKA3230</v>
      </c>
      <c r="G2361" t="s">
        <v>723</v>
      </c>
    </row>
    <row r="2362" spans="1:7" x14ac:dyDescent="0.25">
      <c r="A2362">
        <v>350</v>
      </c>
      <c r="B2362">
        <v>460</v>
      </c>
      <c r="C2362" t="s">
        <v>1092</v>
      </c>
      <c r="D2362" t="s">
        <v>911</v>
      </c>
      <c r="E2362" t="s">
        <v>1046</v>
      </c>
      <c r="F2362" t="str">
        <f t="shared" si="36"/>
        <v>350460DKA6410DKA1070-1080DKA3200</v>
      </c>
      <c r="G2362" t="s">
        <v>501</v>
      </c>
    </row>
    <row r="2363" spans="1:7" x14ac:dyDescent="0.25">
      <c r="A2363">
        <v>350</v>
      </c>
      <c r="B2363">
        <v>460</v>
      </c>
      <c r="C2363" t="s">
        <v>1092</v>
      </c>
      <c r="D2363" t="s">
        <v>911</v>
      </c>
      <c r="E2363" t="s">
        <v>1048</v>
      </c>
      <c r="F2363" t="str">
        <f t="shared" si="36"/>
        <v>350460DKA6410DKA1070-1080DKA3210</v>
      </c>
      <c r="G2363" t="s">
        <v>501</v>
      </c>
    </row>
    <row r="2364" spans="1:7" x14ac:dyDescent="0.25">
      <c r="A2364">
        <v>350</v>
      </c>
      <c r="B2364">
        <v>460</v>
      </c>
      <c r="C2364" t="s">
        <v>1092</v>
      </c>
      <c r="D2364" t="s">
        <v>911</v>
      </c>
      <c r="E2364" t="s">
        <v>1050</v>
      </c>
      <c r="F2364" t="str">
        <f t="shared" si="36"/>
        <v>350460DKA6410DKA1070-1080DKA3220</v>
      </c>
      <c r="G2364" t="s">
        <v>501</v>
      </c>
    </row>
    <row r="2365" spans="1:7" x14ac:dyDescent="0.25">
      <c r="A2365">
        <v>350</v>
      </c>
      <c r="B2365">
        <v>460</v>
      </c>
      <c r="C2365" t="s">
        <v>1092</v>
      </c>
      <c r="D2365" t="s">
        <v>911</v>
      </c>
      <c r="E2365" t="s">
        <v>1052</v>
      </c>
      <c r="F2365" t="str">
        <f t="shared" si="36"/>
        <v>350460DKA6410DKA1070-1080DKA3230</v>
      </c>
      <c r="G2365" t="s">
        <v>501</v>
      </c>
    </row>
    <row r="2366" spans="1:7" x14ac:dyDescent="0.25">
      <c r="A2366">
        <v>350</v>
      </c>
      <c r="B2366">
        <v>460</v>
      </c>
      <c r="C2366" t="s">
        <v>1092</v>
      </c>
      <c r="D2366" t="s">
        <v>913</v>
      </c>
      <c r="E2366" t="s">
        <v>1046</v>
      </c>
      <c r="F2366" t="str">
        <f t="shared" si="36"/>
        <v>350460DKA6410DKA1090DKA3200</v>
      </c>
      <c r="G2366" t="s">
        <v>723</v>
      </c>
    </row>
    <row r="2367" spans="1:7" x14ac:dyDescent="0.25">
      <c r="A2367">
        <v>350</v>
      </c>
      <c r="B2367">
        <v>460</v>
      </c>
      <c r="C2367" t="s">
        <v>1092</v>
      </c>
      <c r="D2367" t="s">
        <v>913</v>
      </c>
      <c r="E2367" t="s">
        <v>1048</v>
      </c>
      <c r="F2367" t="str">
        <f t="shared" si="36"/>
        <v>350460DKA6410DKA1090DKA3210</v>
      </c>
      <c r="G2367" t="s">
        <v>723</v>
      </c>
    </row>
    <row r="2368" spans="1:7" x14ac:dyDescent="0.25">
      <c r="A2368">
        <v>350</v>
      </c>
      <c r="B2368">
        <v>460</v>
      </c>
      <c r="C2368" t="s">
        <v>1092</v>
      </c>
      <c r="D2368" t="s">
        <v>913</v>
      </c>
      <c r="E2368" t="s">
        <v>1050</v>
      </c>
      <c r="F2368" t="str">
        <f t="shared" si="36"/>
        <v>350460DKA6410DKA1090DKA3220</v>
      </c>
      <c r="G2368" t="s">
        <v>723</v>
      </c>
    </row>
    <row r="2369" spans="1:7" x14ac:dyDescent="0.25">
      <c r="A2369">
        <v>350</v>
      </c>
      <c r="B2369">
        <v>460</v>
      </c>
      <c r="C2369" t="s">
        <v>1092</v>
      </c>
      <c r="D2369" t="s">
        <v>913</v>
      </c>
      <c r="E2369" t="s">
        <v>1052</v>
      </c>
      <c r="F2369" t="str">
        <f t="shared" si="36"/>
        <v>350460DKA6410DKA1090DKA3230</v>
      </c>
      <c r="G2369" t="s">
        <v>723</v>
      </c>
    </row>
    <row r="2370" spans="1:7" x14ac:dyDescent="0.25">
      <c r="A2370">
        <v>350</v>
      </c>
      <c r="B2370">
        <v>460</v>
      </c>
      <c r="C2370" t="s">
        <v>1093</v>
      </c>
      <c r="D2370" t="s">
        <v>908</v>
      </c>
      <c r="E2370" t="s">
        <v>1046</v>
      </c>
      <c r="F2370" t="str">
        <f t="shared" si="36"/>
        <v>350460DKA6420DKA1040-1050DKA3200</v>
      </c>
      <c r="G2370" t="s">
        <v>501</v>
      </c>
    </row>
    <row r="2371" spans="1:7" x14ac:dyDescent="0.25">
      <c r="A2371">
        <v>350</v>
      </c>
      <c r="B2371">
        <v>460</v>
      </c>
      <c r="C2371" t="s">
        <v>1093</v>
      </c>
      <c r="D2371" t="s">
        <v>908</v>
      </c>
      <c r="E2371" t="s">
        <v>1048</v>
      </c>
      <c r="F2371" t="str">
        <f t="shared" ref="F2371:F2434" si="37">CONCATENATE(A2371,B2371,C2371,D2371,E2371)</f>
        <v>350460DKA6420DKA1040-1050DKA3210</v>
      </c>
      <c r="G2371" t="s">
        <v>501</v>
      </c>
    </row>
    <row r="2372" spans="1:7" x14ac:dyDescent="0.25">
      <c r="A2372">
        <v>350</v>
      </c>
      <c r="B2372">
        <v>460</v>
      </c>
      <c r="C2372" t="s">
        <v>1093</v>
      </c>
      <c r="D2372" t="s">
        <v>908</v>
      </c>
      <c r="E2372" t="s">
        <v>1050</v>
      </c>
      <c r="F2372" t="str">
        <f t="shared" si="37"/>
        <v>350460DKA6420DKA1040-1050DKA3220</v>
      </c>
      <c r="G2372" t="s">
        <v>501</v>
      </c>
    </row>
    <row r="2373" spans="1:7" x14ac:dyDescent="0.25">
      <c r="A2373">
        <v>350</v>
      </c>
      <c r="B2373">
        <v>460</v>
      </c>
      <c r="C2373" t="s">
        <v>1093</v>
      </c>
      <c r="D2373" t="s">
        <v>908</v>
      </c>
      <c r="E2373" t="s">
        <v>1052</v>
      </c>
      <c r="F2373" t="str">
        <f t="shared" si="37"/>
        <v>350460DKA6420DKA1040-1050DKA3230</v>
      </c>
      <c r="G2373" t="s">
        <v>501</v>
      </c>
    </row>
    <row r="2374" spans="1:7" x14ac:dyDescent="0.25">
      <c r="A2374">
        <v>350</v>
      </c>
      <c r="B2374">
        <v>460</v>
      </c>
      <c r="C2374" t="s">
        <v>1093</v>
      </c>
      <c r="D2374" t="s">
        <v>910</v>
      </c>
      <c r="E2374" t="s">
        <v>1046</v>
      </c>
      <c r="F2374" t="str">
        <f t="shared" si="37"/>
        <v>350460DKA6420DKA1060DKA3200</v>
      </c>
      <c r="G2374" t="s">
        <v>723</v>
      </c>
    </row>
    <row r="2375" spans="1:7" x14ac:dyDescent="0.25">
      <c r="A2375">
        <v>350</v>
      </c>
      <c r="B2375">
        <v>460</v>
      </c>
      <c r="C2375" t="s">
        <v>1093</v>
      </c>
      <c r="D2375" t="s">
        <v>910</v>
      </c>
      <c r="E2375" t="s">
        <v>1048</v>
      </c>
      <c r="F2375" t="str">
        <f t="shared" si="37"/>
        <v>350460DKA6420DKA1060DKA3210</v>
      </c>
      <c r="G2375" t="s">
        <v>723</v>
      </c>
    </row>
    <row r="2376" spans="1:7" x14ac:dyDescent="0.25">
      <c r="A2376">
        <v>350</v>
      </c>
      <c r="B2376">
        <v>460</v>
      </c>
      <c r="C2376" t="s">
        <v>1093</v>
      </c>
      <c r="D2376" t="s">
        <v>910</v>
      </c>
      <c r="E2376" t="s">
        <v>1050</v>
      </c>
      <c r="F2376" t="str">
        <f t="shared" si="37"/>
        <v>350460DKA6420DKA1060DKA3220</v>
      </c>
      <c r="G2376" t="s">
        <v>723</v>
      </c>
    </row>
    <row r="2377" spans="1:7" x14ac:dyDescent="0.25">
      <c r="A2377">
        <v>350</v>
      </c>
      <c r="B2377">
        <v>460</v>
      </c>
      <c r="C2377" t="s">
        <v>1093</v>
      </c>
      <c r="D2377" t="s">
        <v>910</v>
      </c>
      <c r="E2377" t="s">
        <v>1052</v>
      </c>
      <c r="F2377" t="str">
        <f t="shared" si="37"/>
        <v>350460DKA6420DKA1060DKA3230</v>
      </c>
      <c r="G2377" t="s">
        <v>723</v>
      </c>
    </row>
    <row r="2378" spans="1:7" x14ac:dyDescent="0.25">
      <c r="A2378">
        <v>350</v>
      </c>
      <c r="B2378">
        <v>460</v>
      </c>
      <c r="C2378" t="s">
        <v>1093</v>
      </c>
      <c r="D2378" t="s">
        <v>911</v>
      </c>
      <c r="E2378" t="s">
        <v>1046</v>
      </c>
      <c r="F2378" t="str">
        <f t="shared" si="37"/>
        <v>350460DKA6420DKA1070-1080DKA3200</v>
      </c>
      <c r="G2378" t="s">
        <v>501</v>
      </c>
    </row>
    <row r="2379" spans="1:7" x14ac:dyDescent="0.25">
      <c r="A2379">
        <v>350</v>
      </c>
      <c r="B2379">
        <v>460</v>
      </c>
      <c r="C2379" t="s">
        <v>1093</v>
      </c>
      <c r="D2379" t="s">
        <v>911</v>
      </c>
      <c r="E2379" t="s">
        <v>1048</v>
      </c>
      <c r="F2379" t="str">
        <f t="shared" si="37"/>
        <v>350460DKA6420DKA1070-1080DKA3210</v>
      </c>
      <c r="G2379" t="s">
        <v>501</v>
      </c>
    </row>
    <row r="2380" spans="1:7" x14ac:dyDescent="0.25">
      <c r="A2380">
        <v>350</v>
      </c>
      <c r="B2380">
        <v>460</v>
      </c>
      <c r="C2380" t="s">
        <v>1093</v>
      </c>
      <c r="D2380" t="s">
        <v>911</v>
      </c>
      <c r="E2380" t="s">
        <v>1050</v>
      </c>
      <c r="F2380" t="str">
        <f t="shared" si="37"/>
        <v>350460DKA6420DKA1070-1080DKA3220</v>
      </c>
      <c r="G2380" t="s">
        <v>501</v>
      </c>
    </row>
    <row r="2381" spans="1:7" x14ac:dyDescent="0.25">
      <c r="A2381">
        <v>350</v>
      </c>
      <c r="B2381">
        <v>460</v>
      </c>
      <c r="C2381" t="s">
        <v>1093</v>
      </c>
      <c r="D2381" t="s">
        <v>911</v>
      </c>
      <c r="E2381" t="s">
        <v>1052</v>
      </c>
      <c r="F2381" t="str">
        <f t="shared" si="37"/>
        <v>350460DKA6420DKA1070-1080DKA3230</v>
      </c>
      <c r="G2381" t="s">
        <v>501</v>
      </c>
    </row>
    <row r="2382" spans="1:7" x14ac:dyDescent="0.25">
      <c r="A2382">
        <v>350</v>
      </c>
      <c r="B2382">
        <v>460</v>
      </c>
      <c r="C2382" t="s">
        <v>1093</v>
      </c>
      <c r="D2382" t="s">
        <v>913</v>
      </c>
      <c r="E2382" t="s">
        <v>1046</v>
      </c>
      <c r="F2382" t="str">
        <f t="shared" si="37"/>
        <v>350460DKA6420DKA1090DKA3200</v>
      </c>
      <c r="G2382" t="s">
        <v>723</v>
      </c>
    </row>
    <row r="2383" spans="1:7" x14ac:dyDescent="0.25">
      <c r="A2383">
        <v>350</v>
      </c>
      <c r="B2383">
        <v>460</v>
      </c>
      <c r="C2383" t="s">
        <v>1093</v>
      </c>
      <c r="D2383" t="s">
        <v>913</v>
      </c>
      <c r="E2383" t="s">
        <v>1048</v>
      </c>
      <c r="F2383" t="str">
        <f t="shared" si="37"/>
        <v>350460DKA6420DKA1090DKA3210</v>
      </c>
      <c r="G2383" t="s">
        <v>723</v>
      </c>
    </row>
    <row r="2384" spans="1:7" x14ac:dyDescent="0.25">
      <c r="A2384">
        <v>350</v>
      </c>
      <c r="B2384">
        <v>460</v>
      </c>
      <c r="C2384" t="s">
        <v>1093</v>
      </c>
      <c r="D2384" t="s">
        <v>913</v>
      </c>
      <c r="E2384" t="s">
        <v>1050</v>
      </c>
      <c r="F2384" t="str">
        <f t="shared" si="37"/>
        <v>350460DKA6420DKA1090DKA3220</v>
      </c>
      <c r="G2384" t="s">
        <v>723</v>
      </c>
    </row>
    <row r="2385" spans="1:7" x14ac:dyDescent="0.25">
      <c r="A2385">
        <v>350</v>
      </c>
      <c r="B2385">
        <v>460</v>
      </c>
      <c r="C2385" t="s">
        <v>1093</v>
      </c>
      <c r="D2385" t="s">
        <v>913</v>
      </c>
      <c r="E2385" t="s">
        <v>1052</v>
      </c>
      <c r="F2385" t="str">
        <f t="shared" si="37"/>
        <v>350460DKA6420DKA1090DKA3230</v>
      </c>
      <c r="G2385" t="s">
        <v>723</v>
      </c>
    </row>
    <row r="2386" spans="1:7" x14ac:dyDescent="0.25">
      <c r="A2386">
        <v>350</v>
      </c>
      <c r="B2386">
        <v>460</v>
      </c>
      <c r="C2386" t="s">
        <v>1094</v>
      </c>
      <c r="D2386" t="s">
        <v>908</v>
      </c>
      <c r="E2386" t="s">
        <v>1046</v>
      </c>
      <c r="F2386" t="str">
        <f t="shared" si="37"/>
        <v>350460DKA6430DKA1040-1050DKA3200</v>
      </c>
      <c r="G2386" t="s">
        <v>723</v>
      </c>
    </row>
    <row r="2387" spans="1:7" x14ac:dyDescent="0.25">
      <c r="A2387">
        <v>350</v>
      </c>
      <c r="B2387">
        <v>460</v>
      </c>
      <c r="C2387" t="s">
        <v>1094</v>
      </c>
      <c r="D2387" t="s">
        <v>908</v>
      </c>
      <c r="E2387" t="s">
        <v>1048</v>
      </c>
      <c r="F2387" t="str">
        <f t="shared" si="37"/>
        <v>350460DKA6430DKA1040-1050DKA3210</v>
      </c>
      <c r="G2387" t="s">
        <v>723</v>
      </c>
    </row>
    <row r="2388" spans="1:7" x14ac:dyDescent="0.25">
      <c r="A2388">
        <v>350</v>
      </c>
      <c r="B2388">
        <v>460</v>
      </c>
      <c r="C2388" t="s">
        <v>1094</v>
      </c>
      <c r="D2388" t="s">
        <v>908</v>
      </c>
      <c r="E2388" t="s">
        <v>1050</v>
      </c>
      <c r="F2388" t="str">
        <f t="shared" si="37"/>
        <v>350460DKA6430DKA1040-1050DKA3220</v>
      </c>
      <c r="G2388" t="s">
        <v>723</v>
      </c>
    </row>
    <row r="2389" spans="1:7" x14ac:dyDescent="0.25">
      <c r="A2389">
        <v>350</v>
      </c>
      <c r="B2389">
        <v>460</v>
      </c>
      <c r="C2389" t="s">
        <v>1094</v>
      </c>
      <c r="D2389" t="s">
        <v>908</v>
      </c>
      <c r="E2389" t="s">
        <v>1052</v>
      </c>
      <c r="F2389" t="str">
        <f t="shared" si="37"/>
        <v>350460DKA6430DKA1040-1050DKA3230</v>
      </c>
      <c r="G2389" t="s">
        <v>723</v>
      </c>
    </row>
    <row r="2390" spans="1:7" x14ac:dyDescent="0.25">
      <c r="A2390">
        <v>350</v>
      </c>
      <c r="B2390">
        <v>460</v>
      </c>
      <c r="C2390" t="s">
        <v>1094</v>
      </c>
      <c r="D2390" t="s">
        <v>910</v>
      </c>
      <c r="E2390" t="s">
        <v>1046</v>
      </c>
      <c r="F2390" t="str">
        <f t="shared" si="37"/>
        <v>350460DKA6430DKA1060DKA3200</v>
      </c>
      <c r="G2390" t="s">
        <v>723</v>
      </c>
    </row>
    <row r="2391" spans="1:7" x14ac:dyDescent="0.25">
      <c r="A2391">
        <v>350</v>
      </c>
      <c r="B2391">
        <v>460</v>
      </c>
      <c r="C2391" t="s">
        <v>1094</v>
      </c>
      <c r="D2391" t="s">
        <v>910</v>
      </c>
      <c r="E2391" t="s">
        <v>1048</v>
      </c>
      <c r="F2391" t="str">
        <f t="shared" si="37"/>
        <v>350460DKA6430DKA1060DKA3210</v>
      </c>
      <c r="G2391" t="s">
        <v>723</v>
      </c>
    </row>
    <row r="2392" spans="1:7" x14ac:dyDescent="0.25">
      <c r="A2392">
        <v>350</v>
      </c>
      <c r="B2392">
        <v>460</v>
      </c>
      <c r="C2392" t="s">
        <v>1094</v>
      </c>
      <c r="D2392" t="s">
        <v>910</v>
      </c>
      <c r="E2392" t="s">
        <v>1050</v>
      </c>
      <c r="F2392" t="str">
        <f t="shared" si="37"/>
        <v>350460DKA6430DKA1060DKA3220</v>
      </c>
      <c r="G2392" t="s">
        <v>723</v>
      </c>
    </row>
    <row r="2393" spans="1:7" x14ac:dyDescent="0.25">
      <c r="A2393">
        <v>350</v>
      </c>
      <c r="B2393">
        <v>460</v>
      </c>
      <c r="C2393" t="s">
        <v>1094</v>
      </c>
      <c r="D2393" t="s">
        <v>910</v>
      </c>
      <c r="E2393" t="s">
        <v>1052</v>
      </c>
      <c r="F2393" t="str">
        <f t="shared" si="37"/>
        <v>350460DKA6430DKA1060DKA3230</v>
      </c>
      <c r="G2393" t="s">
        <v>723</v>
      </c>
    </row>
    <row r="2394" spans="1:7" x14ac:dyDescent="0.25">
      <c r="A2394">
        <v>350</v>
      </c>
      <c r="B2394">
        <v>460</v>
      </c>
      <c r="C2394" t="s">
        <v>1094</v>
      </c>
      <c r="D2394" t="s">
        <v>911</v>
      </c>
      <c r="E2394" t="s">
        <v>1046</v>
      </c>
      <c r="F2394" t="str">
        <f t="shared" si="37"/>
        <v>350460DKA6430DKA1070-1080DKA3200</v>
      </c>
      <c r="G2394" t="s">
        <v>723</v>
      </c>
    </row>
    <row r="2395" spans="1:7" x14ac:dyDescent="0.25">
      <c r="A2395">
        <v>350</v>
      </c>
      <c r="B2395">
        <v>460</v>
      </c>
      <c r="C2395" t="s">
        <v>1094</v>
      </c>
      <c r="D2395" t="s">
        <v>911</v>
      </c>
      <c r="E2395" t="s">
        <v>1048</v>
      </c>
      <c r="F2395" t="str">
        <f t="shared" si="37"/>
        <v>350460DKA6430DKA1070-1080DKA3210</v>
      </c>
      <c r="G2395" t="s">
        <v>723</v>
      </c>
    </row>
    <row r="2396" spans="1:7" x14ac:dyDescent="0.25">
      <c r="A2396">
        <v>350</v>
      </c>
      <c r="B2396">
        <v>460</v>
      </c>
      <c r="C2396" t="s">
        <v>1094</v>
      </c>
      <c r="D2396" t="s">
        <v>911</v>
      </c>
      <c r="E2396" t="s">
        <v>1050</v>
      </c>
      <c r="F2396" t="str">
        <f t="shared" si="37"/>
        <v>350460DKA6430DKA1070-1080DKA3220</v>
      </c>
      <c r="G2396" t="s">
        <v>723</v>
      </c>
    </row>
    <row r="2397" spans="1:7" x14ac:dyDescent="0.25">
      <c r="A2397">
        <v>350</v>
      </c>
      <c r="B2397">
        <v>460</v>
      </c>
      <c r="C2397" t="s">
        <v>1094</v>
      </c>
      <c r="D2397" t="s">
        <v>911</v>
      </c>
      <c r="E2397" t="s">
        <v>1052</v>
      </c>
      <c r="F2397" t="str">
        <f t="shared" si="37"/>
        <v>350460DKA6430DKA1070-1080DKA3230</v>
      </c>
      <c r="G2397" t="s">
        <v>723</v>
      </c>
    </row>
    <row r="2398" spans="1:7" x14ac:dyDescent="0.25">
      <c r="A2398">
        <v>350</v>
      </c>
      <c r="B2398">
        <v>460</v>
      </c>
      <c r="C2398" t="s">
        <v>1094</v>
      </c>
      <c r="D2398" t="s">
        <v>913</v>
      </c>
      <c r="E2398" t="s">
        <v>1046</v>
      </c>
      <c r="F2398" t="str">
        <f t="shared" si="37"/>
        <v>350460DKA6430DKA1090DKA3200</v>
      </c>
      <c r="G2398" t="s">
        <v>723</v>
      </c>
    </row>
    <row r="2399" spans="1:7" x14ac:dyDescent="0.25">
      <c r="A2399">
        <v>350</v>
      </c>
      <c r="B2399">
        <v>460</v>
      </c>
      <c r="C2399" t="s">
        <v>1094</v>
      </c>
      <c r="D2399" t="s">
        <v>913</v>
      </c>
      <c r="E2399" t="s">
        <v>1048</v>
      </c>
      <c r="F2399" t="str">
        <f t="shared" si="37"/>
        <v>350460DKA6430DKA1090DKA3210</v>
      </c>
      <c r="G2399" t="s">
        <v>723</v>
      </c>
    </row>
    <row r="2400" spans="1:7" x14ac:dyDescent="0.25">
      <c r="A2400">
        <v>350</v>
      </c>
      <c r="B2400">
        <v>460</v>
      </c>
      <c r="C2400" t="s">
        <v>1094</v>
      </c>
      <c r="D2400" t="s">
        <v>913</v>
      </c>
      <c r="E2400" t="s">
        <v>1050</v>
      </c>
      <c r="F2400" t="str">
        <f t="shared" si="37"/>
        <v>350460DKA6430DKA1090DKA3220</v>
      </c>
      <c r="G2400" t="s">
        <v>723</v>
      </c>
    </row>
    <row r="2401" spans="1:7" x14ac:dyDescent="0.25">
      <c r="A2401">
        <v>350</v>
      </c>
      <c r="B2401">
        <v>460</v>
      </c>
      <c r="C2401" t="s">
        <v>1094</v>
      </c>
      <c r="D2401" t="s">
        <v>913</v>
      </c>
      <c r="E2401" t="s">
        <v>1052</v>
      </c>
      <c r="F2401" t="str">
        <f t="shared" si="37"/>
        <v>350460DKA6430DKA1090DKA3230</v>
      </c>
      <c r="G2401" t="s">
        <v>723</v>
      </c>
    </row>
    <row r="2402" spans="1:7" x14ac:dyDescent="0.25">
      <c r="A2402">
        <v>350</v>
      </c>
      <c r="B2402">
        <v>470</v>
      </c>
      <c r="C2402" t="s">
        <v>1092</v>
      </c>
      <c r="D2402" t="s">
        <v>908</v>
      </c>
      <c r="E2402" t="s">
        <v>1046</v>
      </c>
      <c r="F2402" t="str">
        <f t="shared" si="37"/>
        <v>350470DKA6410DKA1040-1050DKA3200</v>
      </c>
      <c r="G2402" t="s">
        <v>501</v>
      </c>
    </row>
    <row r="2403" spans="1:7" x14ac:dyDescent="0.25">
      <c r="A2403">
        <v>350</v>
      </c>
      <c r="B2403">
        <v>470</v>
      </c>
      <c r="C2403" t="s">
        <v>1092</v>
      </c>
      <c r="D2403" t="s">
        <v>908</v>
      </c>
      <c r="E2403" t="s">
        <v>1048</v>
      </c>
      <c r="F2403" t="str">
        <f t="shared" si="37"/>
        <v>350470DKA6410DKA1040-1050DKA3210</v>
      </c>
      <c r="G2403" t="s">
        <v>501</v>
      </c>
    </row>
    <row r="2404" spans="1:7" x14ac:dyDescent="0.25">
      <c r="A2404">
        <v>350</v>
      </c>
      <c r="B2404">
        <v>470</v>
      </c>
      <c r="C2404" t="s">
        <v>1092</v>
      </c>
      <c r="D2404" t="s">
        <v>908</v>
      </c>
      <c r="E2404" t="s">
        <v>1050</v>
      </c>
      <c r="F2404" t="str">
        <f t="shared" si="37"/>
        <v>350470DKA6410DKA1040-1050DKA3220</v>
      </c>
      <c r="G2404" t="s">
        <v>501</v>
      </c>
    </row>
    <row r="2405" spans="1:7" x14ac:dyDescent="0.25">
      <c r="A2405">
        <v>350</v>
      </c>
      <c r="B2405">
        <v>470</v>
      </c>
      <c r="C2405" t="s">
        <v>1092</v>
      </c>
      <c r="D2405" t="s">
        <v>908</v>
      </c>
      <c r="E2405" t="s">
        <v>1052</v>
      </c>
      <c r="F2405" t="str">
        <f t="shared" si="37"/>
        <v>350470DKA6410DKA1040-1050DKA3230</v>
      </c>
      <c r="G2405" t="s">
        <v>501</v>
      </c>
    </row>
    <row r="2406" spans="1:7" x14ac:dyDescent="0.25">
      <c r="A2406">
        <v>350</v>
      </c>
      <c r="B2406">
        <v>470</v>
      </c>
      <c r="C2406" t="s">
        <v>1092</v>
      </c>
      <c r="D2406" t="s">
        <v>910</v>
      </c>
      <c r="E2406" t="s">
        <v>1046</v>
      </c>
      <c r="F2406" t="str">
        <f t="shared" si="37"/>
        <v>350470DKA6410DKA1060DKA3200</v>
      </c>
      <c r="G2406" t="s">
        <v>723</v>
      </c>
    </row>
    <row r="2407" spans="1:7" x14ac:dyDescent="0.25">
      <c r="A2407">
        <v>350</v>
      </c>
      <c r="B2407">
        <v>470</v>
      </c>
      <c r="C2407" t="s">
        <v>1092</v>
      </c>
      <c r="D2407" t="s">
        <v>910</v>
      </c>
      <c r="E2407" t="s">
        <v>1048</v>
      </c>
      <c r="F2407" t="str">
        <f t="shared" si="37"/>
        <v>350470DKA6410DKA1060DKA3210</v>
      </c>
      <c r="G2407" t="s">
        <v>723</v>
      </c>
    </row>
    <row r="2408" spans="1:7" x14ac:dyDescent="0.25">
      <c r="A2408">
        <v>350</v>
      </c>
      <c r="B2408">
        <v>470</v>
      </c>
      <c r="C2408" t="s">
        <v>1092</v>
      </c>
      <c r="D2408" t="s">
        <v>910</v>
      </c>
      <c r="E2408" t="s">
        <v>1050</v>
      </c>
      <c r="F2408" t="str">
        <f t="shared" si="37"/>
        <v>350470DKA6410DKA1060DKA3220</v>
      </c>
      <c r="G2408" t="s">
        <v>723</v>
      </c>
    </row>
    <row r="2409" spans="1:7" x14ac:dyDescent="0.25">
      <c r="A2409">
        <v>350</v>
      </c>
      <c r="B2409">
        <v>470</v>
      </c>
      <c r="C2409" t="s">
        <v>1092</v>
      </c>
      <c r="D2409" t="s">
        <v>910</v>
      </c>
      <c r="E2409" t="s">
        <v>1052</v>
      </c>
      <c r="F2409" t="str">
        <f t="shared" si="37"/>
        <v>350470DKA6410DKA1060DKA3230</v>
      </c>
      <c r="G2409" t="s">
        <v>723</v>
      </c>
    </row>
    <row r="2410" spans="1:7" x14ac:dyDescent="0.25">
      <c r="A2410">
        <v>350</v>
      </c>
      <c r="B2410">
        <v>470</v>
      </c>
      <c r="C2410" t="s">
        <v>1092</v>
      </c>
      <c r="D2410" t="s">
        <v>911</v>
      </c>
      <c r="E2410" t="s">
        <v>1046</v>
      </c>
      <c r="F2410" t="str">
        <f t="shared" si="37"/>
        <v>350470DKA6410DKA1070-1080DKA3200</v>
      </c>
      <c r="G2410" t="s">
        <v>501</v>
      </c>
    </row>
    <row r="2411" spans="1:7" x14ac:dyDescent="0.25">
      <c r="A2411">
        <v>350</v>
      </c>
      <c r="B2411">
        <v>470</v>
      </c>
      <c r="C2411" t="s">
        <v>1092</v>
      </c>
      <c r="D2411" t="s">
        <v>911</v>
      </c>
      <c r="E2411" t="s">
        <v>1048</v>
      </c>
      <c r="F2411" t="str">
        <f t="shared" si="37"/>
        <v>350470DKA6410DKA1070-1080DKA3210</v>
      </c>
      <c r="G2411" t="s">
        <v>501</v>
      </c>
    </row>
    <row r="2412" spans="1:7" x14ac:dyDescent="0.25">
      <c r="A2412">
        <v>350</v>
      </c>
      <c r="B2412">
        <v>470</v>
      </c>
      <c r="C2412" t="s">
        <v>1092</v>
      </c>
      <c r="D2412" t="s">
        <v>911</v>
      </c>
      <c r="E2412" t="s">
        <v>1050</v>
      </c>
      <c r="F2412" t="str">
        <f t="shared" si="37"/>
        <v>350470DKA6410DKA1070-1080DKA3220</v>
      </c>
      <c r="G2412" t="s">
        <v>501</v>
      </c>
    </row>
    <row r="2413" spans="1:7" x14ac:dyDescent="0.25">
      <c r="A2413">
        <v>350</v>
      </c>
      <c r="B2413">
        <v>470</v>
      </c>
      <c r="C2413" t="s">
        <v>1092</v>
      </c>
      <c r="D2413" t="s">
        <v>911</v>
      </c>
      <c r="E2413" t="s">
        <v>1052</v>
      </c>
      <c r="F2413" t="str">
        <f t="shared" si="37"/>
        <v>350470DKA6410DKA1070-1080DKA3230</v>
      </c>
      <c r="G2413" t="s">
        <v>501</v>
      </c>
    </row>
    <row r="2414" spans="1:7" x14ac:dyDescent="0.25">
      <c r="A2414">
        <v>350</v>
      </c>
      <c r="B2414">
        <v>470</v>
      </c>
      <c r="C2414" t="s">
        <v>1092</v>
      </c>
      <c r="D2414" t="s">
        <v>913</v>
      </c>
      <c r="E2414" t="s">
        <v>1046</v>
      </c>
      <c r="F2414" t="str">
        <f t="shared" si="37"/>
        <v>350470DKA6410DKA1090DKA3200</v>
      </c>
      <c r="G2414" t="s">
        <v>723</v>
      </c>
    </row>
    <row r="2415" spans="1:7" x14ac:dyDescent="0.25">
      <c r="A2415">
        <v>350</v>
      </c>
      <c r="B2415">
        <v>470</v>
      </c>
      <c r="C2415" t="s">
        <v>1092</v>
      </c>
      <c r="D2415" t="s">
        <v>913</v>
      </c>
      <c r="E2415" t="s">
        <v>1048</v>
      </c>
      <c r="F2415" t="str">
        <f t="shared" si="37"/>
        <v>350470DKA6410DKA1090DKA3210</v>
      </c>
      <c r="G2415" t="s">
        <v>723</v>
      </c>
    </row>
    <row r="2416" spans="1:7" x14ac:dyDescent="0.25">
      <c r="A2416">
        <v>350</v>
      </c>
      <c r="B2416">
        <v>470</v>
      </c>
      <c r="C2416" t="s">
        <v>1092</v>
      </c>
      <c r="D2416" t="s">
        <v>913</v>
      </c>
      <c r="E2416" t="s">
        <v>1050</v>
      </c>
      <c r="F2416" t="str">
        <f t="shared" si="37"/>
        <v>350470DKA6410DKA1090DKA3220</v>
      </c>
      <c r="G2416" t="s">
        <v>723</v>
      </c>
    </row>
    <row r="2417" spans="1:7" x14ac:dyDescent="0.25">
      <c r="A2417">
        <v>350</v>
      </c>
      <c r="B2417">
        <v>470</v>
      </c>
      <c r="C2417" t="s">
        <v>1092</v>
      </c>
      <c r="D2417" t="s">
        <v>913</v>
      </c>
      <c r="E2417" t="s">
        <v>1052</v>
      </c>
      <c r="F2417" t="str">
        <f t="shared" si="37"/>
        <v>350470DKA6410DKA1090DKA3230</v>
      </c>
      <c r="G2417" t="s">
        <v>723</v>
      </c>
    </row>
    <row r="2418" spans="1:7" x14ac:dyDescent="0.25">
      <c r="A2418">
        <v>350</v>
      </c>
      <c r="B2418">
        <v>470</v>
      </c>
      <c r="C2418" t="s">
        <v>1093</v>
      </c>
      <c r="D2418" t="s">
        <v>908</v>
      </c>
      <c r="E2418" t="s">
        <v>1046</v>
      </c>
      <c r="F2418" t="str">
        <f t="shared" si="37"/>
        <v>350470DKA6420DKA1040-1050DKA3200</v>
      </c>
      <c r="G2418" t="s">
        <v>501</v>
      </c>
    </row>
    <row r="2419" spans="1:7" x14ac:dyDescent="0.25">
      <c r="A2419">
        <v>350</v>
      </c>
      <c r="B2419">
        <v>470</v>
      </c>
      <c r="C2419" t="s">
        <v>1093</v>
      </c>
      <c r="D2419" t="s">
        <v>908</v>
      </c>
      <c r="E2419" t="s">
        <v>1048</v>
      </c>
      <c r="F2419" t="str">
        <f t="shared" si="37"/>
        <v>350470DKA6420DKA1040-1050DKA3210</v>
      </c>
      <c r="G2419" t="s">
        <v>501</v>
      </c>
    </row>
    <row r="2420" spans="1:7" x14ac:dyDescent="0.25">
      <c r="A2420">
        <v>350</v>
      </c>
      <c r="B2420">
        <v>470</v>
      </c>
      <c r="C2420" t="s">
        <v>1093</v>
      </c>
      <c r="D2420" t="s">
        <v>908</v>
      </c>
      <c r="E2420" t="s">
        <v>1050</v>
      </c>
      <c r="F2420" t="str">
        <f t="shared" si="37"/>
        <v>350470DKA6420DKA1040-1050DKA3220</v>
      </c>
      <c r="G2420" t="s">
        <v>501</v>
      </c>
    </row>
    <row r="2421" spans="1:7" x14ac:dyDescent="0.25">
      <c r="A2421">
        <v>350</v>
      </c>
      <c r="B2421">
        <v>470</v>
      </c>
      <c r="C2421" t="s">
        <v>1093</v>
      </c>
      <c r="D2421" t="s">
        <v>908</v>
      </c>
      <c r="E2421" t="s">
        <v>1052</v>
      </c>
      <c r="F2421" t="str">
        <f t="shared" si="37"/>
        <v>350470DKA6420DKA1040-1050DKA3230</v>
      </c>
      <c r="G2421" t="s">
        <v>501</v>
      </c>
    </row>
    <row r="2422" spans="1:7" x14ac:dyDescent="0.25">
      <c r="A2422">
        <v>350</v>
      </c>
      <c r="B2422">
        <v>470</v>
      </c>
      <c r="C2422" t="s">
        <v>1093</v>
      </c>
      <c r="D2422" t="s">
        <v>910</v>
      </c>
      <c r="E2422" t="s">
        <v>1046</v>
      </c>
      <c r="F2422" t="str">
        <f t="shared" si="37"/>
        <v>350470DKA6420DKA1060DKA3200</v>
      </c>
      <c r="G2422" t="s">
        <v>723</v>
      </c>
    </row>
    <row r="2423" spans="1:7" x14ac:dyDescent="0.25">
      <c r="A2423">
        <v>350</v>
      </c>
      <c r="B2423">
        <v>470</v>
      </c>
      <c r="C2423" t="s">
        <v>1093</v>
      </c>
      <c r="D2423" t="s">
        <v>910</v>
      </c>
      <c r="E2423" t="s">
        <v>1048</v>
      </c>
      <c r="F2423" t="str">
        <f t="shared" si="37"/>
        <v>350470DKA6420DKA1060DKA3210</v>
      </c>
      <c r="G2423" t="s">
        <v>723</v>
      </c>
    </row>
    <row r="2424" spans="1:7" x14ac:dyDescent="0.25">
      <c r="A2424">
        <v>350</v>
      </c>
      <c r="B2424">
        <v>470</v>
      </c>
      <c r="C2424" t="s">
        <v>1093</v>
      </c>
      <c r="D2424" t="s">
        <v>910</v>
      </c>
      <c r="E2424" t="s">
        <v>1050</v>
      </c>
      <c r="F2424" t="str">
        <f t="shared" si="37"/>
        <v>350470DKA6420DKA1060DKA3220</v>
      </c>
      <c r="G2424" t="s">
        <v>723</v>
      </c>
    </row>
    <row r="2425" spans="1:7" x14ac:dyDescent="0.25">
      <c r="A2425">
        <v>350</v>
      </c>
      <c r="B2425">
        <v>470</v>
      </c>
      <c r="C2425" t="s">
        <v>1093</v>
      </c>
      <c r="D2425" t="s">
        <v>910</v>
      </c>
      <c r="E2425" t="s">
        <v>1052</v>
      </c>
      <c r="F2425" t="str">
        <f t="shared" si="37"/>
        <v>350470DKA6420DKA1060DKA3230</v>
      </c>
      <c r="G2425" t="s">
        <v>723</v>
      </c>
    </row>
    <row r="2426" spans="1:7" x14ac:dyDescent="0.25">
      <c r="A2426">
        <v>350</v>
      </c>
      <c r="B2426">
        <v>470</v>
      </c>
      <c r="C2426" t="s">
        <v>1093</v>
      </c>
      <c r="D2426" t="s">
        <v>911</v>
      </c>
      <c r="E2426" t="s">
        <v>1046</v>
      </c>
      <c r="F2426" t="str">
        <f t="shared" si="37"/>
        <v>350470DKA6420DKA1070-1080DKA3200</v>
      </c>
      <c r="G2426" t="s">
        <v>501</v>
      </c>
    </row>
    <row r="2427" spans="1:7" x14ac:dyDescent="0.25">
      <c r="A2427">
        <v>350</v>
      </c>
      <c r="B2427">
        <v>470</v>
      </c>
      <c r="C2427" t="s">
        <v>1093</v>
      </c>
      <c r="D2427" t="s">
        <v>911</v>
      </c>
      <c r="E2427" t="s">
        <v>1048</v>
      </c>
      <c r="F2427" t="str">
        <f t="shared" si="37"/>
        <v>350470DKA6420DKA1070-1080DKA3210</v>
      </c>
      <c r="G2427" t="s">
        <v>501</v>
      </c>
    </row>
    <row r="2428" spans="1:7" x14ac:dyDescent="0.25">
      <c r="A2428">
        <v>350</v>
      </c>
      <c r="B2428">
        <v>470</v>
      </c>
      <c r="C2428" t="s">
        <v>1093</v>
      </c>
      <c r="D2428" t="s">
        <v>911</v>
      </c>
      <c r="E2428" t="s">
        <v>1050</v>
      </c>
      <c r="F2428" t="str">
        <f t="shared" si="37"/>
        <v>350470DKA6420DKA1070-1080DKA3220</v>
      </c>
      <c r="G2428" t="s">
        <v>501</v>
      </c>
    </row>
    <row r="2429" spans="1:7" x14ac:dyDescent="0.25">
      <c r="A2429">
        <v>350</v>
      </c>
      <c r="B2429">
        <v>470</v>
      </c>
      <c r="C2429" t="s">
        <v>1093</v>
      </c>
      <c r="D2429" t="s">
        <v>911</v>
      </c>
      <c r="E2429" t="s">
        <v>1052</v>
      </c>
      <c r="F2429" t="str">
        <f t="shared" si="37"/>
        <v>350470DKA6420DKA1070-1080DKA3230</v>
      </c>
      <c r="G2429" t="s">
        <v>501</v>
      </c>
    </row>
    <row r="2430" spans="1:7" x14ac:dyDescent="0.25">
      <c r="A2430">
        <v>350</v>
      </c>
      <c r="B2430">
        <v>470</v>
      </c>
      <c r="C2430" t="s">
        <v>1093</v>
      </c>
      <c r="D2430" t="s">
        <v>913</v>
      </c>
      <c r="E2430" t="s">
        <v>1046</v>
      </c>
      <c r="F2430" t="str">
        <f t="shared" si="37"/>
        <v>350470DKA6420DKA1090DKA3200</v>
      </c>
      <c r="G2430" t="s">
        <v>723</v>
      </c>
    </row>
    <row r="2431" spans="1:7" x14ac:dyDescent="0.25">
      <c r="A2431">
        <v>350</v>
      </c>
      <c r="B2431">
        <v>470</v>
      </c>
      <c r="C2431" t="s">
        <v>1093</v>
      </c>
      <c r="D2431" t="s">
        <v>913</v>
      </c>
      <c r="E2431" t="s">
        <v>1048</v>
      </c>
      <c r="F2431" t="str">
        <f t="shared" si="37"/>
        <v>350470DKA6420DKA1090DKA3210</v>
      </c>
      <c r="G2431" t="s">
        <v>723</v>
      </c>
    </row>
    <row r="2432" spans="1:7" x14ac:dyDescent="0.25">
      <c r="A2432">
        <v>350</v>
      </c>
      <c r="B2432">
        <v>470</v>
      </c>
      <c r="C2432" t="s">
        <v>1093</v>
      </c>
      <c r="D2432" t="s">
        <v>913</v>
      </c>
      <c r="E2432" t="s">
        <v>1050</v>
      </c>
      <c r="F2432" t="str">
        <f t="shared" si="37"/>
        <v>350470DKA6420DKA1090DKA3220</v>
      </c>
      <c r="G2432" t="s">
        <v>723</v>
      </c>
    </row>
    <row r="2433" spans="1:7" x14ac:dyDescent="0.25">
      <c r="A2433">
        <v>350</v>
      </c>
      <c r="B2433">
        <v>470</v>
      </c>
      <c r="C2433" t="s">
        <v>1093</v>
      </c>
      <c r="D2433" t="s">
        <v>913</v>
      </c>
      <c r="E2433" t="s">
        <v>1052</v>
      </c>
      <c r="F2433" t="str">
        <f t="shared" si="37"/>
        <v>350470DKA6420DKA1090DKA3230</v>
      </c>
      <c r="G2433" t="s">
        <v>723</v>
      </c>
    </row>
    <row r="2434" spans="1:7" x14ac:dyDescent="0.25">
      <c r="A2434">
        <v>350</v>
      </c>
      <c r="B2434">
        <v>470</v>
      </c>
      <c r="C2434" t="s">
        <v>1094</v>
      </c>
      <c r="D2434" t="s">
        <v>908</v>
      </c>
      <c r="E2434" t="s">
        <v>1046</v>
      </c>
      <c r="F2434" t="str">
        <f t="shared" si="37"/>
        <v>350470DKA6430DKA1040-1050DKA3200</v>
      </c>
      <c r="G2434" t="s">
        <v>501</v>
      </c>
    </row>
    <row r="2435" spans="1:7" x14ac:dyDescent="0.25">
      <c r="A2435">
        <v>350</v>
      </c>
      <c r="B2435">
        <v>470</v>
      </c>
      <c r="C2435" t="s">
        <v>1094</v>
      </c>
      <c r="D2435" t="s">
        <v>908</v>
      </c>
      <c r="E2435" t="s">
        <v>1048</v>
      </c>
      <c r="F2435" t="str">
        <f t="shared" ref="F2435:F2498" si="38">CONCATENATE(A2435,B2435,C2435,D2435,E2435)</f>
        <v>350470DKA6430DKA1040-1050DKA3210</v>
      </c>
      <c r="G2435" t="s">
        <v>501</v>
      </c>
    </row>
    <row r="2436" spans="1:7" x14ac:dyDescent="0.25">
      <c r="A2436">
        <v>350</v>
      </c>
      <c r="B2436">
        <v>470</v>
      </c>
      <c r="C2436" t="s">
        <v>1094</v>
      </c>
      <c r="D2436" t="s">
        <v>908</v>
      </c>
      <c r="E2436" t="s">
        <v>1050</v>
      </c>
      <c r="F2436" t="str">
        <f t="shared" si="38"/>
        <v>350470DKA6430DKA1040-1050DKA3220</v>
      </c>
      <c r="G2436" t="s">
        <v>501</v>
      </c>
    </row>
    <row r="2437" spans="1:7" x14ac:dyDescent="0.25">
      <c r="A2437">
        <v>350</v>
      </c>
      <c r="B2437">
        <v>470</v>
      </c>
      <c r="C2437" t="s">
        <v>1094</v>
      </c>
      <c r="D2437" t="s">
        <v>908</v>
      </c>
      <c r="E2437" t="s">
        <v>1052</v>
      </c>
      <c r="F2437" t="str">
        <f t="shared" si="38"/>
        <v>350470DKA6430DKA1040-1050DKA3230</v>
      </c>
      <c r="G2437" t="s">
        <v>501</v>
      </c>
    </row>
    <row r="2438" spans="1:7" x14ac:dyDescent="0.25">
      <c r="A2438">
        <v>350</v>
      </c>
      <c r="B2438">
        <v>470</v>
      </c>
      <c r="C2438" t="s">
        <v>1094</v>
      </c>
      <c r="D2438" t="s">
        <v>910</v>
      </c>
      <c r="E2438" t="s">
        <v>1046</v>
      </c>
      <c r="F2438" t="str">
        <f t="shared" si="38"/>
        <v>350470DKA6430DKA1060DKA3200</v>
      </c>
      <c r="G2438" t="s">
        <v>723</v>
      </c>
    </row>
    <row r="2439" spans="1:7" x14ac:dyDescent="0.25">
      <c r="A2439">
        <v>350</v>
      </c>
      <c r="B2439">
        <v>470</v>
      </c>
      <c r="C2439" t="s">
        <v>1094</v>
      </c>
      <c r="D2439" t="s">
        <v>910</v>
      </c>
      <c r="E2439" t="s">
        <v>1048</v>
      </c>
      <c r="F2439" t="str">
        <f t="shared" si="38"/>
        <v>350470DKA6430DKA1060DKA3210</v>
      </c>
      <c r="G2439" t="s">
        <v>723</v>
      </c>
    </row>
    <row r="2440" spans="1:7" x14ac:dyDescent="0.25">
      <c r="A2440">
        <v>350</v>
      </c>
      <c r="B2440">
        <v>470</v>
      </c>
      <c r="C2440" t="s">
        <v>1094</v>
      </c>
      <c r="D2440" t="s">
        <v>910</v>
      </c>
      <c r="E2440" t="s">
        <v>1050</v>
      </c>
      <c r="F2440" t="str">
        <f t="shared" si="38"/>
        <v>350470DKA6430DKA1060DKA3220</v>
      </c>
      <c r="G2440" t="s">
        <v>723</v>
      </c>
    </row>
    <row r="2441" spans="1:7" x14ac:dyDescent="0.25">
      <c r="A2441">
        <v>350</v>
      </c>
      <c r="B2441">
        <v>470</v>
      </c>
      <c r="C2441" t="s">
        <v>1094</v>
      </c>
      <c r="D2441" t="s">
        <v>910</v>
      </c>
      <c r="E2441" t="s">
        <v>1052</v>
      </c>
      <c r="F2441" t="str">
        <f t="shared" si="38"/>
        <v>350470DKA6430DKA1060DKA3230</v>
      </c>
      <c r="G2441" t="s">
        <v>723</v>
      </c>
    </row>
    <row r="2442" spans="1:7" x14ac:dyDescent="0.25">
      <c r="A2442">
        <v>350</v>
      </c>
      <c r="B2442">
        <v>470</v>
      </c>
      <c r="C2442" t="s">
        <v>1094</v>
      </c>
      <c r="D2442" t="s">
        <v>911</v>
      </c>
      <c r="E2442" t="s">
        <v>1046</v>
      </c>
      <c r="F2442" t="str">
        <f t="shared" si="38"/>
        <v>350470DKA6430DKA1070-1080DKA3200</v>
      </c>
      <c r="G2442" t="s">
        <v>501</v>
      </c>
    </row>
    <row r="2443" spans="1:7" x14ac:dyDescent="0.25">
      <c r="A2443">
        <v>350</v>
      </c>
      <c r="B2443">
        <v>470</v>
      </c>
      <c r="C2443" t="s">
        <v>1094</v>
      </c>
      <c r="D2443" t="s">
        <v>911</v>
      </c>
      <c r="E2443" t="s">
        <v>1048</v>
      </c>
      <c r="F2443" t="str">
        <f t="shared" si="38"/>
        <v>350470DKA6430DKA1070-1080DKA3210</v>
      </c>
      <c r="G2443" t="s">
        <v>501</v>
      </c>
    </row>
    <row r="2444" spans="1:7" x14ac:dyDescent="0.25">
      <c r="A2444">
        <v>350</v>
      </c>
      <c r="B2444">
        <v>470</v>
      </c>
      <c r="C2444" t="s">
        <v>1094</v>
      </c>
      <c r="D2444" t="s">
        <v>911</v>
      </c>
      <c r="E2444" t="s">
        <v>1050</v>
      </c>
      <c r="F2444" t="str">
        <f t="shared" si="38"/>
        <v>350470DKA6430DKA1070-1080DKA3220</v>
      </c>
      <c r="G2444" t="s">
        <v>501</v>
      </c>
    </row>
    <row r="2445" spans="1:7" x14ac:dyDescent="0.25">
      <c r="A2445">
        <v>350</v>
      </c>
      <c r="B2445">
        <v>470</v>
      </c>
      <c r="C2445" t="s">
        <v>1094</v>
      </c>
      <c r="D2445" t="s">
        <v>911</v>
      </c>
      <c r="E2445" t="s">
        <v>1052</v>
      </c>
      <c r="F2445" t="str">
        <f t="shared" si="38"/>
        <v>350470DKA6430DKA1070-1080DKA3230</v>
      </c>
      <c r="G2445" t="s">
        <v>501</v>
      </c>
    </row>
    <row r="2446" spans="1:7" x14ac:dyDescent="0.25">
      <c r="A2446">
        <v>350</v>
      </c>
      <c r="B2446">
        <v>470</v>
      </c>
      <c r="C2446" t="s">
        <v>1094</v>
      </c>
      <c r="D2446" t="s">
        <v>913</v>
      </c>
      <c r="E2446" t="s">
        <v>1046</v>
      </c>
      <c r="F2446" t="str">
        <f t="shared" si="38"/>
        <v>350470DKA6430DKA1090DKA3200</v>
      </c>
      <c r="G2446" t="s">
        <v>723</v>
      </c>
    </row>
    <row r="2447" spans="1:7" x14ac:dyDescent="0.25">
      <c r="A2447">
        <v>350</v>
      </c>
      <c r="B2447">
        <v>470</v>
      </c>
      <c r="C2447" t="s">
        <v>1094</v>
      </c>
      <c r="D2447" t="s">
        <v>913</v>
      </c>
      <c r="E2447" t="s">
        <v>1048</v>
      </c>
      <c r="F2447" t="str">
        <f t="shared" si="38"/>
        <v>350470DKA6430DKA1090DKA3210</v>
      </c>
      <c r="G2447" t="s">
        <v>723</v>
      </c>
    </row>
    <row r="2448" spans="1:7" x14ac:dyDescent="0.25">
      <c r="A2448">
        <v>350</v>
      </c>
      <c r="B2448">
        <v>470</v>
      </c>
      <c r="C2448" t="s">
        <v>1094</v>
      </c>
      <c r="D2448" t="s">
        <v>913</v>
      </c>
      <c r="E2448" t="s">
        <v>1050</v>
      </c>
      <c r="F2448" t="str">
        <f t="shared" si="38"/>
        <v>350470DKA6430DKA1090DKA3220</v>
      </c>
      <c r="G2448" t="s">
        <v>723</v>
      </c>
    </row>
    <row r="2449" spans="1:7" x14ac:dyDescent="0.25">
      <c r="A2449">
        <v>350</v>
      </c>
      <c r="B2449">
        <v>470</v>
      </c>
      <c r="C2449" t="s">
        <v>1094</v>
      </c>
      <c r="D2449" t="s">
        <v>913</v>
      </c>
      <c r="E2449" t="s">
        <v>1052</v>
      </c>
      <c r="F2449" t="str">
        <f t="shared" si="38"/>
        <v>350470DKA6430DKA1090DKA3230</v>
      </c>
      <c r="G2449" t="s">
        <v>723</v>
      </c>
    </row>
    <row r="2450" spans="1:7" x14ac:dyDescent="0.25">
      <c r="A2450">
        <v>350</v>
      </c>
      <c r="B2450">
        <v>480</v>
      </c>
      <c r="C2450" t="s">
        <v>1092</v>
      </c>
      <c r="D2450" t="s">
        <v>908</v>
      </c>
      <c r="E2450" t="s">
        <v>1046</v>
      </c>
      <c r="F2450" t="str">
        <f t="shared" si="38"/>
        <v>350480DKA6410DKA1040-1050DKA3200</v>
      </c>
      <c r="G2450" t="s">
        <v>504</v>
      </c>
    </row>
    <row r="2451" spans="1:7" x14ac:dyDescent="0.25">
      <c r="A2451">
        <v>350</v>
      </c>
      <c r="B2451">
        <v>480</v>
      </c>
      <c r="C2451" t="s">
        <v>1092</v>
      </c>
      <c r="D2451" t="s">
        <v>908</v>
      </c>
      <c r="E2451" t="s">
        <v>1048</v>
      </c>
      <c r="F2451" t="str">
        <f t="shared" si="38"/>
        <v>350480DKA6410DKA1040-1050DKA3210</v>
      </c>
      <c r="G2451" t="s">
        <v>504</v>
      </c>
    </row>
    <row r="2452" spans="1:7" x14ac:dyDescent="0.25">
      <c r="A2452">
        <v>350</v>
      </c>
      <c r="B2452">
        <v>480</v>
      </c>
      <c r="C2452" t="s">
        <v>1092</v>
      </c>
      <c r="D2452" t="s">
        <v>908</v>
      </c>
      <c r="E2452" t="s">
        <v>1050</v>
      </c>
      <c r="F2452" t="str">
        <f t="shared" si="38"/>
        <v>350480DKA6410DKA1040-1050DKA3220</v>
      </c>
      <c r="G2452" t="s">
        <v>501</v>
      </c>
    </row>
    <row r="2453" spans="1:7" x14ac:dyDescent="0.25">
      <c r="A2453">
        <v>350</v>
      </c>
      <c r="B2453">
        <v>480</v>
      </c>
      <c r="C2453" t="s">
        <v>1092</v>
      </c>
      <c r="D2453" t="s">
        <v>908</v>
      </c>
      <c r="E2453" t="s">
        <v>1052</v>
      </c>
      <c r="F2453" t="str">
        <f t="shared" si="38"/>
        <v>350480DKA6410DKA1040-1050DKA3230</v>
      </c>
      <c r="G2453" t="s">
        <v>501</v>
      </c>
    </row>
    <row r="2454" spans="1:7" x14ac:dyDescent="0.25">
      <c r="A2454">
        <v>350</v>
      </c>
      <c r="B2454">
        <v>480</v>
      </c>
      <c r="C2454" t="s">
        <v>1092</v>
      </c>
      <c r="D2454" t="s">
        <v>910</v>
      </c>
      <c r="E2454" t="s">
        <v>1046</v>
      </c>
      <c r="F2454" t="str">
        <f t="shared" si="38"/>
        <v>350480DKA6410DKA1060DKA3200</v>
      </c>
      <c r="G2454" t="s">
        <v>723</v>
      </c>
    </row>
    <row r="2455" spans="1:7" x14ac:dyDescent="0.25">
      <c r="A2455">
        <v>350</v>
      </c>
      <c r="B2455">
        <v>480</v>
      </c>
      <c r="C2455" t="s">
        <v>1092</v>
      </c>
      <c r="D2455" t="s">
        <v>910</v>
      </c>
      <c r="E2455" t="s">
        <v>1048</v>
      </c>
      <c r="F2455" t="str">
        <f t="shared" si="38"/>
        <v>350480DKA6410DKA1060DKA3210</v>
      </c>
      <c r="G2455" t="s">
        <v>723</v>
      </c>
    </row>
    <row r="2456" spans="1:7" x14ac:dyDescent="0.25">
      <c r="A2456">
        <v>350</v>
      </c>
      <c r="B2456">
        <v>480</v>
      </c>
      <c r="C2456" t="s">
        <v>1092</v>
      </c>
      <c r="D2456" t="s">
        <v>910</v>
      </c>
      <c r="E2456" t="s">
        <v>1050</v>
      </c>
      <c r="F2456" t="str">
        <f t="shared" si="38"/>
        <v>350480DKA6410DKA1060DKA3220</v>
      </c>
      <c r="G2456" t="s">
        <v>723</v>
      </c>
    </row>
    <row r="2457" spans="1:7" x14ac:dyDescent="0.25">
      <c r="A2457">
        <v>350</v>
      </c>
      <c r="B2457">
        <v>480</v>
      </c>
      <c r="C2457" t="s">
        <v>1092</v>
      </c>
      <c r="D2457" t="s">
        <v>910</v>
      </c>
      <c r="E2457" t="s">
        <v>1052</v>
      </c>
      <c r="F2457" t="str">
        <f t="shared" si="38"/>
        <v>350480DKA6410DKA1060DKA3230</v>
      </c>
      <c r="G2457" t="s">
        <v>723</v>
      </c>
    </row>
    <row r="2458" spans="1:7" x14ac:dyDescent="0.25">
      <c r="A2458">
        <v>350</v>
      </c>
      <c r="B2458">
        <v>480</v>
      </c>
      <c r="C2458" t="s">
        <v>1092</v>
      </c>
      <c r="D2458" t="s">
        <v>911</v>
      </c>
      <c r="E2458" t="s">
        <v>1046</v>
      </c>
      <c r="F2458" t="str">
        <f t="shared" si="38"/>
        <v>350480DKA6410DKA1070-1080DKA3200</v>
      </c>
      <c r="G2458" t="s">
        <v>504</v>
      </c>
    </row>
    <row r="2459" spans="1:7" x14ac:dyDescent="0.25">
      <c r="A2459">
        <v>350</v>
      </c>
      <c r="B2459">
        <v>480</v>
      </c>
      <c r="C2459" t="s">
        <v>1092</v>
      </c>
      <c r="D2459" t="s">
        <v>911</v>
      </c>
      <c r="E2459" t="s">
        <v>1048</v>
      </c>
      <c r="F2459" t="str">
        <f t="shared" si="38"/>
        <v>350480DKA6410DKA1070-1080DKA3210</v>
      </c>
      <c r="G2459" t="s">
        <v>504</v>
      </c>
    </row>
    <row r="2460" spans="1:7" x14ac:dyDescent="0.25">
      <c r="A2460">
        <v>350</v>
      </c>
      <c r="B2460">
        <v>480</v>
      </c>
      <c r="C2460" t="s">
        <v>1092</v>
      </c>
      <c r="D2460" t="s">
        <v>911</v>
      </c>
      <c r="E2460" t="s">
        <v>1050</v>
      </c>
      <c r="F2460" t="str">
        <f t="shared" si="38"/>
        <v>350480DKA6410DKA1070-1080DKA3220</v>
      </c>
      <c r="G2460" t="s">
        <v>501</v>
      </c>
    </row>
    <row r="2461" spans="1:7" x14ac:dyDescent="0.25">
      <c r="A2461">
        <v>350</v>
      </c>
      <c r="B2461">
        <v>480</v>
      </c>
      <c r="C2461" t="s">
        <v>1092</v>
      </c>
      <c r="D2461" t="s">
        <v>911</v>
      </c>
      <c r="E2461" t="s">
        <v>1052</v>
      </c>
      <c r="F2461" t="str">
        <f t="shared" si="38"/>
        <v>350480DKA6410DKA1070-1080DKA3230</v>
      </c>
      <c r="G2461" t="s">
        <v>501</v>
      </c>
    </row>
    <row r="2462" spans="1:7" x14ac:dyDescent="0.25">
      <c r="A2462">
        <v>350</v>
      </c>
      <c r="B2462">
        <v>480</v>
      </c>
      <c r="C2462" t="s">
        <v>1092</v>
      </c>
      <c r="D2462" t="s">
        <v>913</v>
      </c>
      <c r="E2462" t="s">
        <v>1046</v>
      </c>
      <c r="F2462" t="str">
        <f t="shared" si="38"/>
        <v>350480DKA6410DKA1090DKA3200</v>
      </c>
      <c r="G2462" t="s">
        <v>723</v>
      </c>
    </row>
    <row r="2463" spans="1:7" x14ac:dyDescent="0.25">
      <c r="A2463">
        <v>350</v>
      </c>
      <c r="B2463">
        <v>480</v>
      </c>
      <c r="C2463" t="s">
        <v>1092</v>
      </c>
      <c r="D2463" t="s">
        <v>913</v>
      </c>
      <c r="E2463" t="s">
        <v>1048</v>
      </c>
      <c r="F2463" t="str">
        <f t="shared" si="38"/>
        <v>350480DKA6410DKA1090DKA3210</v>
      </c>
      <c r="G2463" t="s">
        <v>723</v>
      </c>
    </row>
    <row r="2464" spans="1:7" x14ac:dyDescent="0.25">
      <c r="A2464">
        <v>350</v>
      </c>
      <c r="B2464">
        <v>480</v>
      </c>
      <c r="C2464" t="s">
        <v>1092</v>
      </c>
      <c r="D2464" t="s">
        <v>913</v>
      </c>
      <c r="E2464" t="s">
        <v>1050</v>
      </c>
      <c r="F2464" t="str">
        <f t="shared" si="38"/>
        <v>350480DKA6410DKA1090DKA3220</v>
      </c>
      <c r="G2464" t="s">
        <v>723</v>
      </c>
    </row>
    <row r="2465" spans="1:7" x14ac:dyDescent="0.25">
      <c r="A2465">
        <v>350</v>
      </c>
      <c r="B2465">
        <v>480</v>
      </c>
      <c r="C2465" t="s">
        <v>1092</v>
      </c>
      <c r="D2465" t="s">
        <v>913</v>
      </c>
      <c r="E2465" t="s">
        <v>1052</v>
      </c>
      <c r="F2465" t="str">
        <f t="shared" si="38"/>
        <v>350480DKA6410DKA1090DKA3230</v>
      </c>
      <c r="G2465" t="s">
        <v>723</v>
      </c>
    </row>
    <row r="2466" spans="1:7" x14ac:dyDescent="0.25">
      <c r="A2466">
        <v>350</v>
      </c>
      <c r="B2466">
        <v>480</v>
      </c>
      <c r="C2466" t="s">
        <v>1093</v>
      </c>
      <c r="D2466" t="s">
        <v>908</v>
      </c>
      <c r="E2466" t="s">
        <v>1046</v>
      </c>
      <c r="F2466" t="str">
        <f t="shared" si="38"/>
        <v>350480DKA6420DKA1040-1050DKA3200</v>
      </c>
      <c r="G2466" t="s">
        <v>501</v>
      </c>
    </row>
    <row r="2467" spans="1:7" x14ac:dyDescent="0.25">
      <c r="A2467">
        <v>350</v>
      </c>
      <c r="B2467">
        <v>480</v>
      </c>
      <c r="C2467" t="s">
        <v>1093</v>
      </c>
      <c r="D2467" t="s">
        <v>908</v>
      </c>
      <c r="E2467" t="s">
        <v>1048</v>
      </c>
      <c r="F2467" t="str">
        <f t="shared" si="38"/>
        <v>350480DKA6420DKA1040-1050DKA3210</v>
      </c>
      <c r="G2467" t="s">
        <v>501</v>
      </c>
    </row>
    <row r="2468" spans="1:7" x14ac:dyDescent="0.25">
      <c r="A2468">
        <v>350</v>
      </c>
      <c r="B2468">
        <v>480</v>
      </c>
      <c r="C2468" t="s">
        <v>1093</v>
      </c>
      <c r="D2468" t="s">
        <v>908</v>
      </c>
      <c r="E2468" t="s">
        <v>1050</v>
      </c>
      <c r="F2468" t="str">
        <f t="shared" si="38"/>
        <v>350480DKA6420DKA1040-1050DKA3220</v>
      </c>
      <c r="G2468" t="s">
        <v>501</v>
      </c>
    </row>
    <row r="2469" spans="1:7" x14ac:dyDescent="0.25">
      <c r="A2469">
        <v>350</v>
      </c>
      <c r="B2469">
        <v>480</v>
      </c>
      <c r="C2469" t="s">
        <v>1093</v>
      </c>
      <c r="D2469" t="s">
        <v>908</v>
      </c>
      <c r="E2469" t="s">
        <v>1052</v>
      </c>
      <c r="F2469" t="str">
        <f t="shared" si="38"/>
        <v>350480DKA6420DKA1040-1050DKA3230</v>
      </c>
      <c r="G2469" t="s">
        <v>501</v>
      </c>
    </row>
    <row r="2470" spans="1:7" x14ac:dyDescent="0.25">
      <c r="A2470">
        <v>350</v>
      </c>
      <c r="B2470">
        <v>480</v>
      </c>
      <c r="C2470" t="s">
        <v>1093</v>
      </c>
      <c r="D2470" t="s">
        <v>910</v>
      </c>
      <c r="E2470" t="s">
        <v>1046</v>
      </c>
      <c r="F2470" t="str">
        <f t="shared" si="38"/>
        <v>350480DKA6420DKA1060DKA3200</v>
      </c>
      <c r="G2470" t="s">
        <v>723</v>
      </c>
    </row>
    <row r="2471" spans="1:7" x14ac:dyDescent="0.25">
      <c r="A2471">
        <v>350</v>
      </c>
      <c r="B2471">
        <v>480</v>
      </c>
      <c r="C2471" t="s">
        <v>1093</v>
      </c>
      <c r="D2471" t="s">
        <v>910</v>
      </c>
      <c r="E2471" t="s">
        <v>1048</v>
      </c>
      <c r="F2471" t="str">
        <f t="shared" si="38"/>
        <v>350480DKA6420DKA1060DKA3210</v>
      </c>
      <c r="G2471" t="s">
        <v>723</v>
      </c>
    </row>
    <row r="2472" spans="1:7" x14ac:dyDescent="0.25">
      <c r="A2472">
        <v>350</v>
      </c>
      <c r="B2472">
        <v>480</v>
      </c>
      <c r="C2472" t="s">
        <v>1093</v>
      </c>
      <c r="D2472" t="s">
        <v>910</v>
      </c>
      <c r="E2472" t="s">
        <v>1050</v>
      </c>
      <c r="F2472" t="str">
        <f t="shared" si="38"/>
        <v>350480DKA6420DKA1060DKA3220</v>
      </c>
      <c r="G2472" t="s">
        <v>723</v>
      </c>
    </row>
    <row r="2473" spans="1:7" x14ac:dyDescent="0.25">
      <c r="A2473">
        <v>350</v>
      </c>
      <c r="B2473">
        <v>480</v>
      </c>
      <c r="C2473" t="s">
        <v>1093</v>
      </c>
      <c r="D2473" t="s">
        <v>910</v>
      </c>
      <c r="E2473" t="s">
        <v>1052</v>
      </c>
      <c r="F2473" t="str">
        <f t="shared" si="38"/>
        <v>350480DKA6420DKA1060DKA3230</v>
      </c>
      <c r="G2473" t="s">
        <v>723</v>
      </c>
    </row>
    <row r="2474" spans="1:7" x14ac:dyDescent="0.25">
      <c r="A2474">
        <v>350</v>
      </c>
      <c r="B2474">
        <v>480</v>
      </c>
      <c r="C2474" t="s">
        <v>1093</v>
      </c>
      <c r="D2474" t="s">
        <v>911</v>
      </c>
      <c r="E2474" t="s">
        <v>1046</v>
      </c>
      <c r="F2474" t="str">
        <f t="shared" si="38"/>
        <v>350480DKA6420DKA1070-1080DKA3200</v>
      </c>
      <c r="G2474" t="s">
        <v>501</v>
      </c>
    </row>
    <row r="2475" spans="1:7" x14ac:dyDescent="0.25">
      <c r="A2475">
        <v>350</v>
      </c>
      <c r="B2475">
        <v>480</v>
      </c>
      <c r="C2475" t="s">
        <v>1093</v>
      </c>
      <c r="D2475" t="s">
        <v>911</v>
      </c>
      <c r="E2475" t="s">
        <v>1048</v>
      </c>
      <c r="F2475" t="str">
        <f t="shared" si="38"/>
        <v>350480DKA6420DKA1070-1080DKA3210</v>
      </c>
      <c r="G2475" t="s">
        <v>501</v>
      </c>
    </row>
    <row r="2476" spans="1:7" x14ac:dyDescent="0.25">
      <c r="A2476">
        <v>350</v>
      </c>
      <c r="B2476">
        <v>480</v>
      </c>
      <c r="C2476" t="s">
        <v>1093</v>
      </c>
      <c r="D2476" t="s">
        <v>911</v>
      </c>
      <c r="E2476" t="s">
        <v>1050</v>
      </c>
      <c r="F2476" t="str">
        <f t="shared" si="38"/>
        <v>350480DKA6420DKA1070-1080DKA3220</v>
      </c>
      <c r="G2476" t="s">
        <v>501</v>
      </c>
    </row>
    <row r="2477" spans="1:7" x14ac:dyDescent="0.25">
      <c r="A2477">
        <v>350</v>
      </c>
      <c r="B2477">
        <v>480</v>
      </c>
      <c r="C2477" t="s">
        <v>1093</v>
      </c>
      <c r="D2477" t="s">
        <v>911</v>
      </c>
      <c r="E2477" t="s">
        <v>1052</v>
      </c>
      <c r="F2477" t="str">
        <f t="shared" si="38"/>
        <v>350480DKA6420DKA1070-1080DKA3230</v>
      </c>
      <c r="G2477" t="s">
        <v>501</v>
      </c>
    </row>
    <row r="2478" spans="1:7" x14ac:dyDescent="0.25">
      <c r="A2478">
        <v>350</v>
      </c>
      <c r="B2478">
        <v>480</v>
      </c>
      <c r="C2478" t="s">
        <v>1093</v>
      </c>
      <c r="D2478" t="s">
        <v>913</v>
      </c>
      <c r="E2478" t="s">
        <v>1046</v>
      </c>
      <c r="F2478" t="str">
        <f t="shared" si="38"/>
        <v>350480DKA6420DKA1090DKA3200</v>
      </c>
      <c r="G2478" t="s">
        <v>723</v>
      </c>
    </row>
    <row r="2479" spans="1:7" x14ac:dyDescent="0.25">
      <c r="A2479">
        <v>350</v>
      </c>
      <c r="B2479">
        <v>480</v>
      </c>
      <c r="C2479" t="s">
        <v>1093</v>
      </c>
      <c r="D2479" t="s">
        <v>913</v>
      </c>
      <c r="E2479" t="s">
        <v>1048</v>
      </c>
      <c r="F2479" t="str">
        <f t="shared" si="38"/>
        <v>350480DKA6420DKA1090DKA3210</v>
      </c>
      <c r="G2479" t="s">
        <v>723</v>
      </c>
    </row>
    <row r="2480" spans="1:7" x14ac:dyDescent="0.25">
      <c r="A2480">
        <v>350</v>
      </c>
      <c r="B2480">
        <v>480</v>
      </c>
      <c r="C2480" t="s">
        <v>1093</v>
      </c>
      <c r="D2480" t="s">
        <v>913</v>
      </c>
      <c r="E2480" t="s">
        <v>1050</v>
      </c>
      <c r="F2480" t="str">
        <f t="shared" si="38"/>
        <v>350480DKA6420DKA1090DKA3220</v>
      </c>
      <c r="G2480" t="s">
        <v>723</v>
      </c>
    </row>
    <row r="2481" spans="1:7" x14ac:dyDescent="0.25">
      <c r="A2481">
        <v>350</v>
      </c>
      <c r="B2481">
        <v>480</v>
      </c>
      <c r="C2481" t="s">
        <v>1093</v>
      </c>
      <c r="D2481" t="s">
        <v>913</v>
      </c>
      <c r="E2481" t="s">
        <v>1052</v>
      </c>
      <c r="F2481" t="str">
        <f t="shared" si="38"/>
        <v>350480DKA6420DKA1090DKA3230</v>
      </c>
      <c r="G2481" t="s">
        <v>723</v>
      </c>
    </row>
    <row r="2482" spans="1:7" x14ac:dyDescent="0.25">
      <c r="A2482">
        <v>350</v>
      </c>
      <c r="B2482">
        <v>480</v>
      </c>
      <c r="C2482" t="s">
        <v>1094</v>
      </c>
      <c r="D2482" t="s">
        <v>908</v>
      </c>
      <c r="E2482" t="s">
        <v>1046</v>
      </c>
      <c r="F2482" t="str">
        <f t="shared" si="38"/>
        <v>350480DKA6430DKA1040-1050DKA3200</v>
      </c>
      <c r="G2482" t="s">
        <v>501</v>
      </c>
    </row>
    <row r="2483" spans="1:7" x14ac:dyDescent="0.25">
      <c r="A2483">
        <v>350</v>
      </c>
      <c r="B2483">
        <v>480</v>
      </c>
      <c r="C2483" t="s">
        <v>1094</v>
      </c>
      <c r="D2483" t="s">
        <v>908</v>
      </c>
      <c r="E2483" t="s">
        <v>1048</v>
      </c>
      <c r="F2483" t="str">
        <f t="shared" si="38"/>
        <v>350480DKA6430DKA1040-1050DKA3210</v>
      </c>
      <c r="G2483" t="s">
        <v>501</v>
      </c>
    </row>
    <row r="2484" spans="1:7" x14ac:dyDescent="0.25">
      <c r="A2484">
        <v>350</v>
      </c>
      <c r="B2484">
        <v>480</v>
      </c>
      <c r="C2484" t="s">
        <v>1094</v>
      </c>
      <c r="D2484" t="s">
        <v>908</v>
      </c>
      <c r="E2484" t="s">
        <v>1050</v>
      </c>
      <c r="F2484" t="str">
        <f t="shared" si="38"/>
        <v>350480DKA6430DKA1040-1050DKA3220</v>
      </c>
      <c r="G2484" t="s">
        <v>501</v>
      </c>
    </row>
    <row r="2485" spans="1:7" x14ac:dyDescent="0.25">
      <c r="A2485">
        <v>350</v>
      </c>
      <c r="B2485">
        <v>480</v>
      </c>
      <c r="C2485" t="s">
        <v>1094</v>
      </c>
      <c r="D2485" t="s">
        <v>908</v>
      </c>
      <c r="E2485" t="s">
        <v>1052</v>
      </c>
      <c r="F2485" t="str">
        <f t="shared" si="38"/>
        <v>350480DKA6430DKA1040-1050DKA3230</v>
      </c>
      <c r="G2485" t="s">
        <v>501</v>
      </c>
    </row>
    <row r="2486" spans="1:7" x14ac:dyDescent="0.25">
      <c r="A2486">
        <v>350</v>
      </c>
      <c r="B2486">
        <v>480</v>
      </c>
      <c r="C2486" t="s">
        <v>1094</v>
      </c>
      <c r="D2486" t="s">
        <v>910</v>
      </c>
      <c r="E2486" t="s">
        <v>1046</v>
      </c>
      <c r="F2486" t="str">
        <f t="shared" si="38"/>
        <v>350480DKA6430DKA1060DKA3200</v>
      </c>
      <c r="G2486" t="s">
        <v>723</v>
      </c>
    </row>
    <row r="2487" spans="1:7" x14ac:dyDescent="0.25">
      <c r="A2487">
        <v>350</v>
      </c>
      <c r="B2487">
        <v>480</v>
      </c>
      <c r="C2487" t="s">
        <v>1094</v>
      </c>
      <c r="D2487" t="s">
        <v>910</v>
      </c>
      <c r="E2487" t="s">
        <v>1048</v>
      </c>
      <c r="F2487" t="str">
        <f t="shared" si="38"/>
        <v>350480DKA6430DKA1060DKA3210</v>
      </c>
      <c r="G2487" t="s">
        <v>723</v>
      </c>
    </row>
    <row r="2488" spans="1:7" x14ac:dyDescent="0.25">
      <c r="A2488">
        <v>350</v>
      </c>
      <c r="B2488">
        <v>480</v>
      </c>
      <c r="C2488" t="s">
        <v>1094</v>
      </c>
      <c r="D2488" t="s">
        <v>910</v>
      </c>
      <c r="E2488" t="s">
        <v>1050</v>
      </c>
      <c r="F2488" t="str">
        <f t="shared" si="38"/>
        <v>350480DKA6430DKA1060DKA3220</v>
      </c>
      <c r="G2488" t="s">
        <v>723</v>
      </c>
    </row>
    <row r="2489" spans="1:7" x14ac:dyDescent="0.25">
      <c r="A2489">
        <v>350</v>
      </c>
      <c r="B2489">
        <v>480</v>
      </c>
      <c r="C2489" t="s">
        <v>1094</v>
      </c>
      <c r="D2489" t="s">
        <v>910</v>
      </c>
      <c r="E2489" t="s">
        <v>1052</v>
      </c>
      <c r="F2489" t="str">
        <f t="shared" si="38"/>
        <v>350480DKA6430DKA1060DKA3230</v>
      </c>
      <c r="G2489" t="s">
        <v>723</v>
      </c>
    </row>
    <row r="2490" spans="1:7" x14ac:dyDescent="0.25">
      <c r="A2490">
        <v>350</v>
      </c>
      <c r="B2490">
        <v>480</v>
      </c>
      <c r="C2490" t="s">
        <v>1094</v>
      </c>
      <c r="D2490" t="s">
        <v>911</v>
      </c>
      <c r="E2490" t="s">
        <v>1046</v>
      </c>
      <c r="F2490" t="str">
        <f t="shared" si="38"/>
        <v>350480DKA6430DKA1070-1080DKA3200</v>
      </c>
      <c r="G2490" t="s">
        <v>501</v>
      </c>
    </row>
    <row r="2491" spans="1:7" x14ac:dyDescent="0.25">
      <c r="A2491">
        <v>350</v>
      </c>
      <c r="B2491">
        <v>480</v>
      </c>
      <c r="C2491" t="s">
        <v>1094</v>
      </c>
      <c r="D2491" t="s">
        <v>911</v>
      </c>
      <c r="E2491" t="s">
        <v>1048</v>
      </c>
      <c r="F2491" t="str">
        <f t="shared" si="38"/>
        <v>350480DKA6430DKA1070-1080DKA3210</v>
      </c>
      <c r="G2491" t="s">
        <v>501</v>
      </c>
    </row>
    <row r="2492" spans="1:7" x14ac:dyDescent="0.25">
      <c r="A2492">
        <v>350</v>
      </c>
      <c r="B2492">
        <v>480</v>
      </c>
      <c r="C2492" t="s">
        <v>1094</v>
      </c>
      <c r="D2492" t="s">
        <v>911</v>
      </c>
      <c r="E2492" t="s">
        <v>1050</v>
      </c>
      <c r="F2492" t="str">
        <f t="shared" si="38"/>
        <v>350480DKA6430DKA1070-1080DKA3220</v>
      </c>
      <c r="G2492" t="s">
        <v>501</v>
      </c>
    </row>
    <row r="2493" spans="1:7" x14ac:dyDescent="0.25">
      <c r="A2493">
        <v>350</v>
      </c>
      <c r="B2493">
        <v>480</v>
      </c>
      <c r="C2493" t="s">
        <v>1094</v>
      </c>
      <c r="D2493" t="s">
        <v>911</v>
      </c>
      <c r="E2493" t="s">
        <v>1052</v>
      </c>
      <c r="F2493" t="str">
        <f t="shared" si="38"/>
        <v>350480DKA6430DKA1070-1080DKA3230</v>
      </c>
      <c r="G2493" t="s">
        <v>501</v>
      </c>
    </row>
    <row r="2494" spans="1:7" x14ac:dyDescent="0.25">
      <c r="A2494">
        <v>350</v>
      </c>
      <c r="B2494">
        <v>480</v>
      </c>
      <c r="C2494" t="s">
        <v>1094</v>
      </c>
      <c r="D2494" t="s">
        <v>913</v>
      </c>
      <c r="E2494" t="s">
        <v>1046</v>
      </c>
      <c r="F2494" t="str">
        <f t="shared" si="38"/>
        <v>350480DKA6430DKA1090DKA3200</v>
      </c>
      <c r="G2494" t="s">
        <v>723</v>
      </c>
    </row>
    <row r="2495" spans="1:7" x14ac:dyDescent="0.25">
      <c r="A2495">
        <v>350</v>
      </c>
      <c r="B2495">
        <v>480</v>
      </c>
      <c r="C2495" t="s">
        <v>1094</v>
      </c>
      <c r="D2495" t="s">
        <v>913</v>
      </c>
      <c r="E2495" t="s">
        <v>1048</v>
      </c>
      <c r="F2495" t="str">
        <f t="shared" si="38"/>
        <v>350480DKA6430DKA1090DKA3210</v>
      </c>
      <c r="G2495" t="s">
        <v>723</v>
      </c>
    </row>
    <row r="2496" spans="1:7" x14ac:dyDescent="0.25">
      <c r="A2496">
        <v>350</v>
      </c>
      <c r="B2496">
        <v>480</v>
      </c>
      <c r="C2496" t="s">
        <v>1094</v>
      </c>
      <c r="D2496" t="s">
        <v>913</v>
      </c>
      <c r="E2496" t="s">
        <v>1050</v>
      </c>
      <c r="F2496" t="str">
        <f t="shared" si="38"/>
        <v>350480DKA6430DKA1090DKA3220</v>
      </c>
      <c r="G2496" t="s">
        <v>723</v>
      </c>
    </row>
    <row r="2497" spans="1:7" x14ac:dyDescent="0.25">
      <c r="A2497">
        <v>350</v>
      </c>
      <c r="B2497">
        <v>480</v>
      </c>
      <c r="C2497" t="s">
        <v>1094</v>
      </c>
      <c r="D2497" t="s">
        <v>913</v>
      </c>
      <c r="E2497" t="s">
        <v>1052</v>
      </c>
      <c r="F2497" t="str">
        <f t="shared" si="38"/>
        <v>350480DKA6430DKA1090DKA3230</v>
      </c>
      <c r="G2497" t="s">
        <v>723</v>
      </c>
    </row>
    <row r="2498" spans="1:7" x14ac:dyDescent="0.25">
      <c r="A2498">
        <v>350</v>
      </c>
      <c r="B2498">
        <v>490</v>
      </c>
      <c r="C2498" t="s">
        <v>1092</v>
      </c>
      <c r="D2498" t="s">
        <v>908</v>
      </c>
      <c r="E2498" t="s">
        <v>1046</v>
      </c>
      <c r="F2498" t="str">
        <f t="shared" si="38"/>
        <v>350490DKA6410DKA1040-1050DKA3200</v>
      </c>
      <c r="G2498" t="s">
        <v>504</v>
      </c>
    </row>
    <row r="2499" spans="1:7" x14ac:dyDescent="0.25">
      <c r="A2499">
        <v>350</v>
      </c>
      <c r="B2499">
        <v>490</v>
      </c>
      <c r="C2499" t="s">
        <v>1092</v>
      </c>
      <c r="D2499" t="s">
        <v>908</v>
      </c>
      <c r="E2499" t="s">
        <v>1048</v>
      </c>
      <c r="F2499" t="str">
        <f t="shared" ref="F2499:F2562" si="39">CONCATENATE(A2499,B2499,C2499,D2499,E2499)</f>
        <v>350490DKA6410DKA1040-1050DKA3210</v>
      </c>
      <c r="G2499" t="s">
        <v>504</v>
      </c>
    </row>
    <row r="2500" spans="1:7" x14ac:dyDescent="0.25">
      <c r="A2500">
        <v>350</v>
      </c>
      <c r="B2500">
        <v>490</v>
      </c>
      <c r="C2500" t="s">
        <v>1092</v>
      </c>
      <c r="D2500" t="s">
        <v>908</v>
      </c>
      <c r="E2500" t="s">
        <v>1050</v>
      </c>
      <c r="F2500" t="str">
        <f t="shared" si="39"/>
        <v>350490DKA6410DKA1040-1050DKA3220</v>
      </c>
      <c r="G2500" t="s">
        <v>501</v>
      </c>
    </row>
    <row r="2501" spans="1:7" x14ac:dyDescent="0.25">
      <c r="A2501">
        <v>350</v>
      </c>
      <c r="B2501">
        <v>490</v>
      </c>
      <c r="C2501" t="s">
        <v>1092</v>
      </c>
      <c r="D2501" t="s">
        <v>908</v>
      </c>
      <c r="E2501" t="s">
        <v>1052</v>
      </c>
      <c r="F2501" t="str">
        <f t="shared" si="39"/>
        <v>350490DKA6410DKA1040-1050DKA3230</v>
      </c>
      <c r="G2501" t="s">
        <v>501</v>
      </c>
    </row>
    <row r="2502" spans="1:7" x14ac:dyDescent="0.25">
      <c r="A2502">
        <v>350</v>
      </c>
      <c r="B2502">
        <v>490</v>
      </c>
      <c r="C2502" t="s">
        <v>1092</v>
      </c>
      <c r="D2502" t="s">
        <v>910</v>
      </c>
      <c r="E2502" t="s">
        <v>1046</v>
      </c>
      <c r="F2502" t="str">
        <f t="shared" si="39"/>
        <v>350490DKA6410DKA1060DKA3200</v>
      </c>
      <c r="G2502" t="s">
        <v>723</v>
      </c>
    </row>
    <row r="2503" spans="1:7" x14ac:dyDescent="0.25">
      <c r="A2503">
        <v>350</v>
      </c>
      <c r="B2503">
        <v>490</v>
      </c>
      <c r="C2503" t="s">
        <v>1092</v>
      </c>
      <c r="D2503" t="s">
        <v>910</v>
      </c>
      <c r="E2503" t="s">
        <v>1048</v>
      </c>
      <c r="F2503" t="str">
        <f t="shared" si="39"/>
        <v>350490DKA6410DKA1060DKA3210</v>
      </c>
      <c r="G2503" t="s">
        <v>723</v>
      </c>
    </row>
    <row r="2504" spans="1:7" x14ac:dyDescent="0.25">
      <c r="A2504">
        <v>350</v>
      </c>
      <c r="B2504">
        <v>490</v>
      </c>
      <c r="C2504" t="s">
        <v>1092</v>
      </c>
      <c r="D2504" t="s">
        <v>910</v>
      </c>
      <c r="E2504" t="s">
        <v>1050</v>
      </c>
      <c r="F2504" t="str">
        <f t="shared" si="39"/>
        <v>350490DKA6410DKA1060DKA3220</v>
      </c>
      <c r="G2504" t="s">
        <v>723</v>
      </c>
    </row>
    <row r="2505" spans="1:7" x14ac:dyDescent="0.25">
      <c r="A2505">
        <v>350</v>
      </c>
      <c r="B2505">
        <v>490</v>
      </c>
      <c r="C2505" t="s">
        <v>1092</v>
      </c>
      <c r="D2505" t="s">
        <v>910</v>
      </c>
      <c r="E2505" t="s">
        <v>1052</v>
      </c>
      <c r="F2505" t="str">
        <f t="shared" si="39"/>
        <v>350490DKA6410DKA1060DKA3230</v>
      </c>
      <c r="G2505" t="s">
        <v>723</v>
      </c>
    </row>
    <row r="2506" spans="1:7" x14ac:dyDescent="0.25">
      <c r="A2506">
        <v>350</v>
      </c>
      <c r="B2506">
        <v>490</v>
      </c>
      <c r="C2506" t="s">
        <v>1092</v>
      </c>
      <c r="D2506" t="s">
        <v>911</v>
      </c>
      <c r="E2506" t="s">
        <v>1046</v>
      </c>
      <c r="F2506" t="str">
        <f t="shared" si="39"/>
        <v>350490DKA6410DKA1070-1080DKA3200</v>
      </c>
      <c r="G2506" t="s">
        <v>504</v>
      </c>
    </row>
    <row r="2507" spans="1:7" x14ac:dyDescent="0.25">
      <c r="A2507">
        <v>350</v>
      </c>
      <c r="B2507">
        <v>490</v>
      </c>
      <c r="C2507" t="s">
        <v>1092</v>
      </c>
      <c r="D2507" t="s">
        <v>911</v>
      </c>
      <c r="E2507" t="s">
        <v>1048</v>
      </c>
      <c r="F2507" t="str">
        <f t="shared" si="39"/>
        <v>350490DKA6410DKA1070-1080DKA3210</v>
      </c>
      <c r="G2507" t="s">
        <v>504</v>
      </c>
    </row>
    <row r="2508" spans="1:7" x14ac:dyDescent="0.25">
      <c r="A2508">
        <v>350</v>
      </c>
      <c r="B2508">
        <v>490</v>
      </c>
      <c r="C2508" t="s">
        <v>1092</v>
      </c>
      <c r="D2508" t="s">
        <v>911</v>
      </c>
      <c r="E2508" t="s">
        <v>1050</v>
      </c>
      <c r="F2508" t="str">
        <f t="shared" si="39"/>
        <v>350490DKA6410DKA1070-1080DKA3220</v>
      </c>
      <c r="G2508" t="s">
        <v>501</v>
      </c>
    </row>
    <row r="2509" spans="1:7" x14ac:dyDescent="0.25">
      <c r="A2509">
        <v>350</v>
      </c>
      <c r="B2509">
        <v>490</v>
      </c>
      <c r="C2509" t="s">
        <v>1092</v>
      </c>
      <c r="D2509" t="s">
        <v>911</v>
      </c>
      <c r="E2509" t="s">
        <v>1052</v>
      </c>
      <c r="F2509" t="str">
        <f t="shared" si="39"/>
        <v>350490DKA6410DKA1070-1080DKA3230</v>
      </c>
      <c r="G2509" t="s">
        <v>501</v>
      </c>
    </row>
    <row r="2510" spans="1:7" x14ac:dyDescent="0.25">
      <c r="A2510">
        <v>350</v>
      </c>
      <c r="B2510">
        <v>490</v>
      </c>
      <c r="C2510" t="s">
        <v>1092</v>
      </c>
      <c r="D2510" t="s">
        <v>913</v>
      </c>
      <c r="E2510" t="s">
        <v>1046</v>
      </c>
      <c r="F2510" t="str">
        <f t="shared" si="39"/>
        <v>350490DKA6410DKA1090DKA3200</v>
      </c>
      <c r="G2510" t="s">
        <v>723</v>
      </c>
    </row>
    <row r="2511" spans="1:7" x14ac:dyDescent="0.25">
      <c r="A2511">
        <v>350</v>
      </c>
      <c r="B2511">
        <v>490</v>
      </c>
      <c r="C2511" t="s">
        <v>1092</v>
      </c>
      <c r="D2511" t="s">
        <v>913</v>
      </c>
      <c r="E2511" t="s">
        <v>1048</v>
      </c>
      <c r="F2511" t="str">
        <f t="shared" si="39"/>
        <v>350490DKA6410DKA1090DKA3210</v>
      </c>
      <c r="G2511" t="s">
        <v>723</v>
      </c>
    </row>
    <row r="2512" spans="1:7" x14ac:dyDescent="0.25">
      <c r="A2512">
        <v>350</v>
      </c>
      <c r="B2512">
        <v>490</v>
      </c>
      <c r="C2512" t="s">
        <v>1092</v>
      </c>
      <c r="D2512" t="s">
        <v>913</v>
      </c>
      <c r="E2512" t="s">
        <v>1050</v>
      </c>
      <c r="F2512" t="str">
        <f t="shared" si="39"/>
        <v>350490DKA6410DKA1090DKA3220</v>
      </c>
      <c r="G2512" t="s">
        <v>723</v>
      </c>
    </row>
    <row r="2513" spans="1:7" x14ac:dyDescent="0.25">
      <c r="A2513">
        <v>350</v>
      </c>
      <c r="B2513">
        <v>490</v>
      </c>
      <c r="C2513" t="s">
        <v>1092</v>
      </c>
      <c r="D2513" t="s">
        <v>913</v>
      </c>
      <c r="E2513" t="s">
        <v>1052</v>
      </c>
      <c r="F2513" t="str">
        <f t="shared" si="39"/>
        <v>350490DKA6410DKA1090DKA3230</v>
      </c>
      <c r="G2513" t="s">
        <v>723</v>
      </c>
    </row>
    <row r="2514" spans="1:7" x14ac:dyDescent="0.25">
      <c r="A2514">
        <v>350</v>
      </c>
      <c r="B2514">
        <v>490</v>
      </c>
      <c r="C2514" t="s">
        <v>1093</v>
      </c>
      <c r="D2514" t="s">
        <v>908</v>
      </c>
      <c r="E2514" t="s">
        <v>1046</v>
      </c>
      <c r="F2514" t="str">
        <f t="shared" si="39"/>
        <v>350490DKA6420DKA1040-1050DKA3200</v>
      </c>
      <c r="G2514" t="s">
        <v>504</v>
      </c>
    </row>
    <row r="2515" spans="1:7" x14ac:dyDescent="0.25">
      <c r="A2515">
        <v>350</v>
      </c>
      <c r="B2515">
        <v>490</v>
      </c>
      <c r="C2515" t="s">
        <v>1093</v>
      </c>
      <c r="D2515" t="s">
        <v>908</v>
      </c>
      <c r="E2515" t="s">
        <v>1048</v>
      </c>
      <c r="F2515" t="str">
        <f t="shared" si="39"/>
        <v>350490DKA6420DKA1040-1050DKA3210</v>
      </c>
      <c r="G2515" t="s">
        <v>504</v>
      </c>
    </row>
    <row r="2516" spans="1:7" x14ac:dyDescent="0.25">
      <c r="A2516">
        <v>350</v>
      </c>
      <c r="B2516">
        <v>490</v>
      </c>
      <c r="C2516" t="s">
        <v>1093</v>
      </c>
      <c r="D2516" t="s">
        <v>908</v>
      </c>
      <c r="E2516" t="s">
        <v>1050</v>
      </c>
      <c r="F2516" t="str">
        <f t="shared" si="39"/>
        <v>350490DKA6420DKA1040-1050DKA3220</v>
      </c>
      <c r="G2516" t="s">
        <v>501</v>
      </c>
    </row>
    <row r="2517" spans="1:7" x14ac:dyDescent="0.25">
      <c r="A2517">
        <v>350</v>
      </c>
      <c r="B2517">
        <v>490</v>
      </c>
      <c r="C2517" t="s">
        <v>1093</v>
      </c>
      <c r="D2517" t="s">
        <v>908</v>
      </c>
      <c r="E2517" t="s">
        <v>1052</v>
      </c>
      <c r="F2517" t="str">
        <f t="shared" si="39"/>
        <v>350490DKA6420DKA1040-1050DKA3230</v>
      </c>
      <c r="G2517" t="s">
        <v>501</v>
      </c>
    </row>
    <row r="2518" spans="1:7" x14ac:dyDescent="0.25">
      <c r="A2518">
        <v>350</v>
      </c>
      <c r="B2518">
        <v>490</v>
      </c>
      <c r="C2518" t="s">
        <v>1093</v>
      </c>
      <c r="D2518" t="s">
        <v>910</v>
      </c>
      <c r="E2518" t="s">
        <v>1046</v>
      </c>
      <c r="F2518" t="str">
        <f t="shared" si="39"/>
        <v>350490DKA6420DKA1060DKA3200</v>
      </c>
      <c r="G2518" t="s">
        <v>723</v>
      </c>
    </row>
    <row r="2519" spans="1:7" x14ac:dyDescent="0.25">
      <c r="A2519">
        <v>350</v>
      </c>
      <c r="B2519">
        <v>490</v>
      </c>
      <c r="C2519" t="s">
        <v>1093</v>
      </c>
      <c r="D2519" t="s">
        <v>910</v>
      </c>
      <c r="E2519" t="s">
        <v>1048</v>
      </c>
      <c r="F2519" t="str">
        <f t="shared" si="39"/>
        <v>350490DKA6420DKA1060DKA3210</v>
      </c>
      <c r="G2519" t="s">
        <v>723</v>
      </c>
    </row>
    <row r="2520" spans="1:7" x14ac:dyDescent="0.25">
      <c r="A2520">
        <v>350</v>
      </c>
      <c r="B2520">
        <v>490</v>
      </c>
      <c r="C2520" t="s">
        <v>1093</v>
      </c>
      <c r="D2520" t="s">
        <v>910</v>
      </c>
      <c r="E2520" t="s">
        <v>1050</v>
      </c>
      <c r="F2520" t="str">
        <f t="shared" si="39"/>
        <v>350490DKA6420DKA1060DKA3220</v>
      </c>
      <c r="G2520" t="s">
        <v>723</v>
      </c>
    </row>
    <row r="2521" spans="1:7" x14ac:dyDescent="0.25">
      <c r="A2521">
        <v>350</v>
      </c>
      <c r="B2521">
        <v>490</v>
      </c>
      <c r="C2521" t="s">
        <v>1093</v>
      </c>
      <c r="D2521" t="s">
        <v>910</v>
      </c>
      <c r="E2521" t="s">
        <v>1052</v>
      </c>
      <c r="F2521" t="str">
        <f t="shared" si="39"/>
        <v>350490DKA6420DKA1060DKA3230</v>
      </c>
      <c r="G2521" t="s">
        <v>723</v>
      </c>
    </row>
    <row r="2522" spans="1:7" x14ac:dyDescent="0.25">
      <c r="A2522">
        <v>350</v>
      </c>
      <c r="B2522">
        <v>490</v>
      </c>
      <c r="C2522" t="s">
        <v>1093</v>
      </c>
      <c r="D2522" t="s">
        <v>911</v>
      </c>
      <c r="E2522" t="s">
        <v>1046</v>
      </c>
      <c r="F2522" t="str">
        <f t="shared" si="39"/>
        <v>350490DKA6420DKA1070-1080DKA3200</v>
      </c>
      <c r="G2522" t="s">
        <v>504</v>
      </c>
    </row>
    <row r="2523" spans="1:7" x14ac:dyDescent="0.25">
      <c r="A2523">
        <v>350</v>
      </c>
      <c r="B2523">
        <v>490</v>
      </c>
      <c r="C2523" t="s">
        <v>1093</v>
      </c>
      <c r="D2523" t="s">
        <v>911</v>
      </c>
      <c r="E2523" t="s">
        <v>1048</v>
      </c>
      <c r="F2523" t="str">
        <f t="shared" si="39"/>
        <v>350490DKA6420DKA1070-1080DKA3210</v>
      </c>
      <c r="G2523" t="s">
        <v>504</v>
      </c>
    </row>
    <row r="2524" spans="1:7" x14ac:dyDescent="0.25">
      <c r="A2524">
        <v>350</v>
      </c>
      <c r="B2524">
        <v>490</v>
      </c>
      <c r="C2524" t="s">
        <v>1093</v>
      </c>
      <c r="D2524" t="s">
        <v>911</v>
      </c>
      <c r="E2524" t="s">
        <v>1050</v>
      </c>
      <c r="F2524" t="str">
        <f t="shared" si="39"/>
        <v>350490DKA6420DKA1070-1080DKA3220</v>
      </c>
      <c r="G2524" t="s">
        <v>501</v>
      </c>
    </row>
    <row r="2525" spans="1:7" x14ac:dyDescent="0.25">
      <c r="A2525">
        <v>350</v>
      </c>
      <c r="B2525">
        <v>490</v>
      </c>
      <c r="C2525" t="s">
        <v>1093</v>
      </c>
      <c r="D2525" t="s">
        <v>911</v>
      </c>
      <c r="E2525" t="s">
        <v>1052</v>
      </c>
      <c r="F2525" t="str">
        <f t="shared" si="39"/>
        <v>350490DKA6420DKA1070-1080DKA3230</v>
      </c>
      <c r="G2525" t="s">
        <v>501</v>
      </c>
    </row>
    <row r="2526" spans="1:7" x14ac:dyDescent="0.25">
      <c r="A2526">
        <v>350</v>
      </c>
      <c r="B2526">
        <v>490</v>
      </c>
      <c r="C2526" t="s">
        <v>1093</v>
      </c>
      <c r="D2526" t="s">
        <v>913</v>
      </c>
      <c r="E2526" t="s">
        <v>1046</v>
      </c>
      <c r="F2526" t="str">
        <f t="shared" si="39"/>
        <v>350490DKA6420DKA1090DKA3200</v>
      </c>
      <c r="G2526" t="s">
        <v>723</v>
      </c>
    </row>
    <row r="2527" spans="1:7" x14ac:dyDescent="0.25">
      <c r="A2527">
        <v>350</v>
      </c>
      <c r="B2527">
        <v>490</v>
      </c>
      <c r="C2527" t="s">
        <v>1093</v>
      </c>
      <c r="D2527" t="s">
        <v>913</v>
      </c>
      <c r="E2527" t="s">
        <v>1048</v>
      </c>
      <c r="F2527" t="str">
        <f t="shared" si="39"/>
        <v>350490DKA6420DKA1090DKA3210</v>
      </c>
      <c r="G2527" t="s">
        <v>723</v>
      </c>
    </row>
    <row r="2528" spans="1:7" x14ac:dyDescent="0.25">
      <c r="A2528">
        <v>350</v>
      </c>
      <c r="B2528">
        <v>490</v>
      </c>
      <c r="C2528" t="s">
        <v>1093</v>
      </c>
      <c r="D2528" t="s">
        <v>913</v>
      </c>
      <c r="E2528" t="s">
        <v>1050</v>
      </c>
      <c r="F2528" t="str">
        <f t="shared" si="39"/>
        <v>350490DKA6420DKA1090DKA3220</v>
      </c>
      <c r="G2528" t="s">
        <v>723</v>
      </c>
    </row>
    <row r="2529" spans="1:7" x14ac:dyDescent="0.25">
      <c r="A2529">
        <v>350</v>
      </c>
      <c r="B2529">
        <v>490</v>
      </c>
      <c r="C2529" t="s">
        <v>1093</v>
      </c>
      <c r="D2529" t="s">
        <v>913</v>
      </c>
      <c r="E2529" t="s">
        <v>1052</v>
      </c>
      <c r="F2529" t="str">
        <f t="shared" si="39"/>
        <v>350490DKA6420DKA1090DKA3230</v>
      </c>
      <c r="G2529" t="s">
        <v>723</v>
      </c>
    </row>
    <row r="2530" spans="1:7" x14ac:dyDescent="0.25">
      <c r="A2530">
        <v>350</v>
      </c>
      <c r="B2530">
        <v>490</v>
      </c>
      <c r="C2530" t="s">
        <v>1094</v>
      </c>
      <c r="D2530" t="s">
        <v>908</v>
      </c>
      <c r="E2530" t="s">
        <v>1046</v>
      </c>
      <c r="F2530" t="str">
        <f t="shared" si="39"/>
        <v>350490DKA6430DKA1040-1050DKA3200</v>
      </c>
      <c r="G2530" t="s">
        <v>501</v>
      </c>
    </row>
    <row r="2531" spans="1:7" x14ac:dyDescent="0.25">
      <c r="A2531">
        <v>350</v>
      </c>
      <c r="B2531">
        <v>490</v>
      </c>
      <c r="C2531" t="s">
        <v>1094</v>
      </c>
      <c r="D2531" t="s">
        <v>908</v>
      </c>
      <c r="E2531" t="s">
        <v>1048</v>
      </c>
      <c r="F2531" t="str">
        <f t="shared" si="39"/>
        <v>350490DKA6430DKA1040-1050DKA3210</v>
      </c>
      <c r="G2531" t="s">
        <v>501</v>
      </c>
    </row>
    <row r="2532" spans="1:7" x14ac:dyDescent="0.25">
      <c r="A2532">
        <v>350</v>
      </c>
      <c r="B2532">
        <v>490</v>
      </c>
      <c r="C2532" t="s">
        <v>1094</v>
      </c>
      <c r="D2532" t="s">
        <v>908</v>
      </c>
      <c r="E2532" t="s">
        <v>1050</v>
      </c>
      <c r="F2532" t="str">
        <f t="shared" si="39"/>
        <v>350490DKA6430DKA1040-1050DKA3220</v>
      </c>
      <c r="G2532" t="s">
        <v>501</v>
      </c>
    </row>
    <row r="2533" spans="1:7" x14ac:dyDescent="0.25">
      <c r="A2533">
        <v>350</v>
      </c>
      <c r="B2533">
        <v>490</v>
      </c>
      <c r="C2533" t="s">
        <v>1094</v>
      </c>
      <c r="D2533" t="s">
        <v>908</v>
      </c>
      <c r="E2533" t="s">
        <v>1052</v>
      </c>
      <c r="F2533" t="str">
        <f t="shared" si="39"/>
        <v>350490DKA6430DKA1040-1050DKA3230</v>
      </c>
      <c r="G2533" t="s">
        <v>501</v>
      </c>
    </row>
    <row r="2534" spans="1:7" x14ac:dyDescent="0.25">
      <c r="A2534">
        <v>350</v>
      </c>
      <c r="B2534">
        <v>490</v>
      </c>
      <c r="C2534" t="s">
        <v>1094</v>
      </c>
      <c r="D2534" t="s">
        <v>910</v>
      </c>
      <c r="E2534" t="s">
        <v>1046</v>
      </c>
      <c r="F2534" t="str">
        <f t="shared" si="39"/>
        <v>350490DKA6430DKA1060DKA3200</v>
      </c>
      <c r="G2534" t="s">
        <v>723</v>
      </c>
    </row>
    <row r="2535" spans="1:7" x14ac:dyDescent="0.25">
      <c r="A2535">
        <v>350</v>
      </c>
      <c r="B2535">
        <v>490</v>
      </c>
      <c r="C2535" t="s">
        <v>1094</v>
      </c>
      <c r="D2535" t="s">
        <v>910</v>
      </c>
      <c r="E2535" t="s">
        <v>1048</v>
      </c>
      <c r="F2535" t="str">
        <f t="shared" si="39"/>
        <v>350490DKA6430DKA1060DKA3210</v>
      </c>
      <c r="G2535" t="s">
        <v>723</v>
      </c>
    </row>
    <row r="2536" spans="1:7" x14ac:dyDescent="0.25">
      <c r="A2536">
        <v>350</v>
      </c>
      <c r="B2536">
        <v>490</v>
      </c>
      <c r="C2536" t="s">
        <v>1094</v>
      </c>
      <c r="D2536" t="s">
        <v>910</v>
      </c>
      <c r="E2536" t="s">
        <v>1050</v>
      </c>
      <c r="F2536" t="str">
        <f t="shared" si="39"/>
        <v>350490DKA6430DKA1060DKA3220</v>
      </c>
      <c r="G2536" t="s">
        <v>723</v>
      </c>
    </row>
    <row r="2537" spans="1:7" x14ac:dyDescent="0.25">
      <c r="A2537">
        <v>350</v>
      </c>
      <c r="B2537">
        <v>490</v>
      </c>
      <c r="C2537" t="s">
        <v>1094</v>
      </c>
      <c r="D2537" t="s">
        <v>910</v>
      </c>
      <c r="E2537" t="s">
        <v>1052</v>
      </c>
      <c r="F2537" t="str">
        <f t="shared" si="39"/>
        <v>350490DKA6430DKA1060DKA3230</v>
      </c>
      <c r="G2537" t="s">
        <v>723</v>
      </c>
    </row>
    <row r="2538" spans="1:7" x14ac:dyDescent="0.25">
      <c r="A2538">
        <v>350</v>
      </c>
      <c r="B2538">
        <v>490</v>
      </c>
      <c r="C2538" t="s">
        <v>1094</v>
      </c>
      <c r="D2538" t="s">
        <v>911</v>
      </c>
      <c r="E2538" t="s">
        <v>1046</v>
      </c>
      <c r="F2538" t="str">
        <f t="shared" si="39"/>
        <v>350490DKA6430DKA1070-1080DKA3200</v>
      </c>
      <c r="G2538" t="s">
        <v>501</v>
      </c>
    </row>
    <row r="2539" spans="1:7" x14ac:dyDescent="0.25">
      <c r="A2539">
        <v>350</v>
      </c>
      <c r="B2539">
        <v>490</v>
      </c>
      <c r="C2539" t="s">
        <v>1094</v>
      </c>
      <c r="D2539" t="s">
        <v>911</v>
      </c>
      <c r="E2539" t="s">
        <v>1048</v>
      </c>
      <c r="F2539" t="str">
        <f t="shared" si="39"/>
        <v>350490DKA6430DKA1070-1080DKA3210</v>
      </c>
      <c r="G2539" t="s">
        <v>501</v>
      </c>
    </row>
    <row r="2540" spans="1:7" x14ac:dyDescent="0.25">
      <c r="A2540">
        <v>350</v>
      </c>
      <c r="B2540">
        <v>490</v>
      </c>
      <c r="C2540" t="s">
        <v>1094</v>
      </c>
      <c r="D2540" t="s">
        <v>911</v>
      </c>
      <c r="E2540" t="s">
        <v>1050</v>
      </c>
      <c r="F2540" t="str">
        <f t="shared" si="39"/>
        <v>350490DKA6430DKA1070-1080DKA3220</v>
      </c>
      <c r="G2540" t="s">
        <v>501</v>
      </c>
    </row>
    <row r="2541" spans="1:7" x14ac:dyDescent="0.25">
      <c r="A2541">
        <v>350</v>
      </c>
      <c r="B2541">
        <v>490</v>
      </c>
      <c r="C2541" t="s">
        <v>1094</v>
      </c>
      <c r="D2541" t="s">
        <v>911</v>
      </c>
      <c r="E2541" t="s">
        <v>1052</v>
      </c>
      <c r="F2541" t="str">
        <f t="shared" si="39"/>
        <v>350490DKA6430DKA1070-1080DKA3230</v>
      </c>
      <c r="G2541" t="s">
        <v>501</v>
      </c>
    </row>
    <row r="2542" spans="1:7" x14ac:dyDescent="0.25">
      <c r="A2542">
        <v>350</v>
      </c>
      <c r="B2542">
        <v>490</v>
      </c>
      <c r="C2542" t="s">
        <v>1094</v>
      </c>
      <c r="D2542" t="s">
        <v>913</v>
      </c>
      <c r="E2542" t="s">
        <v>1046</v>
      </c>
      <c r="F2542" t="str">
        <f t="shared" si="39"/>
        <v>350490DKA6430DKA1090DKA3200</v>
      </c>
      <c r="G2542" t="s">
        <v>723</v>
      </c>
    </row>
    <row r="2543" spans="1:7" x14ac:dyDescent="0.25">
      <c r="A2543">
        <v>350</v>
      </c>
      <c r="B2543">
        <v>490</v>
      </c>
      <c r="C2543" t="s">
        <v>1094</v>
      </c>
      <c r="D2543" t="s">
        <v>913</v>
      </c>
      <c r="E2543" t="s">
        <v>1048</v>
      </c>
      <c r="F2543" t="str">
        <f t="shared" si="39"/>
        <v>350490DKA6430DKA1090DKA3210</v>
      </c>
      <c r="G2543" t="s">
        <v>723</v>
      </c>
    </row>
    <row r="2544" spans="1:7" x14ac:dyDescent="0.25">
      <c r="A2544">
        <v>350</v>
      </c>
      <c r="B2544">
        <v>490</v>
      </c>
      <c r="C2544" t="s">
        <v>1094</v>
      </c>
      <c r="D2544" t="s">
        <v>913</v>
      </c>
      <c r="E2544" t="s">
        <v>1050</v>
      </c>
      <c r="F2544" t="str">
        <f t="shared" si="39"/>
        <v>350490DKA6430DKA1090DKA3220</v>
      </c>
      <c r="G2544" t="s">
        <v>723</v>
      </c>
    </row>
    <row r="2545" spans="1:7" x14ac:dyDescent="0.25">
      <c r="A2545">
        <v>350</v>
      </c>
      <c r="B2545">
        <v>490</v>
      </c>
      <c r="C2545" t="s">
        <v>1094</v>
      </c>
      <c r="D2545" t="s">
        <v>913</v>
      </c>
      <c r="E2545" t="s">
        <v>1052</v>
      </c>
      <c r="F2545" t="str">
        <f t="shared" si="39"/>
        <v>350490DKA6430DKA1090DKA3230</v>
      </c>
      <c r="G2545" t="s">
        <v>723</v>
      </c>
    </row>
    <row r="2546" spans="1:7" x14ac:dyDescent="0.25">
      <c r="A2546">
        <v>350</v>
      </c>
      <c r="B2546">
        <v>500</v>
      </c>
      <c r="C2546" t="s">
        <v>1092</v>
      </c>
      <c r="D2546" t="s">
        <v>908</v>
      </c>
      <c r="E2546" t="s">
        <v>1046</v>
      </c>
      <c r="F2546" t="str">
        <f t="shared" si="39"/>
        <v>350500DKA6410DKA1040-1050DKA3200</v>
      </c>
      <c r="G2546" t="s">
        <v>723</v>
      </c>
    </row>
    <row r="2547" spans="1:7" x14ac:dyDescent="0.25">
      <c r="A2547">
        <v>350</v>
      </c>
      <c r="B2547">
        <v>500</v>
      </c>
      <c r="C2547" t="s">
        <v>1092</v>
      </c>
      <c r="D2547" t="s">
        <v>908</v>
      </c>
      <c r="E2547" t="s">
        <v>1048</v>
      </c>
      <c r="F2547" t="str">
        <f t="shared" si="39"/>
        <v>350500DKA6410DKA1040-1050DKA3210</v>
      </c>
      <c r="G2547" t="s">
        <v>723</v>
      </c>
    </row>
    <row r="2548" spans="1:7" x14ac:dyDescent="0.25">
      <c r="A2548">
        <v>350</v>
      </c>
      <c r="B2548">
        <v>500</v>
      </c>
      <c r="C2548" t="s">
        <v>1092</v>
      </c>
      <c r="D2548" t="s">
        <v>908</v>
      </c>
      <c r="E2548" t="s">
        <v>1050</v>
      </c>
      <c r="F2548" t="str">
        <f t="shared" si="39"/>
        <v>350500DKA6410DKA1040-1050DKA3220</v>
      </c>
      <c r="G2548" t="s">
        <v>501</v>
      </c>
    </row>
    <row r="2549" spans="1:7" x14ac:dyDescent="0.25">
      <c r="A2549">
        <v>350</v>
      </c>
      <c r="B2549">
        <v>500</v>
      </c>
      <c r="C2549" t="s">
        <v>1092</v>
      </c>
      <c r="D2549" t="s">
        <v>908</v>
      </c>
      <c r="E2549" t="s">
        <v>1052</v>
      </c>
      <c r="F2549" t="str">
        <f t="shared" si="39"/>
        <v>350500DKA6410DKA1040-1050DKA3230</v>
      </c>
      <c r="G2549" t="s">
        <v>501</v>
      </c>
    </row>
    <row r="2550" spans="1:7" x14ac:dyDescent="0.25">
      <c r="A2550">
        <v>350</v>
      </c>
      <c r="B2550">
        <v>500</v>
      </c>
      <c r="C2550" t="s">
        <v>1092</v>
      </c>
      <c r="D2550" t="s">
        <v>910</v>
      </c>
      <c r="E2550" t="s">
        <v>1046</v>
      </c>
      <c r="F2550" t="str">
        <f t="shared" si="39"/>
        <v>350500DKA6410DKA1060DKA3200</v>
      </c>
      <c r="G2550" t="s">
        <v>504</v>
      </c>
    </row>
    <row r="2551" spans="1:7" x14ac:dyDescent="0.25">
      <c r="A2551">
        <v>350</v>
      </c>
      <c r="B2551">
        <v>500</v>
      </c>
      <c r="C2551" t="s">
        <v>1092</v>
      </c>
      <c r="D2551" t="s">
        <v>910</v>
      </c>
      <c r="E2551" t="s">
        <v>1048</v>
      </c>
      <c r="F2551" t="str">
        <f t="shared" si="39"/>
        <v>350500DKA6410DKA1060DKA3210</v>
      </c>
      <c r="G2551" t="s">
        <v>504</v>
      </c>
    </row>
    <row r="2552" spans="1:7" x14ac:dyDescent="0.25">
      <c r="A2552">
        <v>350</v>
      </c>
      <c r="B2552">
        <v>500</v>
      </c>
      <c r="C2552" t="s">
        <v>1092</v>
      </c>
      <c r="D2552" t="s">
        <v>910</v>
      </c>
      <c r="E2552" t="s">
        <v>1050</v>
      </c>
      <c r="F2552" t="str">
        <f t="shared" si="39"/>
        <v>350500DKA6410DKA1060DKA3220</v>
      </c>
      <c r="G2552" t="s">
        <v>501</v>
      </c>
    </row>
    <row r="2553" spans="1:7" x14ac:dyDescent="0.25">
      <c r="A2553">
        <v>350</v>
      </c>
      <c r="B2553">
        <v>500</v>
      </c>
      <c r="C2553" t="s">
        <v>1092</v>
      </c>
      <c r="D2553" t="s">
        <v>910</v>
      </c>
      <c r="E2553" t="s">
        <v>1052</v>
      </c>
      <c r="F2553" t="str">
        <f t="shared" si="39"/>
        <v>350500DKA6410DKA1060DKA3230</v>
      </c>
      <c r="G2553" t="s">
        <v>501</v>
      </c>
    </row>
    <row r="2554" spans="1:7" x14ac:dyDescent="0.25">
      <c r="A2554">
        <v>350</v>
      </c>
      <c r="B2554">
        <v>500</v>
      </c>
      <c r="C2554" t="s">
        <v>1092</v>
      </c>
      <c r="D2554" t="s">
        <v>911</v>
      </c>
      <c r="E2554" t="s">
        <v>1046</v>
      </c>
      <c r="F2554" t="str">
        <f t="shared" si="39"/>
        <v>350500DKA6410DKA1070-1080DKA3200</v>
      </c>
      <c r="G2554" t="s">
        <v>504</v>
      </c>
    </row>
    <row r="2555" spans="1:7" x14ac:dyDescent="0.25">
      <c r="A2555">
        <v>350</v>
      </c>
      <c r="B2555">
        <v>500</v>
      </c>
      <c r="C2555" t="s">
        <v>1092</v>
      </c>
      <c r="D2555" t="s">
        <v>911</v>
      </c>
      <c r="E2555" t="s">
        <v>1048</v>
      </c>
      <c r="F2555" t="str">
        <f t="shared" si="39"/>
        <v>350500DKA6410DKA1070-1080DKA3210</v>
      </c>
      <c r="G2555" t="s">
        <v>504</v>
      </c>
    </row>
    <row r="2556" spans="1:7" x14ac:dyDescent="0.25">
      <c r="A2556">
        <v>350</v>
      </c>
      <c r="B2556">
        <v>500</v>
      </c>
      <c r="C2556" t="s">
        <v>1092</v>
      </c>
      <c r="D2556" t="s">
        <v>911</v>
      </c>
      <c r="E2556" t="s">
        <v>1050</v>
      </c>
      <c r="F2556" t="str">
        <f t="shared" si="39"/>
        <v>350500DKA6410DKA1070-1080DKA3220</v>
      </c>
      <c r="G2556" t="s">
        <v>504</v>
      </c>
    </row>
    <row r="2557" spans="1:7" x14ac:dyDescent="0.25">
      <c r="A2557">
        <v>350</v>
      </c>
      <c r="B2557">
        <v>500</v>
      </c>
      <c r="C2557" t="s">
        <v>1092</v>
      </c>
      <c r="D2557" t="s">
        <v>911</v>
      </c>
      <c r="E2557" t="s">
        <v>1052</v>
      </c>
      <c r="F2557" t="str">
        <f t="shared" si="39"/>
        <v>350500DKA6410DKA1070-1080DKA3230</v>
      </c>
      <c r="G2557" t="s">
        <v>504</v>
      </c>
    </row>
    <row r="2558" spans="1:7" x14ac:dyDescent="0.25">
      <c r="A2558">
        <v>350</v>
      </c>
      <c r="B2558">
        <v>500</v>
      </c>
      <c r="C2558" t="s">
        <v>1092</v>
      </c>
      <c r="D2558" t="s">
        <v>913</v>
      </c>
      <c r="E2558" t="s">
        <v>1046</v>
      </c>
      <c r="F2558" t="str">
        <f t="shared" si="39"/>
        <v>350500DKA6410DKA1090DKA3200</v>
      </c>
      <c r="G2558" t="s">
        <v>504</v>
      </c>
    </row>
    <row r="2559" spans="1:7" x14ac:dyDescent="0.25">
      <c r="A2559">
        <v>350</v>
      </c>
      <c r="B2559">
        <v>500</v>
      </c>
      <c r="C2559" t="s">
        <v>1092</v>
      </c>
      <c r="D2559" t="s">
        <v>913</v>
      </c>
      <c r="E2559" t="s">
        <v>1048</v>
      </c>
      <c r="F2559" t="str">
        <f t="shared" si="39"/>
        <v>350500DKA6410DKA1090DKA3210</v>
      </c>
      <c r="G2559" t="s">
        <v>504</v>
      </c>
    </row>
    <row r="2560" spans="1:7" x14ac:dyDescent="0.25">
      <c r="A2560">
        <v>350</v>
      </c>
      <c r="B2560">
        <v>500</v>
      </c>
      <c r="C2560" t="s">
        <v>1092</v>
      </c>
      <c r="D2560" t="s">
        <v>913</v>
      </c>
      <c r="E2560" t="s">
        <v>1050</v>
      </c>
      <c r="F2560" t="str">
        <f t="shared" si="39"/>
        <v>350500DKA6410DKA1090DKA3220</v>
      </c>
      <c r="G2560" t="s">
        <v>504</v>
      </c>
    </row>
    <row r="2561" spans="1:7" x14ac:dyDescent="0.25">
      <c r="A2561">
        <v>350</v>
      </c>
      <c r="B2561">
        <v>500</v>
      </c>
      <c r="C2561" t="s">
        <v>1092</v>
      </c>
      <c r="D2561" t="s">
        <v>913</v>
      </c>
      <c r="E2561" t="s">
        <v>1052</v>
      </c>
      <c r="F2561" t="str">
        <f t="shared" si="39"/>
        <v>350500DKA6410DKA1090DKA3230</v>
      </c>
      <c r="G2561" t="s">
        <v>504</v>
      </c>
    </row>
    <row r="2562" spans="1:7" x14ac:dyDescent="0.25">
      <c r="A2562">
        <v>350</v>
      </c>
      <c r="B2562">
        <v>500</v>
      </c>
      <c r="C2562" t="s">
        <v>1093</v>
      </c>
      <c r="D2562" t="s">
        <v>908</v>
      </c>
      <c r="E2562" t="s">
        <v>1046</v>
      </c>
      <c r="F2562" t="str">
        <f t="shared" si="39"/>
        <v>350500DKA6420DKA1040-1050DKA3200</v>
      </c>
      <c r="G2562" t="s">
        <v>504</v>
      </c>
    </row>
    <row r="2563" spans="1:7" x14ac:dyDescent="0.25">
      <c r="A2563">
        <v>350</v>
      </c>
      <c r="B2563">
        <v>500</v>
      </c>
      <c r="C2563" t="s">
        <v>1093</v>
      </c>
      <c r="D2563" t="s">
        <v>908</v>
      </c>
      <c r="E2563" t="s">
        <v>1048</v>
      </c>
      <c r="F2563" t="str">
        <f t="shared" ref="F2563:F2626" si="40">CONCATENATE(A2563,B2563,C2563,D2563,E2563)</f>
        <v>350500DKA6420DKA1040-1050DKA3210</v>
      </c>
      <c r="G2563" t="s">
        <v>504</v>
      </c>
    </row>
    <row r="2564" spans="1:7" x14ac:dyDescent="0.25">
      <c r="A2564">
        <v>350</v>
      </c>
      <c r="B2564">
        <v>500</v>
      </c>
      <c r="C2564" t="s">
        <v>1093</v>
      </c>
      <c r="D2564" t="s">
        <v>908</v>
      </c>
      <c r="E2564" t="s">
        <v>1050</v>
      </c>
      <c r="F2564" t="str">
        <f t="shared" si="40"/>
        <v>350500DKA6420DKA1040-1050DKA3220</v>
      </c>
      <c r="G2564" t="s">
        <v>501</v>
      </c>
    </row>
    <row r="2565" spans="1:7" x14ac:dyDescent="0.25">
      <c r="A2565">
        <v>350</v>
      </c>
      <c r="B2565">
        <v>500</v>
      </c>
      <c r="C2565" t="s">
        <v>1093</v>
      </c>
      <c r="D2565" t="s">
        <v>908</v>
      </c>
      <c r="E2565" t="s">
        <v>1052</v>
      </c>
      <c r="F2565" t="str">
        <f t="shared" si="40"/>
        <v>350500DKA6420DKA1040-1050DKA3230</v>
      </c>
      <c r="G2565" t="s">
        <v>501</v>
      </c>
    </row>
    <row r="2566" spans="1:7" x14ac:dyDescent="0.25">
      <c r="A2566">
        <v>350</v>
      </c>
      <c r="B2566">
        <v>500</v>
      </c>
      <c r="C2566" t="s">
        <v>1093</v>
      </c>
      <c r="D2566" t="s">
        <v>910</v>
      </c>
      <c r="E2566" t="s">
        <v>1046</v>
      </c>
      <c r="F2566" t="str">
        <f t="shared" si="40"/>
        <v>350500DKA6420DKA1060DKA3200</v>
      </c>
      <c r="G2566" t="s">
        <v>723</v>
      </c>
    </row>
    <row r="2567" spans="1:7" x14ac:dyDescent="0.25">
      <c r="A2567">
        <v>350</v>
      </c>
      <c r="B2567">
        <v>500</v>
      </c>
      <c r="C2567" t="s">
        <v>1093</v>
      </c>
      <c r="D2567" t="s">
        <v>910</v>
      </c>
      <c r="E2567" t="s">
        <v>1048</v>
      </c>
      <c r="F2567" t="str">
        <f t="shared" si="40"/>
        <v>350500DKA6420DKA1060DKA3210</v>
      </c>
      <c r="G2567" t="s">
        <v>723</v>
      </c>
    </row>
    <row r="2568" spans="1:7" x14ac:dyDescent="0.25">
      <c r="A2568">
        <v>350</v>
      </c>
      <c r="B2568">
        <v>500</v>
      </c>
      <c r="C2568" t="s">
        <v>1093</v>
      </c>
      <c r="D2568" t="s">
        <v>910</v>
      </c>
      <c r="E2568" t="s">
        <v>1050</v>
      </c>
      <c r="F2568" t="str">
        <f t="shared" si="40"/>
        <v>350500DKA6420DKA1060DKA3220</v>
      </c>
      <c r="G2568" t="s">
        <v>723</v>
      </c>
    </row>
    <row r="2569" spans="1:7" x14ac:dyDescent="0.25">
      <c r="A2569">
        <v>350</v>
      </c>
      <c r="B2569">
        <v>500</v>
      </c>
      <c r="C2569" t="s">
        <v>1093</v>
      </c>
      <c r="D2569" t="s">
        <v>910</v>
      </c>
      <c r="E2569" t="s">
        <v>1052</v>
      </c>
      <c r="F2569" t="str">
        <f t="shared" si="40"/>
        <v>350500DKA6420DKA1060DKA3230</v>
      </c>
      <c r="G2569" t="s">
        <v>723</v>
      </c>
    </row>
    <row r="2570" spans="1:7" x14ac:dyDescent="0.25">
      <c r="A2570">
        <v>350</v>
      </c>
      <c r="B2570">
        <v>500</v>
      </c>
      <c r="C2570" t="s">
        <v>1093</v>
      </c>
      <c r="D2570" t="s">
        <v>911</v>
      </c>
      <c r="E2570" t="s">
        <v>1046</v>
      </c>
      <c r="F2570" t="str">
        <f t="shared" si="40"/>
        <v>350500DKA6420DKA1070-1080DKA3200</v>
      </c>
      <c r="G2570" t="s">
        <v>504</v>
      </c>
    </row>
    <row r="2571" spans="1:7" x14ac:dyDescent="0.25">
      <c r="A2571">
        <v>350</v>
      </c>
      <c r="B2571">
        <v>500</v>
      </c>
      <c r="C2571" t="s">
        <v>1093</v>
      </c>
      <c r="D2571" t="s">
        <v>911</v>
      </c>
      <c r="E2571" t="s">
        <v>1048</v>
      </c>
      <c r="F2571" t="str">
        <f t="shared" si="40"/>
        <v>350500DKA6420DKA1070-1080DKA3210</v>
      </c>
      <c r="G2571" t="s">
        <v>504</v>
      </c>
    </row>
    <row r="2572" spans="1:7" x14ac:dyDescent="0.25">
      <c r="A2572">
        <v>350</v>
      </c>
      <c r="B2572">
        <v>500</v>
      </c>
      <c r="C2572" t="s">
        <v>1093</v>
      </c>
      <c r="D2572" t="s">
        <v>911</v>
      </c>
      <c r="E2572" t="s">
        <v>1050</v>
      </c>
      <c r="F2572" t="str">
        <f t="shared" si="40"/>
        <v>350500DKA6420DKA1070-1080DKA3220</v>
      </c>
      <c r="G2572" t="s">
        <v>501</v>
      </c>
    </row>
    <row r="2573" spans="1:7" x14ac:dyDescent="0.25">
      <c r="A2573">
        <v>350</v>
      </c>
      <c r="B2573">
        <v>500</v>
      </c>
      <c r="C2573" t="s">
        <v>1093</v>
      </c>
      <c r="D2573" t="s">
        <v>911</v>
      </c>
      <c r="E2573" t="s">
        <v>1052</v>
      </c>
      <c r="F2573" t="str">
        <f t="shared" si="40"/>
        <v>350500DKA6420DKA1070-1080DKA3230</v>
      </c>
      <c r="G2573" t="s">
        <v>501</v>
      </c>
    </row>
    <row r="2574" spans="1:7" x14ac:dyDescent="0.25">
      <c r="A2574">
        <v>350</v>
      </c>
      <c r="B2574">
        <v>500</v>
      </c>
      <c r="C2574" t="s">
        <v>1093</v>
      </c>
      <c r="D2574" t="s">
        <v>913</v>
      </c>
      <c r="E2574" t="s">
        <v>1046</v>
      </c>
      <c r="F2574" t="str">
        <f t="shared" si="40"/>
        <v>350500DKA6420DKA1090DKA3200</v>
      </c>
      <c r="G2574" t="s">
        <v>723</v>
      </c>
    </row>
    <row r="2575" spans="1:7" x14ac:dyDescent="0.25">
      <c r="A2575">
        <v>350</v>
      </c>
      <c r="B2575">
        <v>500</v>
      </c>
      <c r="C2575" t="s">
        <v>1093</v>
      </c>
      <c r="D2575" t="s">
        <v>913</v>
      </c>
      <c r="E2575" t="s">
        <v>1048</v>
      </c>
      <c r="F2575" t="str">
        <f t="shared" si="40"/>
        <v>350500DKA6420DKA1090DKA3210</v>
      </c>
      <c r="G2575" t="s">
        <v>723</v>
      </c>
    </row>
    <row r="2576" spans="1:7" x14ac:dyDescent="0.25">
      <c r="A2576">
        <v>350</v>
      </c>
      <c r="B2576">
        <v>500</v>
      </c>
      <c r="C2576" t="s">
        <v>1093</v>
      </c>
      <c r="D2576" t="s">
        <v>913</v>
      </c>
      <c r="E2576" t="s">
        <v>1050</v>
      </c>
      <c r="F2576" t="str">
        <f t="shared" si="40"/>
        <v>350500DKA6420DKA1090DKA3220</v>
      </c>
      <c r="G2576" t="s">
        <v>723</v>
      </c>
    </row>
    <row r="2577" spans="1:7" x14ac:dyDescent="0.25">
      <c r="A2577">
        <v>350</v>
      </c>
      <c r="B2577">
        <v>500</v>
      </c>
      <c r="C2577" t="s">
        <v>1093</v>
      </c>
      <c r="D2577" t="s">
        <v>913</v>
      </c>
      <c r="E2577" t="s">
        <v>1052</v>
      </c>
      <c r="F2577" t="str">
        <f t="shared" si="40"/>
        <v>350500DKA6420DKA1090DKA3230</v>
      </c>
      <c r="G2577" t="s">
        <v>723</v>
      </c>
    </row>
    <row r="2578" spans="1:7" x14ac:dyDescent="0.25">
      <c r="A2578">
        <v>350</v>
      </c>
      <c r="B2578">
        <v>500</v>
      </c>
      <c r="C2578" t="s">
        <v>1094</v>
      </c>
      <c r="D2578" t="s">
        <v>908</v>
      </c>
      <c r="E2578" t="s">
        <v>1046</v>
      </c>
      <c r="F2578" t="str">
        <f t="shared" si="40"/>
        <v>350500DKA6430DKA1040-1050DKA3200</v>
      </c>
      <c r="G2578" t="s">
        <v>504</v>
      </c>
    </row>
    <row r="2579" spans="1:7" x14ac:dyDescent="0.25">
      <c r="A2579">
        <v>350</v>
      </c>
      <c r="B2579">
        <v>500</v>
      </c>
      <c r="C2579" t="s">
        <v>1094</v>
      </c>
      <c r="D2579" t="s">
        <v>908</v>
      </c>
      <c r="E2579" t="s">
        <v>1048</v>
      </c>
      <c r="F2579" t="str">
        <f t="shared" si="40"/>
        <v>350500DKA6430DKA1040-1050DKA3210</v>
      </c>
      <c r="G2579" t="s">
        <v>504</v>
      </c>
    </row>
    <row r="2580" spans="1:7" x14ac:dyDescent="0.25">
      <c r="A2580">
        <v>350</v>
      </c>
      <c r="B2580">
        <v>500</v>
      </c>
      <c r="C2580" t="s">
        <v>1094</v>
      </c>
      <c r="D2580" t="s">
        <v>908</v>
      </c>
      <c r="E2580" t="s">
        <v>1050</v>
      </c>
      <c r="F2580" t="str">
        <f t="shared" si="40"/>
        <v>350500DKA6430DKA1040-1050DKA3220</v>
      </c>
      <c r="G2580" t="s">
        <v>501</v>
      </c>
    </row>
    <row r="2581" spans="1:7" x14ac:dyDescent="0.25">
      <c r="A2581">
        <v>350</v>
      </c>
      <c r="B2581">
        <v>500</v>
      </c>
      <c r="C2581" t="s">
        <v>1094</v>
      </c>
      <c r="D2581" t="s">
        <v>908</v>
      </c>
      <c r="E2581" t="s">
        <v>1052</v>
      </c>
      <c r="F2581" t="str">
        <f t="shared" si="40"/>
        <v>350500DKA6430DKA1040-1050DKA3230</v>
      </c>
      <c r="G2581" t="s">
        <v>501</v>
      </c>
    </row>
    <row r="2582" spans="1:7" x14ac:dyDescent="0.25">
      <c r="A2582">
        <v>350</v>
      </c>
      <c r="B2582">
        <v>500</v>
      </c>
      <c r="C2582" t="s">
        <v>1094</v>
      </c>
      <c r="D2582" t="s">
        <v>910</v>
      </c>
      <c r="E2582" t="s">
        <v>1046</v>
      </c>
      <c r="F2582" t="str">
        <f t="shared" si="40"/>
        <v>350500DKA6430DKA1060DKA3200</v>
      </c>
      <c r="G2582" t="s">
        <v>723</v>
      </c>
    </row>
    <row r="2583" spans="1:7" x14ac:dyDescent="0.25">
      <c r="A2583">
        <v>350</v>
      </c>
      <c r="B2583">
        <v>500</v>
      </c>
      <c r="C2583" t="s">
        <v>1094</v>
      </c>
      <c r="D2583" t="s">
        <v>910</v>
      </c>
      <c r="E2583" t="s">
        <v>1048</v>
      </c>
      <c r="F2583" t="str">
        <f t="shared" si="40"/>
        <v>350500DKA6430DKA1060DKA3210</v>
      </c>
      <c r="G2583" t="s">
        <v>723</v>
      </c>
    </row>
    <row r="2584" spans="1:7" x14ac:dyDescent="0.25">
      <c r="A2584">
        <v>350</v>
      </c>
      <c r="B2584">
        <v>500</v>
      </c>
      <c r="C2584" t="s">
        <v>1094</v>
      </c>
      <c r="D2584" t="s">
        <v>910</v>
      </c>
      <c r="E2584" t="s">
        <v>1050</v>
      </c>
      <c r="F2584" t="str">
        <f t="shared" si="40"/>
        <v>350500DKA6430DKA1060DKA3220</v>
      </c>
      <c r="G2584" t="s">
        <v>723</v>
      </c>
    </row>
    <row r="2585" spans="1:7" x14ac:dyDescent="0.25">
      <c r="A2585">
        <v>350</v>
      </c>
      <c r="B2585">
        <v>500</v>
      </c>
      <c r="C2585" t="s">
        <v>1094</v>
      </c>
      <c r="D2585" t="s">
        <v>910</v>
      </c>
      <c r="E2585" t="s">
        <v>1052</v>
      </c>
      <c r="F2585" t="str">
        <f t="shared" si="40"/>
        <v>350500DKA6430DKA1060DKA3230</v>
      </c>
      <c r="G2585" t="s">
        <v>723</v>
      </c>
    </row>
    <row r="2586" spans="1:7" x14ac:dyDescent="0.25">
      <c r="A2586">
        <v>350</v>
      </c>
      <c r="B2586">
        <v>500</v>
      </c>
      <c r="C2586" t="s">
        <v>1094</v>
      </c>
      <c r="D2586" t="s">
        <v>911</v>
      </c>
      <c r="E2586" t="s">
        <v>1046</v>
      </c>
      <c r="F2586" t="str">
        <f t="shared" si="40"/>
        <v>350500DKA6430DKA1070-1080DKA3200</v>
      </c>
      <c r="G2586" t="s">
        <v>504</v>
      </c>
    </row>
    <row r="2587" spans="1:7" x14ac:dyDescent="0.25">
      <c r="A2587">
        <v>350</v>
      </c>
      <c r="B2587">
        <v>500</v>
      </c>
      <c r="C2587" t="s">
        <v>1094</v>
      </c>
      <c r="D2587" t="s">
        <v>911</v>
      </c>
      <c r="E2587" t="s">
        <v>1048</v>
      </c>
      <c r="F2587" t="str">
        <f t="shared" si="40"/>
        <v>350500DKA6430DKA1070-1080DKA3210</v>
      </c>
      <c r="G2587" t="s">
        <v>504</v>
      </c>
    </row>
    <row r="2588" spans="1:7" x14ac:dyDescent="0.25">
      <c r="A2588">
        <v>350</v>
      </c>
      <c r="B2588">
        <v>500</v>
      </c>
      <c r="C2588" t="s">
        <v>1094</v>
      </c>
      <c r="D2588" t="s">
        <v>911</v>
      </c>
      <c r="E2588" t="s">
        <v>1050</v>
      </c>
      <c r="F2588" t="str">
        <f t="shared" si="40"/>
        <v>350500DKA6430DKA1070-1080DKA3220</v>
      </c>
      <c r="G2588" t="s">
        <v>501</v>
      </c>
    </row>
    <row r="2589" spans="1:7" x14ac:dyDescent="0.25">
      <c r="A2589">
        <v>350</v>
      </c>
      <c r="B2589">
        <v>500</v>
      </c>
      <c r="C2589" t="s">
        <v>1094</v>
      </c>
      <c r="D2589" t="s">
        <v>911</v>
      </c>
      <c r="E2589" t="s">
        <v>1052</v>
      </c>
      <c r="F2589" t="str">
        <f t="shared" si="40"/>
        <v>350500DKA6430DKA1070-1080DKA3230</v>
      </c>
      <c r="G2589" t="s">
        <v>501</v>
      </c>
    </row>
    <row r="2590" spans="1:7" x14ac:dyDescent="0.25">
      <c r="A2590">
        <v>350</v>
      </c>
      <c r="B2590">
        <v>500</v>
      </c>
      <c r="C2590" t="s">
        <v>1094</v>
      </c>
      <c r="D2590" t="s">
        <v>913</v>
      </c>
      <c r="E2590" t="s">
        <v>1046</v>
      </c>
      <c r="F2590" t="str">
        <f t="shared" si="40"/>
        <v>350500DKA6430DKA1090DKA3200</v>
      </c>
      <c r="G2590" t="s">
        <v>723</v>
      </c>
    </row>
    <row r="2591" spans="1:7" x14ac:dyDescent="0.25">
      <c r="A2591">
        <v>350</v>
      </c>
      <c r="B2591">
        <v>500</v>
      </c>
      <c r="C2591" t="s">
        <v>1094</v>
      </c>
      <c r="D2591" t="s">
        <v>913</v>
      </c>
      <c r="E2591" t="s">
        <v>1048</v>
      </c>
      <c r="F2591" t="str">
        <f t="shared" si="40"/>
        <v>350500DKA6430DKA1090DKA3210</v>
      </c>
      <c r="G2591" t="s">
        <v>723</v>
      </c>
    </row>
    <row r="2592" spans="1:7" x14ac:dyDescent="0.25">
      <c r="A2592">
        <v>350</v>
      </c>
      <c r="B2592">
        <v>500</v>
      </c>
      <c r="C2592" t="s">
        <v>1094</v>
      </c>
      <c r="D2592" t="s">
        <v>913</v>
      </c>
      <c r="E2592" t="s">
        <v>1050</v>
      </c>
      <c r="F2592" t="str">
        <f t="shared" si="40"/>
        <v>350500DKA6430DKA1090DKA3220</v>
      </c>
      <c r="G2592" t="s">
        <v>723</v>
      </c>
    </row>
    <row r="2593" spans="1:7" x14ac:dyDescent="0.25">
      <c r="A2593">
        <v>350</v>
      </c>
      <c r="B2593">
        <v>500</v>
      </c>
      <c r="C2593" t="s">
        <v>1094</v>
      </c>
      <c r="D2593" t="s">
        <v>913</v>
      </c>
      <c r="E2593" t="s">
        <v>1052</v>
      </c>
      <c r="F2593" t="str">
        <f t="shared" si="40"/>
        <v>350500DKA6430DKA1090DKA3230</v>
      </c>
      <c r="G2593" t="s">
        <v>723</v>
      </c>
    </row>
    <row r="2594" spans="1:7" x14ac:dyDescent="0.25">
      <c r="A2594">
        <v>350</v>
      </c>
      <c r="B2594">
        <v>510</v>
      </c>
      <c r="C2594" t="s">
        <v>1092</v>
      </c>
      <c r="D2594" t="s">
        <v>908</v>
      </c>
      <c r="E2594" t="s">
        <v>1046</v>
      </c>
      <c r="F2594" t="str">
        <f t="shared" si="40"/>
        <v>350510DKA6410DKA1040-1050DKA3200</v>
      </c>
      <c r="G2594" t="s">
        <v>723</v>
      </c>
    </row>
    <row r="2595" spans="1:7" x14ac:dyDescent="0.25">
      <c r="A2595">
        <v>350</v>
      </c>
      <c r="B2595">
        <v>510</v>
      </c>
      <c r="C2595" t="s">
        <v>1092</v>
      </c>
      <c r="D2595" t="s">
        <v>908</v>
      </c>
      <c r="E2595" t="s">
        <v>1048</v>
      </c>
      <c r="F2595" t="str">
        <f t="shared" si="40"/>
        <v>350510DKA6410DKA1040-1050DKA3210</v>
      </c>
      <c r="G2595" t="s">
        <v>723</v>
      </c>
    </row>
    <row r="2596" spans="1:7" x14ac:dyDescent="0.25">
      <c r="A2596">
        <v>350</v>
      </c>
      <c r="B2596">
        <v>510</v>
      </c>
      <c r="C2596" t="s">
        <v>1092</v>
      </c>
      <c r="D2596" t="s">
        <v>908</v>
      </c>
      <c r="E2596" t="s">
        <v>1050</v>
      </c>
      <c r="F2596" t="str">
        <f t="shared" si="40"/>
        <v>350510DKA6410DKA1040-1050DKA3220</v>
      </c>
      <c r="G2596" t="s">
        <v>723</v>
      </c>
    </row>
    <row r="2597" spans="1:7" x14ac:dyDescent="0.25">
      <c r="A2597">
        <v>350</v>
      </c>
      <c r="B2597">
        <v>510</v>
      </c>
      <c r="C2597" t="s">
        <v>1092</v>
      </c>
      <c r="D2597" t="s">
        <v>908</v>
      </c>
      <c r="E2597" t="s">
        <v>1052</v>
      </c>
      <c r="F2597" t="str">
        <f t="shared" si="40"/>
        <v>350510DKA6410DKA1040-1050DKA3230</v>
      </c>
      <c r="G2597" t="s">
        <v>723</v>
      </c>
    </row>
    <row r="2598" spans="1:7" x14ac:dyDescent="0.25">
      <c r="A2598">
        <v>350</v>
      </c>
      <c r="B2598">
        <v>510</v>
      </c>
      <c r="C2598" t="s">
        <v>1092</v>
      </c>
      <c r="D2598" t="s">
        <v>910</v>
      </c>
      <c r="E2598" t="s">
        <v>1046</v>
      </c>
      <c r="F2598" t="str">
        <f t="shared" si="40"/>
        <v>350510DKA6410DKA1060DKA3200</v>
      </c>
      <c r="G2598" t="s">
        <v>504</v>
      </c>
    </row>
    <row r="2599" spans="1:7" x14ac:dyDescent="0.25">
      <c r="A2599">
        <v>350</v>
      </c>
      <c r="B2599">
        <v>510</v>
      </c>
      <c r="C2599" t="s">
        <v>1092</v>
      </c>
      <c r="D2599" t="s">
        <v>910</v>
      </c>
      <c r="E2599" t="s">
        <v>1048</v>
      </c>
      <c r="F2599" t="str">
        <f t="shared" si="40"/>
        <v>350510DKA6410DKA1060DKA3210</v>
      </c>
      <c r="G2599" t="s">
        <v>504</v>
      </c>
    </row>
    <row r="2600" spans="1:7" x14ac:dyDescent="0.25">
      <c r="A2600">
        <v>350</v>
      </c>
      <c r="B2600">
        <v>510</v>
      </c>
      <c r="C2600" t="s">
        <v>1092</v>
      </c>
      <c r="D2600" t="s">
        <v>910</v>
      </c>
      <c r="E2600" t="s">
        <v>1050</v>
      </c>
      <c r="F2600" t="str">
        <f t="shared" si="40"/>
        <v>350510DKA6410DKA1060DKA3220</v>
      </c>
      <c r="G2600" t="s">
        <v>504</v>
      </c>
    </row>
    <row r="2601" spans="1:7" x14ac:dyDescent="0.25">
      <c r="A2601">
        <v>350</v>
      </c>
      <c r="B2601">
        <v>510</v>
      </c>
      <c r="C2601" t="s">
        <v>1092</v>
      </c>
      <c r="D2601" t="s">
        <v>910</v>
      </c>
      <c r="E2601" t="s">
        <v>1052</v>
      </c>
      <c r="F2601" t="str">
        <f t="shared" si="40"/>
        <v>350510DKA6410DKA1060DKA3230</v>
      </c>
      <c r="G2601" t="s">
        <v>504</v>
      </c>
    </row>
    <row r="2602" spans="1:7" x14ac:dyDescent="0.25">
      <c r="A2602">
        <v>350</v>
      </c>
      <c r="B2602">
        <v>510</v>
      </c>
      <c r="C2602" t="s">
        <v>1092</v>
      </c>
      <c r="D2602" t="s">
        <v>911</v>
      </c>
      <c r="E2602" t="s">
        <v>1046</v>
      </c>
      <c r="F2602" t="str">
        <f t="shared" si="40"/>
        <v>350510DKA6410DKA1070-1080DKA3200</v>
      </c>
      <c r="G2602" t="s">
        <v>723</v>
      </c>
    </row>
    <row r="2603" spans="1:7" x14ac:dyDescent="0.25">
      <c r="A2603">
        <v>350</v>
      </c>
      <c r="B2603">
        <v>510</v>
      </c>
      <c r="C2603" t="s">
        <v>1092</v>
      </c>
      <c r="D2603" t="s">
        <v>911</v>
      </c>
      <c r="E2603" t="s">
        <v>1048</v>
      </c>
      <c r="F2603" t="str">
        <f t="shared" si="40"/>
        <v>350510DKA6410DKA1070-1080DKA3210</v>
      </c>
      <c r="G2603" t="s">
        <v>723</v>
      </c>
    </row>
    <row r="2604" spans="1:7" x14ac:dyDescent="0.25">
      <c r="A2604">
        <v>350</v>
      </c>
      <c r="B2604">
        <v>510</v>
      </c>
      <c r="C2604" t="s">
        <v>1092</v>
      </c>
      <c r="D2604" t="s">
        <v>911</v>
      </c>
      <c r="E2604" t="s">
        <v>1050</v>
      </c>
      <c r="F2604" t="str">
        <f t="shared" si="40"/>
        <v>350510DKA6410DKA1070-1080DKA3220</v>
      </c>
      <c r="G2604" t="s">
        <v>723</v>
      </c>
    </row>
    <row r="2605" spans="1:7" x14ac:dyDescent="0.25">
      <c r="A2605">
        <v>350</v>
      </c>
      <c r="B2605">
        <v>510</v>
      </c>
      <c r="C2605" t="s">
        <v>1092</v>
      </c>
      <c r="D2605" t="s">
        <v>911</v>
      </c>
      <c r="E2605" t="s">
        <v>1052</v>
      </c>
      <c r="F2605" t="str">
        <f t="shared" si="40"/>
        <v>350510DKA6410DKA1070-1080DKA3230</v>
      </c>
      <c r="G2605" t="s">
        <v>723</v>
      </c>
    </row>
    <row r="2606" spans="1:7" x14ac:dyDescent="0.25">
      <c r="A2606">
        <v>350</v>
      </c>
      <c r="B2606">
        <v>510</v>
      </c>
      <c r="C2606" t="s">
        <v>1092</v>
      </c>
      <c r="D2606" t="s">
        <v>913</v>
      </c>
      <c r="E2606" t="s">
        <v>1046</v>
      </c>
      <c r="F2606" t="str">
        <f t="shared" si="40"/>
        <v>350510DKA6410DKA1090DKA3200</v>
      </c>
      <c r="G2606" t="s">
        <v>504</v>
      </c>
    </row>
    <row r="2607" spans="1:7" x14ac:dyDescent="0.25">
      <c r="A2607">
        <v>350</v>
      </c>
      <c r="B2607">
        <v>510</v>
      </c>
      <c r="C2607" t="s">
        <v>1092</v>
      </c>
      <c r="D2607" t="s">
        <v>913</v>
      </c>
      <c r="E2607" t="s">
        <v>1048</v>
      </c>
      <c r="F2607" t="str">
        <f t="shared" si="40"/>
        <v>350510DKA6410DKA1090DKA3210</v>
      </c>
      <c r="G2607" t="s">
        <v>504</v>
      </c>
    </row>
    <row r="2608" spans="1:7" x14ac:dyDescent="0.25">
      <c r="A2608">
        <v>350</v>
      </c>
      <c r="B2608">
        <v>510</v>
      </c>
      <c r="C2608" t="s">
        <v>1092</v>
      </c>
      <c r="D2608" t="s">
        <v>913</v>
      </c>
      <c r="E2608" t="s">
        <v>1050</v>
      </c>
      <c r="F2608" t="str">
        <f t="shared" si="40"/>
        <v>350510DKA6410DKA1090DKA3220</v>
      </c>
      <c r="G2608" t="s">
        <v>504</v>
      </c>
    </row>
    <row r="2609" spans="1:7" x14ac:dyDescent="0.25">
      <c r="A2609">
        <v>350</v>
      </c>
      <c r="B2609">
        <v>510</v>
      </c>
      <c r="C2609" t="s">
        <v>1092</v>
      </c>
      <c r="D2609" t="s">
        <v>913</v>
      </c>
      <c r="E2609" t="s">
        <v>1052</v>
      </c>
      <c r="F2609" t="str">
        <f t="shared" si="40"/>
        <v>350510DKA6410DKA1090DKA3230</v>
      </c>
      <c r="G2609" t="s">
        <v>504</v>
      </c>
    </row>
    <row r="2610" spans="1:7" x14ac:dyDescent="0.25">
      <c r="A2610">
        <v>350</v>
      </c>
      <c r="B2610">
        <v>510</v>
      </c>
      <c r="C2610" t="s">
        <v>1093</v>
      </c>
      <c r="D2610" t="s">
        <v>908</v>
      </c>
      <c r="E2610" t="s">
        <v>1046</v>
      </c>
      <c r="F2610" t="str">
        <f t="shared" si="40"/>
        <v>350510DKA6420DKA1040-1050DKA3200</v>
      </c>
      <c r="G2610" t="s">
        <v>504</v>
      </c>
    </row>
    <row r="2611" spans="1:7" x14ac:dyDescent="0.25">
      <c r="A2611">
        <v>350</v>
      </c>
      <c r="B2611">
        <v>510</v>
      </c>
      <c r="C2611" t="s">
        <v>1093</v>
      </c>
      <c r="D2611" t="s">
        <v>908</v>
      </c>
      <c r="E2611" t="s">
        <v>1048</v>
      </c>
      <c r="F2611" t="str">
        <f t="shared" si="40"/>
        <v>350510DKA6420DKA1040-1050DKA3210</v>
      </c>
      <c r="G2611" t="s">
        <v>504</v>
      </c>
    </row>
    <row r="2612" spans="1:7" x14ac:dyDescent="0.25">
      <c r="A2612">
        <v>350</v>
      </c>
      <c r="B2612">
        <v>510</v>
      </c>
      <c r="C2612" t="s">
        <v>1093</v>
      </c>
      <c r="D2612" t="s">
        <v>908</v>
      </c>
      <c r="E2612" t="s">
        <v>1050</v>
      </c>
      <c r="F2612" t="str">
        <f t="shared" si="40"/>
        <v>350510DKA6420DKA1040-1050DKA3220</v>
      </c>
      <c r="G2612" t="s">
        <v>501</v>
      </c>
    </row>
    <row r="2613" spans="1:7" x14ac:dyDescent="0.25">
      <c r="A2613">
        <v>350</v>
      </c>
      <c r="B2613">
        <v>510</v>
      </c>
      <c r="C2613" t="s">
        <v>1093</v>
      </c>
      <c r="D2613" t="s">
        <v>908</v>
      </c>
      <c r="E2613" t="s">
        <v>1052</v>
      </c>
      <c r="F2613" t="str">
        <f t="shared" si="40"/>
        <v>350510DKA6420DKA1040-1050DKA3230</v>
      </c>
      <c r="G2613" t="s">
        <v>501</v>
      </c>
    </row>
    <row r="2614" spans="1:7" x14ac:dyDescent="0.25">
      <c r="A2614">
        <v>350</v>
      </c>
      <c r="B2614">
        <v>510</v>
      </c>
      <c r="C2614" t="s">
        <v>1093</v>
      </c>
      <c r="D2614" t="s">
        <v>910</v>
      </c>
      <c r="E2614" t="s">
        <v>1046</v>
      </c>
      <c r="F2614" t="str">
        <f t="shared" si="40"/>
        <v>350510DKA6420DKA1060DKA3200</v>
      </c>
      <c r="G2614" t="s">
        <v>504</v>
      </c>
    </row>
    <row r="2615" spans="1:7" x14ac:dyDescent="0.25">
      <c r="A2615">
        <v>350</v>
      </c>
      <c r="B2615">
        <v>510</v>
      </c>
      <c r="C2615" t="s">
        <v>1093</v>
      </c>
      <c r="D2615" t="s">
        <v>910</v>
      </c>
      <c r="E2615" t="s">
        <v>1048</v>
      </c>
      <c r="F2615" t="str">
        <f t="shared" si="40"/>
        <v>350510DKA6420DKA1060DKA3210</v>
      </c>
      <c r="G2615" t="s">
        <v>504</v>
      </c>
    </row>
    <row r="2616" spans="1:7" x14ac:dyDescent="0.25">
      <c r="A2616">
        <v>350</v>
      </c>
      <c r="B2616">
        <v>510</v>
      </c>
      <c r="C2616" t="s">
        <v>1093</v>
      </c>
      <c r="D2616" t="s">
        <v>910</v>
      </c>
      <c r="E2616" t="s">
        <v>1050</v>
      </c>
      <c r="F2616" t="str">
        <f t="shared" si="40"/>
        <v>350510DKA6420DKA1060DKA3220</v>
      </c>
      <c r="G2616" t="s">
        <v>501</v>
      </c>
    </row>
    <row r="2617" spans="1:7" x14ac:dyDescent="0.25">
      <c r="A2617">
        <v>350</v>
      </c>
      <c r="B2617">
        <v>510</v>
      </c>
      <c r="C2617" t="s">
        <v>1093</v>
      </c>
      <c r="D2617" t="s">
        <v>910</v>
      </c>
      <c r="E2617" t="s">
        <v>1052</v>
      </c>
      <c r="F2617" t="str">
        <f t="shared" si="40"/>
        <v>350510DKA6420DKA1060DKA3230</v>
      </c>
      <c r="G2617" t="s">
        <v>501</v>
      </c>
    </row>
    <row r="2618" spans="1:7" x14ac:dyDescent="0.25">
      <c r="A2618">
        <v>350</v>
      </c>
      <c r="B2618">
        <v>510</v>
      </c>
      <c r="C2618" t="s">
        <v>1093</v>
      </c>
      <c r="D2618" t="s">
        <v>911</v>
      </c>
      <c r="E2618" t="s">
        <v>1046</v>
      </c>
      <c r="F2618" t="str">
        <f t="shared" si="40"/>
        <v>350510DKA6420DKA1070-1080DKA3200</v>
      </c>
      <c r="G2618" t="s">
        <v>504</v>
      </c>
    </row>
    <row r="2619" spans="1:7" x14ac:dyDescent="0.25">
      <c r="A2619">
        <v>350</v>
      </c>
      <c r="B2619">
        <v>510</v>
      </c>
      <c r="C2619" t="s">
        <v>1093</v>
      </c>
      <c r="D2619" t="s">
        <v>911</v>
      </c>
      <c r="E2619" t="s">
        <v>1048</v>
      </c>
      <c r="F2619" t="str">
        <f t="shared" si="40"/>
        <v>350510DKA6420DKA1070-1080DKA3210</v>
      </c>
      <c r="G2619" t="s">
        <v>504</v>
      </c>
    </row>
    <row r="2620" spans="1:7" x14ac:dyDescent="0.25">
      <c r="A2620">
        <v>350</v>
      </c>
      <c r="B2620">
        <v>510</v>
      </c>
      <c r="C2620" t="s">
        <v>1093</v>
      </c>
      <c r="D2620" t="s">
        <v>911</v>
      </c>
      <c r="E2620" t="s">
        <v>1050</v>
      </c>
      <c r="F2620" t="str">
        <f t="shared" si="40"/>
        <v>350510DKA6420DKA1070-1080DKA3220</v>
      </c>
      <c r="G2620" t="s">
        <v>504</v>
      </c>
    </row>
    <row r="2621" spans="1:7" x14ac:dyDescent="0.25">
      <c r="A2621">
        <v>350</v>
      </c>
      <c r="B2621">
        <v>510</v>
      </c>
      <c r="C2621" t="s">
        <v>1093</v>
      </c>
      <c r="D2621" t="s">
        <v>911</v>
      </c>
      <c r="E2621" t="s">
        <v>1052</v>
      </c>
      <c r="F2621" t="str">
        <f t="shared" si="40"/>
        <v>350510DKA6420DKA1070-1080DKA3230</v>
      </c>
      <c r="G2621" t="s">
        <v>504</v>
      </c>
    </row>
    <row r="2622" spans="1:7" x14ac:dyDescent="0.25">
      <c r="A2622">
        <v>350</v>
      </c>
      <c r="B2622">
        <v>510</v>
      </c>
      <c r="C2622" t="s">
        <v>1093</v>
      </c>
      <c r="D2622" t="s">
        <v>913</v>
      </c>
      <c r="E2622" t="s">
        <v>1046</v>
      </c>
      <c r="F2622" t="str">
        <f t="shared" si="40"/>
        <v>350510DKA6420DKA1090DKA3200</v>
      </c>
      <c r="G2622" t="s">
        <v>504</v>
      </c>
    </row>
    <row r="2623" spans="1:7" x14ac:dyDescent="0.25">
      <c r="A2623">
        <v>350</v>
      </c>
      <c r="B2623">
        <v>510</v>
      </c>
      <c r="C2623" t="s">
        <v>1093</v>
      </c>
      <c r="D2623" t="s">
        <v>913</v>
      </c>
      <c r="E2623" t="s">
        <v>1048</v>
      </c>
      <c r="F2623" t="str">
        <f t="shared" si="40"/>
        <v>350510DKA6420DKA1090DKA3210</v>
      </c>
      <c r="G2623" t="s">
        <v>504</v>
      </c>
    </row>
    <row r="2624" spans="1:7" x14ac:dyDescent="0.25">
      <c r="A2624">
        <v>350</v>
      </c>
      <c r="B2624">
        <v>510</v>
      </c>
      <c r="C2624" t="s">
        <v>1093</v>
      </c>
      <c r="D2624" t="s">
        <v>913</v>
      </c>
      <c r="E2624" t="s">
        <v>1050</v>
      </c>
      <c r="F2624" t="str">
        <f t="shared" si="40"/>
        <v>350510DKA6420DKA1090DKA3220</v>
      </c>
      <c r="G2624" t="s">
        <v>504</v>
      </c>
    </row>
    <row r="2625" spans="1:7" x14ac:dyDescent="0.25">
      <c r="A2625">
        <v>350</v>
      </c>
      <c r="B2625">
        <v>510</v>
      </c>
      <c r="C2625" t="s">
        <v>1093</v>
      </c>
      <c r="D2625" t="s">
        <v>913</v>
      </c>
      <c r="E2625" t="s">
        <v>1052</v>
      </c>
      <c r="F2625" t="str">
        <f t="shared" si="40"/>
        <v>350510DKA6420DKA1090DKA3230</v>
      </c>
      <c r="G2625" t="s">
        <v>504</v>
      </c>
    </row>
    <row r="2626" spans="1:7" x14ac:dyDescent="0.25">
      <c r="A2626">
        <v>350</v>
      </c>
      <c r="B2626">
        <v>510</v>
      </c>
      <c r="C2626" t="s">
        <v>1094</v>
      </c>
      <c r="D2626" t="s">
        <v>908</v>
      </c>
      <c r="E2626" t="s">
        <v>1046</v>
      </c>
      <c r="F2626" t="str">
        <f t="shared" si="40"/>
        <v>350510DKA6430DKA1040-1050DKA3200</v>
      </c>
      <c r="G2626" t="s">
        <v>504</v>
      </c>
    </row>
    <row r="2627" spans="1:7" x14ac:dyDescent="0.25">
      <c r="A2627">
        <v>350</v>
      </c>
      <c r="B2627">
        <v>510</v>
      </c>
      <c r="C2627" t="s">
        <v>1094</v>
      </c>
      <c r="D2627" t="s">
        <v>908</v>
      </c>
      <c r="E2627" t="s">
        <v>1048</v>
      </c>
      <c r="F2627" t="str">
        <f t="shared" ref="F2627:F2690" si="41">CONCATENATE(A2627,B2627,C2627,D2627,E2627)</f>
        <v>350510DKA6430DKA1040-1050DKA3210</v>
      </c>
      <c r="G2627" t="s">
        <v>504</v>
      </c>
    </row>
    <row r="2628" spans="1:7" x14ac:dyDescent="0.25">
      <c r="A2628">
        <v>350</v>
      </c>
      <c r="B2628">
        <v>510</v>
      </c>
      <c r="C2628" t="s">
        <v>1094</v>
      </c>
      <c r="D2628" t="s">
        <v>908</v>
      </c>
      <c r="E2628" t="s">
        <v>1050</v>
      </c>
      <c r="F2628" t="str">
        <f t="shared" si="41"/>
        <v>350510DKA6430DKA1040-1050DKA3220</v>
      </c>
      <c r="G2628" t="s">
        <v>501</v>
      </c>
    </row>
    <row r="2629" spans="1:7" x14ac:dyDescent="0.25">
      <c r="A2629">
        <v>350</v>
      </c>
      <c r="B2629">
        <v>510</v>
      </c>
      <c r="C2629" t="s">
        <v>1094</v>
      </c>
      <c r="D2629" t="s">
        <v>908</v>
      </c>
      <c r="E2629" t="s">
        <v>1052</v>
      </c>
      <c r="F2629" t="str">
        <f t="shared" si="41"/>
        <v>350510DKA6430DKA1040-1050DKA3230</v>
      </c>
      <c r="G2629" t="s">
        <v>501</v>
      </c>
    </row>
    <row r="2630" spans="1:7" x14ac:dyDescent="0.25">
      <c r="A2630">
        <v>350</v>
      </c>
      <c r="B2630">
        <v>510</v>
      </c>
      <c r="C2630" t="s">
        <v>1094</v>
      </c>
      <c r="D2630" t="s">
        <v>910</v>
      </c>
      <c r="E2630" t="s">
        <v>1046</v>
      </c>
      <c r="F2630" t="str">
        <f t="shared" si="41"/>
        <v>350510DKA6430DKA1060DKA3200</v>
      </c>
      <c r="G2630" t="s">
        <v>723</v>
      </c>
    </row>
    <row r="2631" spans="1:7" x14ac:dyDescent="0.25">
      <c r="A2631">
        <v>350</v>
      </c>
      <c r="B2631">
        <v>510</v>
      </c>
      <c r="C2631" t="s">
        <v>1094</v>
      </c>
      <c r="D2631" t="s">
        <v>910</v>
      </c>
      <c r="E2631" t="s">
        <v>1048</v>
      </c>
      <c r="F2631" t="str">
        <f t="shared" si="41"/>
        <v>350510DKA6430DKA1060DKA3210</v>
      </c>
      <c r="G2631" t="s">
        <v>723</v>
      </c>
    </row>
    <row r="2632" spans="1:7" x14ac:dyDescent="0.25">
      <c r="A2632">
        <v>350</v>
      </c>
      <c r="B2632">
        <v>510</v>
      </c>
      <c r="C2632" t="s">
        <v>1094</v>
      </c>
      <c r="D2632" t="s">
        <v>910</v>
      </c>
      <c r="E2632" t="s">
        <v>1050</v>
      </c>
      <c r="F2632" t="str">
        <f t="shared" si="41"/>
        <v>350510DKA6430DKA1060DKA3220</v>
      </c>
      <c r="G2632" t="s">
        <v>723</v>
      </c>
    </row>
    <row r="2633" spans="1:7" x14ac:dyDescent="0.25">
      <c r="A2633">
        <v>350</v>
      </c>
      <c r="B2633">
        <v>510</v>
      </c>
      <c r="C2633" t="s">
        <v>1094</v>
      </c>
      <c r="D2633" t="s">
        <v>910</v>
      </c>
      <c r="E2633" t="s">
        <v>1052</v>
      </c>
      <c r="F2633" t="str">
        <f t="shared" si="41"/>
        <v>350510DKA6430DKA1060DKA3230</v>
      </c>
      <c r="G2633" t="s">
        <v>723</v>
      </c>
    </row>
    <row r="2634" spans="1:7" x14ac:dyDescent="0.25">
      <c r="A2634">
        <v>350</v>
      </c>
      <c r="B2634">
        <v>510</v>
      </c>
      <c r="C2634" t="s">
        <v>1094</v>
      </c>
      <c r="D2634" t="s">
        <v>911</v>
      </c>
      <c r="E2634" t="s">
        <v>1046</v>
      </c>
      <c r="F2634" t="str">
        <f t="shared" si="41"/>
        <v>350510DKA6430DKA1070-1080DKA3200</v>
      </c>
      <c r="G2634" t="s">
        <v>504</v>
      </c>
    </row>
    <row r="2635" spans="1:7" x14ac:dyDescent="0.25">
      <c r="A2635">
        <v>350</v>
      </c>
      <c r="B2635">
        <v>510</v>
      </c>
      <c r="C2635" t="s">
        <v>1094</v>
      </c>
      <c r="D2635" t="s">
        <v>911</v>
      </c>
      <c r="E2635" t="s">
        <v>1048</v>
      </c>
      <c r="F2635" t="str">
        <f t="shared" si="41"/>
        <v>350510DKA6430DKA1070-1080DKA3210</v>
      </c>
      <c r="G2635" t="s">
        <v>504</v>
      </c>
    </row>
    <row r="2636" spans="1:7" x14ac:dyDescent="0.25">
      <c r="A2636">
        <v>350</v>
      </c>
      <c r="B2636">
        <v>510</v>
      </c>
      <c r="C2636" t="s">
        <v>1094</v>
      </c>
      <c r="D2636" t="s">
        <v>911</v>
      </c>
      <c r="E2636" t="s">
        <v>1050</v>
      </c>
      <c r="F2636" t="str">
        <f t="shared" si="41"/>
        <v>350510DKA6430DKA1070-1080DKA3220</v>
      </c>
      <c r="G2636" t="s">
        <v>501</v>
      </c>
    </row>
    <row r="2637" spans="1:7" x14ac:dyDescent="0.25">
      <c r="A2637">
        <v>350</v>
      </c>
      <c r="B2637">
        <v>510</v>
      </c>
      <c r="C2637" t="s">
        <v>1094</v>
      </c>
      <c r="D2637" t="s">
        <v>911</v>
      </c>
      <c r="E2637" t="s">
        <v>1052</v>
      </c>
      <c r="F2637" t="str">
        <f t="shared" si="41"/>
        <v>350510DKA6430DKA1070-1080DKA3230</v>
      </c>
      <c r="G2637" t="s">
        <v>501</v>
      </c>
    </row>
    <row r="2638" spans="1:7" x14ac:dyDescent="0.25">
      <c r="A2638">
        <v>350</v>
      </c>
      <c r="B2638">
        <v>510</v>
      </c>
      <c r="C2638" t="s">
        <v>1094</v>
      </c>
      <c r="D2638" t="s">
        <v>913</v>
      </c>
      <c r="E2638" t="s">
        <v>1046</v>
      </c>
      <c r="F2638" t="str">
        <f t="shared" si="41"/>
        <v>350510DKA6430DKA1090DKA3200</v>
      </c>
      <c r="G2638" t="s">
        <v>723</v>
      </c>
    </row>
    <row r="2639" spans="1:7" x14ac:dyDescent="0.25">
      <c r="A2639">
        <v>350</v>
      </c>
      <c r="B2639">
        <v>510</v>
      </c>
      <c r="C2639" t="s">
        <v>1094</v>
      </c>
      <c r="D2639" t="s">
        <v>913</v>
      </c>
      <c r="E2639" t="s">
        <v>1048</v>
      </c>
      <c r="F2639" t="str">
        <f t="shared" si="41"/>
        <v>350510DKA6430DKA1090DKA3210</v>
      </c>
      <c r="G2639" t="s">
        <v>723</v>
      </c>
    </row>
    <row r="2640" spans="1:7" x14ac:dyDescent="0.25">
      <c r="A2640">
        <v>350</v>
      </c>
      <c r="B2640">
        <v>510</v>
      </c>
      <c r="C2640" t="s">
        <v>1094</v>
      </c>
      <c r="D2640" t="s">
        <v>913</v>
      </c>
      <c r="E2640" t="s">
        <v>1050</v>
      </c>
      <c r="F2640" t="str">
        <f t="shared" si="41"/>
        <v>350510DKA6430DKA1090DKA3220</v>
      </c>
      <c r="G2640" t="s">
        <v>723</v>
      </c>
    </row>
    <row r="2641" spans="1:7" x14ac:dyDescent="0.25">
      <c r="A2641">
        <v>350</v>
      </c>
      <c r="B2641">
        <v>510</v>
      </c>
      <c r="C2641" t="s">
        <v>1094</v>
      </c>
      <c r="D2641" t="s">
        <v>913</v>
      </c>
      <c r="E2641" t="s">
        <v>1052</v>
      </c>
      <c r="F2641" t="str">
        <f t="shared" si="41"/>
        <v>350510DKA6430DKA1090DKA3230</v>
      </c>
      <c r="G2641" t="s">
        <v>723</v>
      </c>
    </row>
    <row r="2642" spans="1:7" x14ac:dyDescent="0.25">
      <c r="A2642">
        <v>350</v>
      </c>
      <c r="B2642">
        <v>520</v>
      </c>
      <c r="C2642" t="s">
        <v>1092</v>
      </c>
      <c r="D2642" t="s">
        <v>908</v>
      </c>
      <c r="E2642" t="s">
        <v>1046</v>
      </c>
      <c r="F2642" t="str">
        <f t="shared" si="41"/>
        <v>350520DKA6410DKA1040-1050DKA3200</v>
      </c>
      <c r="G2642" t="s">
        <v>723</v>
      </c>
    </row>
    <row r="2643" spans="1:7" x14ac:dyDescent="0.25">
      <c r="A2643">
        <v>350</v>
      </c>
      <c r="B2643">
        <v>520</v>
      </c>
      <c r="C2643" t="s">
        <v>1092</v>
      </c>
      <c r="D2643" t="s">
        <v>908</v>
      </c>
      <c r="E2643" t="s">
        <v>1048</v>
      </c>
      <c r="F2643" t="str">
        <f t="shared" si="41"/>
        <v>350520DKA6410DKA1040-1050DKA3210</v>
      </c>
      <c r="G2643" t="s">
        <v>723</v>
      </c>
    </row>
    <row r="2644" spans="1:7" x14ac:dyDescent="0.25">
      <c r="A2644">
        <v>350</v>
      </c>
      <c r="B2644">
        <v>520</v>
      </c>
      <c r="C2644" t="s">
        <v>1092</v>
      </c>
      <c r="D2644" t="s">
        <v>908</v>
      </c>
      <c r="E2644" t="s">
        <v>1050</v>
      </c>
      <c r="F2644" t="str">
        <f t="shared" si="41"/>
        <v>350520DKA6410DKA1040-1050DKA3220</v>
      </c>
      <c r="G2644" t="s">
        <v>723</v>
      </c>
    </row>
    <row r="2645" spans="1:7" x14ac:dyDescent="0.25">
      <c r="A2645">
        <v>350</v>
      </c>
      <c r="B2645">
        <v>520</v>
      </c>
      <c r="C2645" t="s">
        <v>1092</v>
      </c>
      <c r="D2645" t="s">
        <v>908</v>
      </c>
      <c r="E2645" t="s">
        <v>1052</v>
      </c>
      <c r="F2645" t="str">
        <f t="shared" si="41"/>
        <v>350520DKA6410DKA1040-1050DKA3230</v>
      </c>
      <c r="G2645" t="s">
        <v>723</v>
      </c>
    </row>
    <row r="2646" spans="1:7" x14ac:dyDescent="0.25">
      <c r="A2646">
        <v>350</v>
      </c>
      <c r="B2646">
        <v>520</v>
      </c>
      <c r="C2646" t="s">
        <v>1092</v>
      </c>
      <c r="D2646" t="s">
        <v>910</v>
      </c>
      <c r="E2646" t="s">
        <v>1046</v>
      </c>
      <c r="F2646" t="str">
        <f t="shared" si="41"/>
        <v>350520DKA6410DKA1060DKA3200</v>
      </c>
      <c r="G2646" t="s">
        <v>504</v>
      </c>
    </row>
    <row r="2647" spans="1:7" x14ac:dyDescent="0.25">
      <c r="A2647">
        <v>350</v>
      </c>
      <c r="B2647">
        <v>520</v>
      </c>
      <c r="C2647" t="s">
        <v>1092</v>
      </c>
      <c r="D2647" t="s">
        <v>910</v>
      </c>
      <c r="E2647" t="s">
        <v>1048</v>
      </c>
      <c r="F2647" t="str">
        <f t="shared" si="41"/>
        <v>350520DKA6410DKA1060DKA3210</v>
      </c>
      <c r="G2647" t="s">
        <v>504</v>
      </c>
    </row>
    <row r="2648" spans="1:7" x14ac:dyDescent="0.25">
      <c r="A2648">
        <v>350</v>
      </c>
      <c r="B2648">
        <v>520</v>
      </c>
      <c r="C2648" t="s">
        <v>1092</v>
      </c>
      <c r="D2648" t="s">
        <v>910</v>
      </c>
      <c r="E2648" t="s">
        <v>1050</v>
      </c>
      <c r="F2648" t="str">
        <f t="shared" si="41"/>
        <v>350520DKA6410DKA1060DKA3220</v>
      </c>
      <c r="G2648" t="s">
        <v>504</v>
      </c>
    </row>
    <row r="2649" spans="1:7" x14ac:dyDescent="0.25">
      <c r="A2649">
        <v>350</v>
      </c>
      <c r="B2649">
        <v>520</v>
      </c>
      <c r="C2649" t="s">
        <v>1092</v>
      </c>
      <c r="D2649" t="s">
        <v>910</v>
      </c>
      <c r="E2649" t="s">
        <v>1052</v>
      </c>
      <c r="F2649" t="str">
        <f t="shared" si="41"/>
        <v>350520DKA6410DKA1060DKA3230</v>
      </c>
      <c r="G2649" t="s">
        <v>504</v>
      </c>
    </row>
    <row r="2650" spans="1:7" x14ac:dyDescent="0.25">
      <c r="A2650">
        <v>350</v>
      </c>
      <c r="B2650">
        <v>520</v>
      </c>
      <c r="C2650" t="s">
        <v>1092</v>
      </c>
      <c r="D2650" t="s">
        <v>911</v>
      </c>
      <c r="E2650" t="s">
        <v>1046</v>
      </c>
      <c r="F2650" t="str">
        <f t="shared" si="41"/>
        <v>350520DKA6410DKA1070-1080DKA3200</v>
      </c>
      <c r="G2650" t="s">
        <v>723</v>
      </c>
    </row>
    <row r="2651" spans="1:7" x14ac:dyDescent="0.25">
      <c r="A2651">
        <v>350</v>
      </c>
      <c r="B2651">
        <v>520</v>
      </c>
      <c r="C2651" t="s">
        <v>1092</v>
      </c>
      <c r="D2651" t="s">
        <v>911</v>
      </c>
      <c r="E2651" t="s">
        <v>1048</v>
      </c>
      <c r="F2651" t="str">
        <f t="shared" si="41"/>
        <v>350520DKA6410DKA1070-1080DKA3210</v>
      </c>
      <c r="G2651" t="s">
        <v>723</v>
      </c>
    </row>
    <row r="2652" spans="1:7" x14ac:dyDescent="0.25">
      <c r="A2652">
        <v>350</v>
      </c>
      <c r="B2652">
        <v>520</v>
      </c>
      <c r="C2652" t="s">
        <v>1092</v>
      </c>
      <c r="D2652" t="s">
        <v>911</v>
      </c>
      <c r="E2652" t="s">
        <v>1050</v>
      </c>
      <c r="F2652" t="str">
        <f t="shared" si="41"/>
        <v>350520DKA6410DKA1070-1080DKA3220</v>
      </c>
      <c r="G2652" t="s">
        <v>723</v>
      </c>
    </row>
    <row r="2653" spans="1:7" x14ac:dyDescent="0.25">
      <c r="A2653">
        <v>350</v>
      </c>
      <c r="B2653">
        <v>520</v>
      </c>
      <c r="C2653" t="s">
        <v>1092</v>
      </c>
      <c r="D2653" t="s">
        <v>911</v>
      </c>
      <c r="E2653" t="s">
        <v>1052</v>
      </c>
      <c r="F2653" t="str">
        <f t="shared" si="41"/>
        <v>350520DKA6410DKA1070-1080DKA3230</v>
      </c>
      <c r="G2653" t="s">
        <v>723</v>
      </c>
    </row>
    <row r="2654" spans="1:7" x14ac:dyDescent="0.25">
      <c r="A2654">
        <v>350</v>
      </c>
      <c r="B2654">
        <v>520</v>
      </c>
      <c r="C2654" t="s">
        <v>1092</v>
      </c>
      <c r="D2654" t="s">
        <v>913</v>
      </c>
      <c r="E2654" t="s">
        <v>1046</v>
      </c>
      <c r="F2654" t="str">
        <f t="shared" si="41"/>
        <v>350520DKA6410DKA1090DKA3200</v>
      </c>
      <c r="G2654" t="s">
        <v>504</v>
      </c>
    </row>
    <row r="2655" spans="1:7" x14ac:dyDescent="0.25">
      <c r="A2655">
        <v>350</v>
      </c>
      <c r="B2655">
        <v>520</v>
      </c>
      <c r="C2655" t="s">
        <v>1092</v>
      </c>
      <c r="D2655" t="s">
        <v>913</v>
      </c>
      <c r="E2655" t="s">
        <v>1048</v>
      </c>
      <c r="F2655" t="str">
        <f t="shared" si="41"/>
        <v>350520DKA6410DKA1090DKA3210</v>
      </c>
      <c r="G2655" t="s">
        <v>504</v>
      </c>
    </row>
    <row r="2656" spans="1:7" x14ac:dyDescent="0.25">
      <c r="A2656">
        <v>350</v>
      </c>
      <c r="B2656">
        <v>520</v>
      </c>
      <c r="C2656" t="s">
        <v>1092</v>
      </c>
      <c r="D2656" t="s">
        <v>913</v>
      </c>
      <c r="E2656" t="s">
        <v>1050</v>
      </c>
      <c r="F2656" t="str">
        <f t="shared" si="41"/>
        <v>350520DKA6410DKA1090DKA3220</v>
      </c>
      <c r="G2656" t="s">
        <v>504</v>
      </c>
    </row>
    <row r="2657" spans="1:7" x14ac:dyDescent="0.25">
      <c r="A2657">
        <v>350</v>
      </c>
      <c r="B2657">
        <v>520</v>
      </c>
      <c r="C2657" t="s">
        <v>1092</v>
      </c>
      <c r="D2657" t="s">
        <v>913</v>
      </c>
      <c r="E2657" t="s">
        <v>1052</v>
      </c>
      <c r="F2657" t="str">
        <f t="shared" si="41"/>
        <v>350520DKA6410DKA1090DKA3230</v>
      </c>
      <c r="G2657" t="s">
        <v>504</v>
      </c>
    </row>
    <row r="2658" spans="1:7" x14ac:dyDescent="0.25">
      <c r="A2658">
        <v>350</v>
      </c>
      <c r="B2658">
        <v>520</v>
      </c>
      <c r="C2658" t="s">
        <v>1093</v>
      </c>
      <c r="D2658" t="s">
        <v>908</v>
      </c>
      <c r="E2658" t="s">
        <v>1046</v>
      </c>
      <c r="F2658" t="str">
        <f t="shared" si="41"/>
        <v>350520DKA6420DKA1040-1050DKA3200</v>
      </c>
      <c r="G2658" t="s">
        <v>723</v>
      </c>
    </row>
    <row r="2659" spans="1:7" x14ac:dyDescent="0.25">
      <c r="A2659">
        <v>350</v>
      </c>
      <c r="B2659">
        <v>520</v>
      </c>
      <c r="C2659" t="s">
        <v>1093</v>
      </c>
      <c r="D2659" t="s">
        <v>908</v>
      </c>
      <c r="E2659" t="s">
        <v>1048</v>
      </c>
      <c r="F2659" t="str">
        <f t="shared" si="41"/>
        <v>350520DKA6420DKA1040-1050DKA3210</v>
      </c>
      <c r="G2659" t="s">
        <v>723</v>
      </c>
    </row>
    <row r="2660" spans="1:7" x14ac:dyDescent="0.25">
      <c r="A2660">
        <v>350</v>
      </c>
      <c r="B2660">
        <v>520</v>
      </c>
      <c r="C2660" t="s">
        <v>1093</v>
      </c>
      <c r="D2660" t="s">
        <v>908</v>
      </c>
      <c r="E2660" t="s">
        <v>1050</v>
      </c>
      <c r="F2660" t="str">
        <f t="shared" si="41"/>
        <v>350520DKA6420DKA1040-1050DKA3220</v>
      </c>
      <c r="G2660" t="s">
        <v>723</v>
      </c>
    </row>
    <row r="2661" spans="1:7" x14ac:dyDescent="0.25">
      <c r="A2661">
        <v>350</v>
      </c>
      <c r="B2661">
        <v>520</v>
      </c>
      <c r="C2661" t="s">
        <v>1093</v>
      </c>
      <c r="D2661" t="s">
        <v>908</v>
      </c>
      <c r="E2661" t="s">
        <v>1052</v>
      </c>
      <c r="F2661" t="str">
        <f t="shared" si="41"/>
        <v>350520DKA6420DKA1040-1050DKA3230</v>
      </c>
      <c r="G2661" t="s">
        <v>723</v>
      </c>
    </row>
    <row r="2662" spans="1:7" x14ac:dyDescent="0.25">
      <c r="A2662">
        <v>350</v>
      </c>
      <c r="B2662">
        <v>520</v>
      </c>
      <c r="C2662" t="s">
        <v>1093</v>
      </c>
      <c r="D2662" t="s">
        <v>910</v>
      </c>
      <c r="E2662" t="s">
        <v>1046</v>
      </c>
      <c r="F2662" t="str">
        <f t="shared" si="41"/>
        <v>350520DKA6420DKA1060DKA3200</v>
      </c>
      <c r="G2662" t="s">
        <v>504</v>
      </c>
    </row>
    <row r="2663" spans="1:7" x14ac:dyDescent="0.25">
      <c r="A2663">
        <v>350</v>
      </c>
      <c r="B2663">
        <v>520</v>
      </c>
      <c r="C2663" t="s">
        <v>1093</v>
      </c>
      <c r="D2663" t="s">
        <v>910</v>
      </c>
      <c r="E2663" t="s">
        <v>1048</v>
      </c>
      <c r="F2663" t="str">
        <f t="shared" si="41"/>
        <v>350520DKA6420DKA1060DKA3210</v>
      </c>
      <c r="G2663" t="s">
        <v>504</v>
      </c>
    </row>
    <row r="2664" spans="1:7" x14ac:dyDescent="0.25">
      <c r="A2664">
        <v>350</v>
      </c>
      <c r="B2664">
        <v>520</v>
      </c>
      <c r="C2664" t="s">
        <v>1093</v>
      </c>
      <c r="D2664" t="s">
        <v>910</v>
      </c>
      <c r="E2664" t="s">
        <v>1050</v>
      </c>
      <c r="F2664" t="str">
        <f t="shared" si="41"/>
        <v>350520DKA6420DKA1060DKA3220</v>
      </c>
      <c r="G2664" t="s">
        <v>504</v>
      </c>
    </row>
    <row r="2665" spans="1:7" x14ac:dyDescent="0.25">
      <c r="A2665">
        <v>350</v>
      </c>
      <c r="B2665">
        <v>520</v>
      </c>
      <c r="C2665" t="s">
        <v>1093</v>
      </c>
      <c r="D2665" t="s">
        <v>910</v>
      </c>
      <c r="E2665" t="s">
        <v>1052</v>
      </c>
      <c r="F2665" t="str">
        <f t="shared" si="41"/>
        <v>350520DKA6420DKA1060DKA3230</v>
      </c>
      <c r="G2665" t="s">
        <v>504</v>
      </c>
    </row>
    <row r="2666" spans="1:7" x14ac:dyDescent="0.25">
      <c r="A2666">
        <v>350</v>
      </c>
      <c r="B2666">
        <v>520</v>
      </c>
      <c r="C2666" t="s">
        <v>1093</v>
      </c>
      <c r="D2666" t="s">
        <v>911</v>
      </c>
      <c r="E2666" t="s">
        <v>1046</v>
      </c>
      <c r="F2666" t="str">
        <f t="shared" si="41"/>
        <v>350520DKA6420DKA1070-1080DKA3200</v>
      </c>
      <c r="G2666" t="s">
        <v>723</v>
      </c>
    </row>
    <row r="2667" spans="1:7" x14ac:dyDescent="0.25">
      <c r="A2667">
        <v>350</v>
      </c>
      <c r="B2667">
        <v>520</v>
      </c>
      <c r="C2667" t="s">
        <v>1093</v>
      </c>
      <c r="D2667" t="s">
        <v>911</v>
      </c>
      <c r="E2667" t="s">
        <v>1048</v>
      </c>
      <c r="F2667" t="str">
        <f t="shared" si="41"/>
        <v>350520DKA6420DKA1070-1080DKA3210</v>
      </c>
      <c r="G2667" t="s">
        <v>723</v>
      </c>
    </row>
    <row r="2668" spans="1:7" x14ac:dyDescent="0.25">
      <c r="A2668">
        <v>350</v>
      </c>
      <c r="B2668">
        <v>520</v>
      </c>
      <c r="C2668" t="s">
        <v>1093</v>
      </c>
      <c r="D2668" t="s">
        <v>911</v>
      </c>
      <c r="E2668" t="s">
        <v>1050</v>
      </c>
      <c r="F2668" t="str">
        <f t="shared" si="41"/>
        <v>350520DKA6420DKA1070-1080DKA3220</v>
      </c>
      <c r="G2668" t="s">
        <v>723</v>
      </c>
    </row>
    <row r="2669" spans="1:7" x14ac:dyDescent="0.25">
      <c r="A2669">
        <v>350</v>
      </c>
      <c r="B2669">
        <v>520</v>
      </c>
      <c r="C2669" t="s">
        <v>1093</v>
      </c>
      <c r="D2669" t="s">
        <v>911</v>
      </c>
      <c r="E2669" t="s">
        <v>1052</v>
      </c>
      <c r="F2669" t="str">
        <f t="shared" si="41"/>
        <v>350520DKA6420DKA1070-1080DKA3230</v>
      </c>
      <c r="G2669" t="s">
        <v>723</v>
      </c>
    </row>
    <row r="2670" spans="1:7" x14ac:dyDescent="0.25">
      <c r="A2670">
        <v>350</v>
      </c>
      <c r="B2670">
        <v>520</v>
      </c>
      <c r="C2670" t="s">
        <v>1093</v>
      </c>
      <c r="D2670" t="s">
        <v>913</v>
      </c>
      <c r="E2670" t="s">
        <v>1046</v>
      </c>
      <c r="F2670" t="str">
        <f t="shared" si="41"/>
        <v>350520DKA6420DKA1090DKA3200</v>
      </c>
      <c r="G2670" t="s">
        <v>504</v>
      </c>
    </row>
    <row r="2671" spans="1:7" x14ac:dyDescent="0.25">
      <c r="A2671">
        <v>350</v>
      </c>
      <c r="B2671">
        <v>520</v>
      </c>
      <c r="C2671" t="s">
        <v>1093</v>
      </c>
      <c r="D2671" t="s">
        <v>913</v>
      </c>
      <c r="E2671" t="s">
        <v>1048</v>
      </c>
      <c r="F2671" t="str">
        <f t="shared" si="41"/>
        <v>350520DKA6420DKA1090DKA3210</v>
      </c>
      <c r="G2671" t="s">
        <v>504</v>
      </c>
    </row>
    <row r="2672" spans="1:7" x14ac:dyDescent="0.25">
      <c r="A2672">
        <v>350</v>
      </c>
      <c r="B2672">
        <v>520</v>
      </c>
      <c r="C2672" t="s">
        <v>1093</v>
      </c>
      <c r="D2672" t="s">
        <v>913</v>
      </c>
      <c r="E2672" t="s">
        <v>1050</v>
      </c>
      <c r="F2672" t="str">
        <f t="shared" si="41"/>
        <v>350520DKA6420DKA1090DKA3220</v>
      </c>
      <c r="G2672" t="s">
        <v>504</v>
      </c>
    </row>
    <row r="2673" spans="1:7" x14ac:dyDescent="0.25">
      <c r="A2673">
        <v>350</v>
      </c>
      <c r="B2673">
        <v>520</v>
      </c>
      <c r="C2673" t="s">
        <v>1093</v>
      </c>
      <c r="D2673" t="s">
        <v>913</v>
      </c>
      <c r="E2673" t="s">
        <v>1052</v>
      </c>
      <c r="F2673" t="str">
        <f t="shared" si="41"/>
        <v>350520DKA6420DKA1090DKA3230</v>
      </c>
      <c r="G2673" t="s">
        <v>504</v>
      </c>
    </row>
    <row r="2674" spans="1:7" x14ac:dyDescent="0.25">
      <c r="A2674">
        <v>350</v>
      </c>
      <c r="B2674">
        <v>520</v>
      </c>
      <c r="C2674" t="s">
        <v>1094</v>
      </c>
      <c r="D2674" t="s">
        <v>908</v>
      </c>
      <c r="E2674" t="s">
        <v>1046</v>
      </c>
      <c r="F2674" t="str">
        <f t="shared" si="41"/>
        <v>350520DKA6430DKA1040-1050DKA3200</v>
      </c>
      <c r="G2674" t="s">
        <v>504</v>
      </c>
    </row>
    <row r="2675" spans="1:7" x14ac:dyDescent="0.25">
      <c r="A2675">
        <v>350</v>
      </c>
      <c r="B2675">
        <v>520</v>
      </c>
      <c r="C2675" t="s">
        <v>1094</v>
      </c>
      <c r="D2675" t="s">
        <v>908</v>
      </c>
      <c r="E2675" t="s">
        <v>1048</v>
      </c>
      <c r="F2675" t="str">
        <f t="shared" si="41"/>
        <v>350520DKA6430DKA1040-1050DKA3210</v>
      </c>
      <c r="G2675" t="s">
        <v>504</v>
      </c>
    </row>
    <row r="2676" spans="1:7" x14ac:dyDescent="0.25">
      <c r="A2676">
        <v>350</v>
      </c>
      <c r="B2676">
        <v>520</v>
      </c>
      <c r="C2676" t="s">
        <v>1094</v>
      </c>
      <c r="D2676" t="s">
        <v>908</v>
      </c>
      <c r="E2676" t="s">
        <v>1050</v>
      </c>
      <c r="F2676" t="str">
        <f t="shared" si="41"/>
        <v>350520DKA6430DKA1040-1050DKA3220</v>
      </c>
      <c r="G2676" t="s">
        <v>501</v>
      </c>
    </row>
    <row r="2677" spans="1:7" x14ac:dyDescent="0.25">
      <c r="A2677">
        <v>350</v>
      </c>
      <c r="B2677">
        <v>520</v>
      </c>
      <c r="C2677" t="s">
        <v>1094</v>
      </c>
      <c r="D2677" t="s">
        <v>908</v>
      </c>
      <c r="E2677" t="s">
        <v>1052</v>
      </c>
      <c r="F2677" t="str">
        <f t="shared" si="41"/>
        <v>350520DKA6430DKA1040-1050DKA3230</v>
      </c>
      <c r="G2677" t="s">
        <v>501</v>
      </c>
    </row>
    <row r="2678" spans="1:7" x14ac:dyDescent="0.25">
      <c r="A2678">
        <v>350</v>
      </c>
      <c r="B2678">
        <v>520</v>
      </c>
      <c r="C2678" t="s">
        <v>1094</v>
      </c>
      <c r="D2678" t="s">
        <v>910</v>
      </c>
      <c r="E2678" t="s">
        <v>1046</v>
      </c>
      <c r="F2678" t="str">
        <f t="shared" si="41"/>
        <v>350520DKA6430DKA1060DKA3200</v>
      </c>
      <c r="G2678" t="s">
        <v>504</v>
      </c>
    </row>
    <row r="2679" spans="1:7" x14ac:dyDescent="0.25">
      <c r="A2679">
        <v>350</v>
      </c>
      <c r="B2679">
        <v>520</v>
      </c>
      <c r="C2679" t="s">
        <v>1094</v>
      </c>
      <c r="D2679" t="s">
        <v>910</v>
      </c>
      <c r="E2679" t="s">
        <v>1048</v>
      </c>
      <c r="F2679" t="str">
        <f t="shared" si="41"/>
        <v>350520DKA6430DKA1060DKA3210</v>
      </c>
      <c r="G2679" t="s">
        <v>504</v>
      </c>
    </row>
    <row r="2680" spans="1:7" x14ac:dyDescent="0.25">
      <c r="A2680">
        <v>350</v>
      </c>
      <c r="B2680">
        <v>520</v>
      </c>
      <c r="C2680" t="s">
        <v>1094</v>
      </c>
      <c r="D2680" t="s">
        <v>910</v>
      </c>
      <c r="E2680" t="s">
        <v>1050</v>
      </c>
      <c r="F2680" t="str">
        <f t="shared" si="41"/>
        <v>350520DKA6430DKA1060DKA3220</v>
      </c>
      <c r="G2680" t="s">
        <v>501</v>
      </c>
    </row>
    <row r="2681" spans="1:7" x14ac:dyDescent="0.25">
      <c r="A2681">
        <v>350</v>
      </c>
      <c r="B2681">
        <v>520</v>
      </c>
      <c r="C2681" t="s">
        <v>1094</v>
      </c>
      <c r="D2681" t="s">
        <v>910</v>
      </c>
      <c r="E2681" t="s">
        <v>1052</v>
      </c>
      <c r="F2681" t="str">
        <f t="shared" si="41"/>
        <v>350520DKA6430DKA1060DKA3230</v>
      </c>
      <c r="G2681" t="s">
        <v>501</v>
      </c>
    </row>
    <row r="2682" spans="1:7" x14ac:dyDescent="0.25">
      <c r="A2682">
        <v>350</v>
      </c>
      <c r="B2682">
        <v>520</v>
      </c>
      <c r="C2682" t="s">
        <v>1094</v>
      </c>
      <c r="D2682" t="s">
        <v>911</v>
      </c>
      <c r="E2682" t="s">
        <v>1046</v>
      </c>
      <c r="F2682" t="str">
        <f t="shared" si="41"/>
        <v>350520DKA6430DKA1070-1080DKA3200</v>
      </c>
      <c r="G2682" t="s">
        <v>504</v>
      </c>
    </row>
    <row r="2683" spans="1:7" x14ac:dyDescent="0.25">
      <c r="A2683">
        <v>350</v>
      </c>
      <c r="B2683">
        <v>520</v>
      </c>
      <c r="C2683" t="s">
        <v>1094</v>
      </c>
      <c r="D2683" t="s">
        <v>911</v>
      </c>
      <c r="E2683" t="s">
        <v>1048</v>
      </c>
      <c r="F2683" t="str">
        <f t="shared" si="41"/>
        <v>350520DKA6430DKA1070-1080DKA3210</v>
      </c>
      <c r="G2683" t="s">
        <v>504</v>
      </c>
    </row>
    <row r="2684" spans="1:7" x14ac:dyDescent="0.25">
      <c r="A2684">
        <v>350</v>
      </c>
      <c r="B2684">
        <v>520</v>
      </c>
      <c r="C2684" t="s">
        <v>1094</v>
      </c>
      <c r="D2684" t="s">
        <v>911</v>
      </c>
      <c r="E2684" t="s">
        <v>1050</v>
      </c>
      <c r="F2684" t="str">
        <f t="shared" si="41"/>
        <v>350520DKA6430DKA1070-1080DKA3220</v>
      </c>
      <c r="G2684" t="s">
        <v>504</v>
      </c>
    </row>
    <row r="2685" spans="1:7" x14ac:dyDescent="0.25">
      <c r="A2685">
        <v>350</v>
      </c>
      <c r="B2685">
        <v>520</v>
      </c>
      <c r="C2685" t="s">
        <v>1094</v>
      </c>
      <c r="D2685" t="s">
        <v>911</v>
      </c>
      <c r="E2685" t="s">
        <v>1052</v>
      </c>
      <c r="F2685" t="str">
        <f t="shared" si="41"/>
        <v>350520DKA6430DKA1070-1080DKA3230</v>
      </c>
      <c r="G2685" t="s">
        <v>504</v>
      </c>
    </row>
    <row r="2686" spans="1:7" x14ac:dyDescent="0.25">
      <c r="A2686">
        <v>350</v>
      </c>
      <c r="B2686">
        <v>520</v>
      </c>
      <c r="C2686" t="s">
        <v>1094</v>
      </c>
      <c r="D2686" t="s">
        <v>913</v>
      </c>
      <c r="E2686" t="s">
        <v>1046</v>
      </c>
      <c r="F2686" t="str">
        <f t="shared" si="41"/>
        <v>350520DKA6430DKA1090DKA3200</v>
      </c>
      <c r="G2686" t="s">
        <v>504</v>
      </c>
    </row>
    <row r="2687" spans="1:7" x14ac:dyDescent="0.25">
      <c r="A2687">
        <v>350</v>
      </c>
      <c r="B2687">
        <v>520</v>
      </c>
      <c r="C2687" t="s">
        <v>1094</v>
      </c>
      <c r="D2687" t="s">
        <v>913</v>
      </c>
      <c r="E2687" t="s">
        <v>1048</v>
      </c>
      <c r="F2687" t="str">
        <f t="shared" si="41"/>
        <v>350520DKA6430DKA1090DKA3210</v>
      </c>
      <c r="G2687" t="s">
        <v>504</v>
      </c>
    </row>
    <row r="2688" spans="1:7" x14ac:dyDescent="0.25">
      <c r="A2688">
        <v>350</v>
      </c>
      <c r="B2688">
        <v>520</v>
      </c>
      <c r="C2688" t="s">
        <v>1094</v>
      </c>
      <c r="D2688" t="s">
        <v>913</v>
      </c>
      <c r="E2688" t="s">
        <v>1050</v>
      </c>
      <c r="F2688" t="str">
        <f t="shared" si="41"/>
        <v>350520DKA6430DKA1090DKA3220</v>
      </c>
      <c r="G2688" t="s">
        <v>504</v>
      </c>
    </row>
    <row r="2689" spans="1:7" x14ac:dyDescent="0.25">
      <c r="A2689">
        <v>350</v>
      </c>
      <c r="B2689">
        <v>520</v>
      </c>
      <c r="C2689" t="s">
        <v>1094</v>
      </c>
      <c r="D2689" t="s">
        <v>913</v>
      </c>
      <c r="E2689" t="s">
        <v>1052</v>
      </c>
      <c r="F2689" t="str">
        <f t="shared" si="41"/>
        <v>350520DKA6430DKA1090DKA3230</v>
      </c>
      <c r="G2689" t="s">
        <v>504</v>
      </c>
    </row>
    <row r="2690" spans="1:7" x14ac:dyDescent="0.25">
      <c r="A2690">
        <v>360</v>
      </c>
      <c r="B2690">
        <v>450</v>
      </c>
      <c r="C2690" t="s">
        <v>1092</v>
      </c>
      <c r="D2690" t="s">
        <v>908</v>
      </c>
      <c r="E2690" t="s">
        <v>1046</v>
      </c>
      <c r="F2690" t="str">
        <f t="shared" si="41"/>
        <v>360450DKA6410DKA1040-1050DKA3200</v>
      </c>
      <c r="G2690" t="s">
        <v>723</v>
      </c>
    </row>
    <row r="2691" spans="1:7" x14ac:dyDescent="0.25">
      <c r="A2691">
        <v>360</v>
      </c>
      <c r="B2691">
        <v>450</v>
      </c>
      <c r="C2691" t="s">
        <v>1092</v>
      </c>
      <c r="D2691" t="s">
        <v>908</v>
      </c>
      <c r="E2691" t="s">
        <v>1048</v>
      </c>
      <c r="F2691" t="str">
        <f t="shared" ref="F2691:F2754" si="42">CONCATENATE(A2691,B2691,C2691,D2691,E2691)</f>
        <v>360450DKA6410DKA1040-1050DKA3210</v>
      </c>
      <c r="G2691" t="s">
        <v>723</v>
      </c>
    </row>
    <row r="2692" spans="1:7" x14ac:dyDescent="0.25">
      <c r="A2692">
        <v>360</v>
      </c>
      <c r="B2692">
        <v>450</v>
      </c>
      <c r="C2692" t="s">
        <v>1092</v>
      </c>
      <c r="D2692" t="s">
        <v>908</v>
      </c>
      <c r="E2692" t="s">
        <v>1050</v>
      </c>
      <c r="F2692" t="str">
        <f t="shared" si="42"/>
        <v>360450DKA6410DKA1040-1050DKA3220</v>
      </c>
      <c r="G2692" t="s">
        <v>723</v>
      </c>
    </row>
    <row r="2693" spans="1:7" x14ac:dyDescent="0.25">
      <c r="A2693">
        <v>360</v>
      </c>
      <c r="B2693">
        <v>450</v>
      </c>
      <c r="C2693" t="s">
        <v>1092</v>
      </c>
      <c r="D2693" t="s">
        <v>908</v>
      </c>
      <c r="E2693" t="s">
        <v>1052</v>
      </c>
      <c r="F2693" t="str">
        <f t="shared" si="42"/>
        <v>360450DKA6410DKA1040-1050DKA3230</v>
      </c>
      <c r="G2693" t="s">
        <v>723</v>
      </c>
    </row>
    <row r="2694" spans="1:7" x14ac:dyDescent="0.25">
      <c r="A2694">
        <v>360</v>
      </c>
      <c r="B2694">
        <v>450</v>
      </c>
      <c r="C2694" t="s">
        <v>1092</v>
      </c>
      <c r="D2694" t="s">
        <v>910</v>
      </c>
      <c r="E2694" t="s">
        <v>1046</v>
      </c>
      <c r="F2694" t="str">
        <f t="shared" si="42"/>
        <v>360450DKA6410DKA1060DKA3200</v>
      </c>
      <c r="G2694" t="s">
        <v>723</v>
      </c>
    </row>
    <row r="2695" spans="1:7" x14ac:dyDescent="0.25">
      <c r="A2695">
        <v>360</v>
      </c>
      <c r="B2695">
        <v>450</v>
      </c>
      <c r="C2695" t="s">
        <v>1092</v>
      </c>
      <c r="D2695" t="s">
        <v>910</v>
      </c>
      <c r="E2695" t="s">
        <v>1048</v>
      </c>
      <c r="F2695" t="str">
        <f t="shared" si="42"/>
        <v>360450DKA6410DKA1060DKA3210</v>
      </c>
      <c r="G2695" t="s">
        <v>723</v>
      </c>
    </row>
    <row r="2696" spans="1:7" x14ac:dyDescent="0.25">
      <c r="A2696">
        <v>360</v>
      </c>
      <c r="B2696">
        <v>450</v>
      </c>
      <c r="C2696" t="s">
        <v>1092</v>
      </c>
      <c r="D2696" t="s">
        <v>910</v>
      </c>
      <c r="E2696" t="s">
        <v>1050</v>
      </c>
      <c r="F2696" t="str">
        <f t="shared" si="42"/>
        <v>360450DKA6410DKA1060DKA3220</v>
      </c>
      <c r="G2696" t="s">
        <v>723</v>
      </c>
    </row>
    <row r="2697" spans="1:7" x14ac:dyDescent="0.25">
      <c r="A2697">
        <v>360</v>
      </c>
      <c r="B2697">
        <v>450</v>
      </c>
      <c r="C2697" t="s">
        <v>1092</v>
      </c>
      <c r="D2697" t="s">
        <v>910</v>
      </c>
      <c r="E2697" t="s">
        <v>1052</v>
      </c>
      <c r="F2697" t="str">
        <f t="shared" si="42"/>
        <v>360450DKA6410DKA1060DKA3230</v>
      </c>
      <c r="G2697" t="s">
        <v>723</v>
      </c>
    </row>
    <row r="2698" spans="1:7" x14ac:dyDescent="0.25">
      <c r="A2698">
        <v>360</v>
      </c>
      <c r="B2698">
        <v>450</v>
      </c>
      <c r="C2698" t="s">
        <v>1092</v>
      </c>
      <c r="D2698" t="s">
        <v>911</v>
      </c>
      <c r="E2698" t="s">
        <v>1046</v>
      </c>
      <c r="F2698" t="str">
        <f t="shared" si="42"/>
        <v>360450DKA6410DKA1070-1080DKA3200</v>
      </c>
      <c r="G2698" t="s">
        <v>501</v>
      </c>
    </row>
    <row r="2699" spans="1:7" x14ac:dyDescent="0.25">
      <c r="A2699">
        <v>360</v>
      </c>
      <c r="B2699">
        <v>450</v>
      </c>
      <c r="C2699" t="s">
        <v>1092</v>
      </c>
      <c r="D2699" t="s">
        <v>911</v>
      </c>
      <c r="E2699" t="s">
        <v>1048</v>
      </c>
      <c r="F2699" t="str">
        <f t="shared" si="42"/>
        <v>360450DKA6410DKA1070-1080DKA3210</v>
      </c>
      <c r="G2699" t="s">
        <v>501</v>
      </c>
    </row>
    <row r="2700" spans="1:7" x14ac:dyDescent="0.25">
      <c r="A2700">
        <v>360</v>
      </c>
      <c r="B2700">
        <v>450</v>
      </c>
      <c r="C2700" t="s">
        <v>1092</v>
      </c>
      <c r="D2700" t="s">
        <v>911</v>
      </c>
      <c r="E2700" t="s">
        <v>1050</v>
      </c>
      <c r="F2700" t="str">
        <f t="shared" si="42"/>
        <v>360450DKA6410DKA1070-1080DKA3220</v>
      </c>
      <c r="G2700" t="s">
        <v>501</v>
      </c>
    </row>
    <row r="2701" spans="1:7" x14ac:dyDescent="0.25">
      <c r="A2701">
        <v>360</v>
      </c>
      <c r="B2701">
        <v>450</v>
      </c>
      <c r="C2701" t="s">
        <v>1092</v>
      </c>
      <c r="D2701" t="s">
        <v>911</v>
      </c>
      <c r="E2701" t="s">
        <v>1052</v>
      </c>
      <c r="F2701" t="str">
        <f t="shared" si="42"/>
        <v>360450DKA6410DKA1070-1080DKA3230</v>
      </c>
      <c r="G2701" t="s">
        <v>501</v>
      </c>
    </row>
    <row r="2702" spans="1:7" x14ac:dyDescent="0.25">
      <c r="A2702">
        <v>360</v>
      </c>
      <c r="B2702">
        <v>450</v>
      </c>
      <c r="C2702" t="s">
        <v>1092</v>
      </c>
      <c r="D2702" t="s">
        <v>913</v>
      </c>
      <c r="E2702" t="s">
        <v>1046</v>
      </c>
      <c r="F2702" t="str">
        <f t="shared" si="42"/>
        <v>360450DKA6410DKA1090DKA3200</v>
      </c>
      <c r="G2702" t="s">
        <v>723</v>
      </c>
    </row>
    <row r="2703" spans="1:7" x14ac:dyDescent="0.25">
      <c r="A2703">
        <v>360</v>
      </c>
      <c r="B2703">
        <v>450</v>
      </c>
      <c r="C2703" t="s">
        <v>1092</v>
      </c>
      <c r="D2703" t="s">
        <v>913</v>
      </c>
      <c r="E2703" t="s">
        <v>1048</v>
      </c>
      <c r="F2703" t="str">
        <f t="shared" si="42"/>
        <v>360450DKA6410DKA1090DKA3210</v>
      </c>
      <c r="G2703" t="s">
        <v>723</v>
      </c>
    </row>
    <row r="2704" spans="1:7" x14ac:dyDescent="0.25">
      <c r="A2704">
        <v>360</v>
      </c>
      <c r="B2704">
        <v>450</v>
      </c>
      <c r="C2704" t="s">
        <v>1092</v>
      </c>
      <c r="D2704" t="s">
        <v>913</v>
      </c>
      <c r="E2704" t="s">
        <v>1050</v>
      </c>
      <c r="F2704" t="str">
        <f t="shared" si="42"/>
        <v>360450DKA6410DKA1090DKA3220</v>
      </c>
      <c r="G2704" t="s">
        <v>723</v>
      </c>
    </row>
    <row r="2705" spans="1:7" x14ac:dyDescent="0.25">
      <c r="A2705">
        <v>360</v>
      </c>
      <c r="B2705">
        <v>450</v>
      </c>
      <c r="C2705" t="s">
        <v>1092</v>
      </c>
      <c r="D2705" t="s">
        <v>913</v>
      </c>
      <c r="E2705" t="s">
        <v>1052</v>
      </c>
      <c r="F2705" t="str">
        <f t="shared" si="42"/>
        <v>360450DKA6410DKA1090DKA3230</v>
      </c>
      <c r="G2705" t="s">
        <v>723</v>
      </c>
    </row>
    <row r="2706" spans="1:7" x14ac:dyDescent="0.25">
      <c r="A2706">
        <v>360</v>
      </c>
      <c r="B2706">
        <v>450</v>
      </c>
      <c r="C2706" t="s">
        <v>1093</v>
      </c>
      <c r="D2706" t="s">
        <v>908</v>
      </c>
      <c r="E2706" t="s">
        <v>1046</v>
      </c>
      <c r="F2706" t="str">
        <f t="shared" si="42"/>
        <v>360450DKA6420DKA1040-1050DKA3200</v>
      </c>
      <c r="G2706" t="s">
        <v>723</v>
      </c>
    </row>
    <row r="2707" spans="1:7" x14ac:dyDescent="0.25">
      <c r="A2707">
        <v>360</v>
      </c>
      <c r="B2707">
        <v>450</v>
      </c>
      <c r="C2707" t="s">
        <v>1093</v>
      </c>
      <c r="D2707" t="s">
        <v>908</v>
      </c>
      <c r="E2707" t="s">
        <v>1048</v>
      </c>
      <c r="F2707" t="str">
        <f t="shared" si="42"/>
        <v>360450DKA6420DKA1040-1050DKA3210</v>
      </c>
      <c r="G2707" t="s">
        <v>723</v>
      </c>
    </row>
    <row r="2708" spans="1:7" x14ac:dyDescent="0.25">
      <c r="A2708">
        <v>360</v>
      </c>
      <c r="B2708">
        <v>450</v>
      </c>
      <c r="C2708" t="s">
        <v>1093</v>
      </c>
      <c r="D2708" t="s">
        <v>908</v>
      </c>
      <c r="E2708" t="s">
        <v>1050</v>
      </c>
      <c r="F2708" t="str">
        <f t="shared" si="42"/>
        <v>360450DKA6420DKA1040-1050DKA3220</v>
      </c>
      <c r="G2708" t="s">
        <v>723</v>
      </c>
    </row>
    <row r="2709" spans="1:7" x14ac:dyDescent="0.25">
      <c r="A2709">
        <v>360</v>
      </c>
      <c r="B2709">
        <v>450</v>
      </c>
      <c r="C2709" t="s">
        <v>1093</v>
      </c>
      <c r="D2709" t="s">
        <v>908</v>
      </c>
      <c r="E2709" t="s">
        <v>1052</v>
      </c>
      <c r="F2709" t="str">
        <f t="shared" si="42"/>
        <v>360450DKA6420DKA1040-1050DKA3230</v>
      </c>
      <c r="G2709" t="s">
        <v>723</v>
      </c>
    </row>
    <row r="2710" spans="1:7" x14ac:dyDescent="0.25">
      <c r="A2710">
        <v>360</v>
      </c>
      <c r="B2710">
        <v>450</v>
      </c>
      <c r="C2710" t="s">
        <v>1093</v>
      </c>
      <c r="D2710" t="s">
        <v>910</v>
      </c>
      <c r="E2710" t="s">
        <v>1046</v>
      </c>
      <c r="F2710" t="str">
        <f t="shared" si="42"/>
        <v>360450DKA6420DKA1060DKA3200</v>
      </c>
      <c r="G2710" t="s">
        <v>723</v>
      </c>
    </row>
    <row r="2711" spans="1:7" x14ac:dyDescent="0.25">
      <c r="A2711">
        <v>360</v>
      </c>
      <c r="B2711">
        <v>450</v>
      </c>
      <c r="C2711" t="s">
        <v>1093</v>
      </c>
      <c r="D2711" t="s">
        <v>910</v>
      </c>
      <c r="E2711" t="s">
        <v>1048</v>
      </c>
      <c r="F2711" t="str">
        <f t="shared" si="42"/>
        <v>360450DKA6420DKA1060DKA3210</v>
      </c>
      <c r="G2711" t="s">
        <v>723</v>
      </c>
    </row>
    <row r="2712" spans="1:7" x14ac:dyDescent="0.25">
      <c r="A2712">
        <v>360</v>
      </c>
      <c r="B2712">
        <v>450</v>
      </c>
      <c r="C2712" t="s">
        <v>1093</v>
      </c>
      <c r="D2712" t="s">
        <v>910</v>
      </c>
      <c r="E2712" t="s">
        <v>1050</v>
      </c>
      <c r="F2712" t="str">
        <f t="shared" si="42"/>
        <v>360450DKA6420DKA1060DKA3220</v>
      </c>
      <c r="G2712" t="s">
        <v>723</v>
      </c>
    </row>
    <row r="2713" spans="1:7" x14ac:dyDescent="0.25">
      <c r="A2713">
        <v>360</v>
      </c>
      <c r="B2713">
        <v>450</v>
      </c>
      <c r="C2713" t="s">
        <v>1093</v>
      </c>
      <c r="D2713" t="s">
        <v>910</v>
      </c>
      <c r="E2713" t="s">
        <v>1052</v>
      </c>
      <c r="F2713" t="str">
        <f t="shared" si="42"/>
        <v>360450DKA6420DKA1060DKA3230</v>
      </c>
      <c r="G2713" t="s">
        <v>723</v>
      </c>
    </row>
    <row r="2714" spans="1:7" x14ac:dyDescent="0.25">
      <c r="A2714">
        <v>360</v>
      </c>
      <c r="B2714">
        <v>450</v>
      </c>
      <c r="C2714" t="s">
        <v>1093</v>
      </c>
      <c r="D2714" t="s">
        <v>911</v>
      </c>
      <c r="E2714" t="s">
        <v>1046</v>
      </c>
      <c r="F2714" t="str">
        <f t="shared" si="42"/>
        <v>360450DKA6420DKA1070-1080DKA3200</v>
      </c>
      <c r="G2714" t="s">
        <v>723</v>
      </c>
    </row>
    <row r="2715" spans="1:7" x14ac:dyDescent="0.25">
      <c r="A2715">
        <v>360</v>
      </c>
      <c r="B2715">
        <v>450</v>
      </c>
      <c r="C2715" t="s">
        <v>1093</v>
      </c>
      <c r="D2715" t="s">
        <v>911</v>
      </c>
      <c r="E2715" t="s">
        <v>1048</v>
      </c>
      <c r="F2715" t="str">
        <f t="shared" si="42"/>
        <v>360450DKA6420DKA1070-1080DKA3210</v>
      </c>
      <c r="G2715" t="s">
        <v>723</v>
      </c>
    </row>
    <row r="2716" spans="1:7" x14ac:dyDescent="0.25">
      <c r="A2716">
        <v>360</v>
      </c>
      <c r="B2716">
        <v>450</v>
      </c>
      <c r="C2716" t="s">
        <v>1093</v>
      </c>
      <c r="D2716" t="s">
        <v>911</v>
      </c>
      <c r="E2716" t="s">
        <v>1050</v>
      </c>
      <c r="F2716" t="str">
        <f t="shared" si="42"/>
        <v>360450DKA6420DKA1070-1080DKA3220</v>
      </c>
      <c r="G2716" t="s">
        <v>723</v>
      </c>
    </row>
    <row r="2717" spans="1:7" x14ac:dyDescent="0.25">
      <c r="A2717">
        <v>360</v>
      </c>
      <c r="B2717">
        <v>450</v>
      </c>
      <c r="C2717" t="s">
        <v>1093</v>
      </c>
      <c r="D2717" t="s">
        <v>911</v>
      </c>
      <c r="E2717" t="s">
        <v>1052</v>
      </c>
      <c r="F2717" t="str">
        <f t="shared" si="42"/>
        <v>360450DKA6420DKA1070-1080DKA3230</v>
      </c>
      <c r="G2717" t="s">
        <v>723</v>
      </c>
    </row>
    <row r="2718" spans="1:7" x14ac:dyDescent="0.25">
      <c r="A2718">
        <v>360</v>
      </c>
      <c r="B2718">
        <v>450</v>
      </c>
      <c r="C2718" t="s">
        <v>1093</v>
      </c>
      <c r="D2718" t="s">
        <v>913</v>
      </c>
      <c r="E2718" t="s">
        <v>1046</v>
      </c>
      <c r="F2718" t="str">
        <f t="shared" si="42"/>
        <v>360450DKA6420DKA1090DKA3200</v>
      </c>
      <c r="G2718" t="s">
        <v>723</v>
      </c>
    </row>
    <row r="2719" spans="1:7" x14ac:dyDescent="0.25">
      <c r="A2719">
        <v>360</v>
      </c>
      <c r="B2719">
        <v>450</v>
      </c>
      <c r="C2719" t="s">
        <v>1093</v>
      </c>
      <c r="D2719" t="s">
        <v>913</v>
      </c>
      <c r="E2719" t="s">
        <v>1048</v>
      </c>
      <c r="F2719" t="str">
        <f t="shared" si="42"/>
        <v>360450DKA6420DKA1090DKA3210</v>
      </c>
      <c r="G2719" t="s">
        <v>723</v>
      </c>
    </row>
    <row r="2720" spans="1:7" x14ac:dyDescent="0.25">
      <c r="A2720">
        <v>360</v>
      </c>
      <c r="B2720">
        <v>450</v>
      </c>
      <c r="C2720" t="s">
        <v>1093</v>
      </c>
      <c r="D2720" t="s">
        <v>913</v>
      </c>
      <c r="E2720" t="s">
        <v>1050</v>
      </c>
      <c r="F2720" t="str">
        <f t="shared" si="42"/>
        <v>360450DKA6420DKA1090DKA3220</v>
      </c>
      <c r="G2720" t="s">
        <v>723</v>
      </c>
    </row>
    <row r="2721" spans="1:7" x14ac:dyDescent="0.25">
      <c r="A2721">
        <v>360</v>
      </c>
      <c r="B2721">
        <v>450</v>
      </c>
      <c r="C2721" t="s">
        <v>1093</v>
      </c>
      <c r="D2721" t="s">
        <v>913</v>
      </c>
      <c r="E2721" t="s">
        <v>1052</v>
      </c>
      <c r="F2721" t="str">
        <f t="shared" si="42"/>
        <v>360450DKA6420DKA1090DKA3230</v>
      </c>
      <c r="G2721" t="s">
        <v>723</v>
      </c>
    </row>
    <row r="2722" spans="1:7" x14ac:dyDescent="0.25">
      <c r="A2722">
        <v>360</v>
      </c>
      <c r="B2722">
        <v>450</v>
      </c>
      <c r="C2722" t="s">
        <v>1094</v>
      </c>
      <c r="D2722" t="s">
        <v>908</v>
      </c>
      <c r="E2722" t="s">
        <v>1046</v>
      </c>
      <c r="F2722" t="str">
        <f t="shared" si="42"/>
        <v>360450DKA6430DKA1040-1050DKA3200</v>
      </c>
      <c r="G2722" t="s">
        <v>723</v>
      </c>
    </row>
    <row r="2723" spans="1:7" x14ac:dyDescent="0.25">
      <c r="A2723">
        <v>360</v>
      </c>
      <c r="B2723">
        <v>450</v>
      </c>
      <c r="C2723" t="s">
        <v>1094</v>
      </c>
      <c r="D2723" t="s">
        <v>908</v>
      </c>
      <c r="E2723" t="s">
        <v>1048</v>
      </c>
      <c r="F2723" t="str">
        <f t="shared" si="42"/>
        <v>360450DKA6430DKA1040-1050DKA3210</v>
      </c>
      <c r="G2723" t="s">
        <v>723</v>
      </c>
    </row>
    <row r="2724" spans="1:7" x14ac:dyDescent="0.25">
      <c r="A2724">
        <v>360</v>
      </c>
      <c r="B2724">
        <v>450</v>
      </c>
      <c r="C2724" t="s">
        <v>1094</v>
      </c>
      <c r="D2724" t="s">
        <v>908</v>
      </c>
      <c r="E2724" t="s">
        <v>1050</v>
      </c>
      <c r="F2724" t="str">
        <f t="shared" si="42"/>
        <v>360450DKA6430DKA1040-1050DKA3220</v>
      </c>
      <c r="G2724" t="s">
        <v>723</v>
      </c>
    </row>
    <row r="2725" spans="1:7" x14ac:dyDescent="0.25">
      <c r="A2725">
        <v>360</v>
      </c>
      <c r="B2725">
        <v>450</v>
      </c>
      <c r="C2725" t="s">
        <v>1094</v>
      </c>
      <c r="D2725" t="s">
        <v>908</v>
      </c>
      <c r="E2725" t="s">
        <v>1052</v>
      </c>
      <c r="F2725" t="str">
        <f t="shared" si="42"/>
        <v>360450DKA6430DKA1040-1050DKA3230</v>
      </c>
      <c r="G2725" t="s">
        <v>723</v>
      </c>
    </row>
    <row r="2726" spans="1:7" x14ac:dyDescent="0.25">
      <c r="A2726">
        <v>360</v>
      </c>
      <c r="B2726">
        <v>450</v>
      </c>
      <c r="C2726" t="s">
        <v>1094</v>
      </c>
      <c r="D2726" t="s">
        <v>910</v>
      </c>
      <c r="E2726" t="s">
        <v>1046</v>
      </c>
      <c r="F2726" t="str">
        <f t="shared" si="42"/>
        <v>360450DKA6430DKA1060DKA3200</v>
      </c>
      <c r="G2726" t="s">
        <v>723</v>
      </c>
    </row>
    <row r="2727" spans="1:7" x14ac:dyDescent="0.25">
      <c r="A2727">
        <v>360</v>
      </c>
      <c r="B2727">
        <v>450</v>
      </c>
      <c r="C2727" t="s">
        <v>1094</v>
      </c>
      <c r="D2727" t="s">
        <v>910</v>
      </c>
      <c r="E2727" t="s">
        <v>1048</v>
      </c>
      <c r="F2727" t="str">
        <f t="shared" si="42"/>
        <v>360450DKA6430DKA1060DKA3210</v>
      </c>
      <c r="G2727" t="s">
        <v>723</v>
      </c>
    </row>
    <row r="2728" spans="1:7" x14ac:dyDescent="0.25">
      <c r="A2728">
        <v>360</v>
      </c>
      <c r="B2728">
        <v>450</v>
      </c>
      <c r="C2728" t="s">
        <v>1094</v>
      </c>
      <c r="D2728" t="s">
        <v>910</v>
      </c>
      <c r="E2728" t="s">
        <v>1050</v>
      </c>
      <c r="F2728" t="str">
        <f t="shared" si="42"/>
        <v>360450DKA6430DKA1060DKA3220</v>
      </c>
      <c r="G2728" t="s">
        <v>723</v>
      </c>
    </row>
    <row r="2729" spans="1:7" x14ac:dyDescent="0.25">
      <c r="A2729">
        <v>360</v>
      </c>
      <c r="B2729">
        <v>450</v>
      </c>
      <c r="C2729" t="s">
        <v>1094</v>
      </c>
      <c r="D2729" t="s">
        <v>910</v>
      </c>
      <c r="E2729" t="s">
        <v>1052</v>
      </c>
      <c r="F2729" t="str">
        <f t="shared" si="42"/>
        <v>360450DKA6430DKA1060DKA3230</v>
      </c>
      <c r="G2729" t="s">
        <v>723</v>
      </c>
    </row>
    <row r="2730" spans="1:7" x14ac:dyDescent="0.25">
      <c r="A2730">
        <v>360</v>
      </c>
      <c r="B2730">
        <v>450</v>
      </c>
      <c r="C2730" t="s">
        <v>1094</v>
      </c>
      <c r="D2730" t="s">
        <v>911</v>
      </c>
      <c r="E2730" t="s">
        <v>1046</v>
      </c>
      <c r="F2730" t="str">
        <f t="shared" si="42"/>
        <v>360450DKA6430DKA1070-1080DKA3200</v>
      </c>
      <c r="G2730" t="s">
        <v>723</v>
      </c>
    </row>
    <row r="2731" spans="1:7" x14ac:dyDescent="0.25">
      <c r="A2731">
        <v>360</v>
      </c>
      <c r="B2731">
        <v>450</v>
      </c>
      <c r="C2731" t="s">
        <v>1094</v>
      </c>
      <c r="D2731" t="s">
        <v>911</v>
      </c>
      <c r="E2731" t="s">
        <v>1048</v>
      </c>
      <c r="F2731" t="str">
        <f t="shared" si="42"/>
        <v>360450DKA6430DKA1070-1080DKA3210</v>
      </c>
      <c r="G2731" t="s">
        <v>723</v>
      </c>
    </row>
    <row r="2732" spans="1:7" x14ac:dyDescent="0.25">
      <c r="A2732">
        <v>360</v>
      </c>
      <c r="B2732">
        <v>450</v>
      </c>
      <c r="C2732" t="s">
        <v>1094</v>
      </c>
      <c r="D2732" t="s">
        <v>911</v>
      </c>
      <c r="E2732" t="s">
        <v>1050</v>
      </c>
      <c r="F2732" t="str">
        <f t="shared" si="42"/>
        <v>360450DKA6430DKA1070-1080DKA3220</v>
      </c>
      <c r="G2732" t="s">
        <v>723</v>
      </c>
    </row>
    <row r="2733" spans="1:7" x14ac:dyDescent="0.25">
      <c r="A2733">
        <v>360</v>
      </c>
      <c r="B2733">
        <v>450</v>
      </c>
      <c r="C2733" t="s">
        <v>1094</v>
      </c>
      <c r="D2733" t="s">
        <v>911</v>
      </c>
      <c r="E2733" t="s">
        <v>1052</v>
      </c>
      <c r="F2733" t="str">
        <f t="shared" si="42"/>
        <v>360450DKA6430DKA1070-1080DKA3230</v>
      </c>
      <c r="G2733" t="s">
        <v>723</v>
      </c>
    </row>
    <row r="2734" spans="1:7" x14ac:dyDescent="0.25">
      <c r="A2734">
        <v>360</v>
      </c>
      <c r="B2734">
        <v>450</v>
      </c>
      <c r="C2734" t="s">
        <v>1094</v>
      </c>
      <c r="D2734" t="s">
        <v>913</v>
      </c>
      <c r="E2734" t="s">
        <v>1046</v>
      </c>
      <c r="F2734" t="str">
        <f t="shared" si="42"/>
        <v>360450DKA6430DKA1090DKA3200</v>
      </c>
      <c r="G2734" t="s">
        <v>723</v>
      </c>
    </row>
    <row r="2735" spans="1:7" x14ac:dyDescent="0.25">
      <c r="A2735">
        <v>360</v>
      </c>
      <c r="B2735">
        <v>450</v>
      </c>
      <c r="C2735" t="s">
        <v>1094</v>
      </c>
      <c r="D2735" t="s">
        <v>913</v>
      </c>
      <c r="E2735" t="s">
        <v>1048</v>
      </c>
      <c r="F2735" t="str">
        <f t="shared" si="42"/>
        <v>360450DKA6430DKA1090DKA3210</v>
      </c>
      <c r="G2735" t="s">
        <v>723</v>
      </c>
    </row>
    <row r="2736" spans="1:7" x14ac:dyDescent="0.25">
      <c r="A2736">
        <v>360</v>
      </c>
      <c r="B2736">
        <v>450</v>
      </c>
      <c r="C2736" t="s">
        <v>1094</v>
      </c>
      <c r="D2736" t="s">
        <v>913</v>
      </c>
      <c r="E2736" t="s">
        <v>1050</v>
      </c>
      <c r="F2736" t="str">
        <f t="shared" si="42"/>
        <v>360450DKA6430DKA1090DKA3220</v>
      </c>
      <c r="G2736" t="s">
        <v>723</v>
      </c>
    </row>
    <row r="2737" spans="1:7" x14ac:dyDescent="0.25">
      <c r="A2737">
        <v>360</v>
      </c>
      <c r="B2737">
        <v>450</v>
      </c>
      <c r="C2737" t="s">
        <v>1094</v>
      </c>
      <c r="D2737" t="s">
        <v>913</v>
      </c>
      <c r="E2737" t="s">
        <v>1052</v>
      </c>
      <c r="F2737" t="str">
        <f t="shared" si="42"/>
        <v>360450DKA6430DKA1090DKA3230</v>
      </c>
      <c r="G2737" t="s">
        <v>723</v>
      </c>
    </row>
    <row r="2738" spans="1:7" x14ac:dyDescent="0.25">
      <c r="A2738">
        <v>360</v>
      </c>
      <c r="B2738">
        <v>460</v>
      </c>
      <c r="C2738" t="s">
        <v>1092</v>
      </c>
      <c r="D2738" t="s">
        <v>908</v>
      </c>
      <c r="E2738" t="s">
        <v>1046</v>
      </c>
      <c r="F2738" t="str">
        <f t="shared" si="42"/>
        <v>360460DKA6410DKA1040-1050DKA3200</v>
      </c>
      <c r="G2738" t="s">
        <v>501</v>
      </c>
    </row>
    <row r="2739" spans="1:7" x14ac:dyDescent="0.25">
      <c r="A2739">
        <v>360</v>
      </c>
      <c r="B2739">
        <v>460</v>
      </c>
      <c r="C2739" t="s">
        <v>1092</v>
      </c>
      <c r="D2739" t="s">
        <v>908</v>
      </c>
      <c r="E2739" t="s">
        <v>1048</v>
      </c>
      <c r="F2739" t="str">
        <f t="shared" si="42"/>
        <v>360460DKA6410DKA1040-1050DKA3210</v>
      </c>
      <c r="G2739" t="s">
        <v>501</v>
      </c>
    </row>
    <row r="2740" spans="1:7" x14ac:dyDescent="0.25">
      <c r="A2740">
        <v>360</v>
      </c>
      <c r="B2740">
        <v>460</v>
      </c>
      <c r="C2740" t="s">
        <v>1092</v>
      </c>
      <c r="D2740" t="s">
        <v>908</v>
      </c>
      <c r="E2740" t="s">
        <v>1050</v>
      </c>
      <c r="F2740" t="str">
        <f t="shared" si="42"/>
        <v>360460DKA6410DKA1040-1050DKA3220</v>
      </c>
      <c r="G2740" t="s">
        <v>501</v>
      </c>
    </row>
    <row r="2741" spans="1:7" x14ac:dyDescent="0.25">
      <c r="A2741">
        <v>360</v>
      </c>
      <c r="B2741">
        <v>460</v>
      </c>
      <c r="C2741" t="s">
        <v>1092</v>
      </c>
      <c r="D2741" t="s">
        <v>908</v>
      </c>
      <c r="E2741" t="s">
        <v>1052</v>
      </c>
      <c r="F2741" t="str">
        <f t="shared" si="42"/>
        <v>360460DKA6410DKA1040-1050DKA3230</v>
      </c>
      <c r="G2741" t="s">
        <v>501</v>
      </c>
    </row>
    <row r="2742" spans="1:7" x14ac:dyDescent="0.25">
      <c r="A2742">
        <v>360</v>
      </c>
      <c r="B2742">
        <v>460</v>
      </c>
      <c r="C2742" t="s">
        <v>1092</v>
      </c>
      <c r="D2742" t="s">
        <v>910</v>
      </c>
      <c r="E2742" t="s">
        <v>1046</v>
      </c>
      <c r="F2742" t="str">
        <f t="shared" si="42"/>
        <v>360460DKA6410DKA1060DKA3200</v>
      </c>
      <c r="G2742" t="s">
        <v>723</v>
      </c>
    </row>
    <row r="2743" spans="1:7" x14ac:dyDescent="0.25">
      <c r="A2743">
        <v>360</v>
      </c>
      <c r="B2743">
        <v>460</v>
      </c>
      <c r="C2743" t="s">
        <v>1092</v>
      </c>
      <c r="D2743" t="s">
        <v>910</v>
      </c>
      <c r="E2743" t="s">
        <v>1048</v>
      </c>
      <c r="F2743" t="str">
        <f t="shared" si="42"/>
        <v>360460DKA6410DKA1060DKA3210</v>
      </c>
      <c r="G2743" t="s">
        <v>723</v>
      </c>
    </row>
    <row r="2744" spans="1:7" x14ac:dyDescent="0.25">
      <c r="A2744">
        <v>360</v>
      </c>
      <c r="B2744">
        <v>460</v>
      </c>
      <c r="C2744" t="s">
        <v>1092</v>
      </c>
      <c r="D2744" t="s">
        <v>910</v>
      </c>
      <c r="E2744" t="s">
        <v>1050</v>
      </c>
      <c r="F2744" t="str">
        <f t="shared" si="42"/>
        <v>360460DKA6410DKA1060DKA3220</v>
      </c>
      <c r="G2744" t="s">
        <v>723</v>
      </c>
    </row>
    <row r="2745" spans="1:7" x14ac:dyDescent="0.25">
      <c r="A2745">
        <v>360</v>
      </c>
      <c r="B2745">
        <v>460</v>
      </c>
      <c r="C2745" t="s">
        <v>1092</v>
      </c>
      <c r="D2745" t="s">
        <v>910</v>
      </c>
      <c r="E2745" t="s">
        <v>1052</v>
      </c>
      <c r="F2745" t="str">
        <f t="shared" si="42"/>
        <v>360460DKA6410DKA1060DKA3230</v>
      </c>
      <c r="G2745" t="s">
        <v>723</v>
      </c>
    </row>
    <row r="2746" spans="1:7" x14ac:dyDescent="0.25">
      <c r="A2746">
        <v>360</v>
      </c>
      <c r="B2746">
        <v>460</v>
      </c>
      <c r="C2746" t="s">
        <v>1092</v>
      </c>
      <c r="D2746" t="s">
        <v>911</v>
      </c>
      <c r="E2746" t="s">
        <v>1046</v>
      </c>
      <c r="F2746" t="str">
        <f t="shared" si="42"/>
        <v>360460DKA6410DKA1070-1080DKA3200</v>
      </c>
      <c r="G2746" t="s">
        <v>501</v>
      </c>
    </row>
    <row r="2747" spans="1:7" x14ac:dyDescent="0.25">
      <c r="A2747">
        <v>360</v>
      </c>
      <c r="B2747">
        <v>460</v>
      </c>
      <c r="C2747" t="s">
        <v>1092</v>
      </c>
      <c r="D2747" t="s">
        <v>911</v>
      </c>
      <c r="E2747" t="s">
        <v>1048</v>
      </c>
      <c r="F2747" t="str">
        <f t="shared" si="42"/>
        <v>360460DKA6410DKA1070-1080DKA3210</v>
      </c>
      <c r="G2747" t="s">
        <v>501</v>
      </c>
    </row>
    <row r="2748" spans="1:7" x14ac:dyDescent="0.25">
      <c r="A2748">
        <v>360</v>
      </c>
      <c r="B2748">
        <v>460</v>
      </c>
      <c r="C2748" t="s">
        <v>1092</v>
      </c>
      <c r="D2748" t="s">
        <v>911</v>
      </c>
      <c r="E2748" t="s">
        <v>1050</v>
      </c>
      <c r="F2748" t="str">
        <f t="shared" si="42"/>
        <v>360460DKA6410DKA1070-1080DKA3220</v>
      </c>
      <c r="G2748" t="s">
        <v>501</v>
      </c>
    </row>
    <row r="2749" spans="1:7" x14ac:dyDescent="0.25">
      <c r="A2749">
        <v>360</v>
      </c>
      <c r="B2749">
        <v>460</v>
      </c>
      <c r="C2749" t="s">
        <v>1092</v>
      </c>
      <c r="D2749" t="s">
        <v>911</v>
      </c>
      <c r="E2749" t="s">
        <v>1052</v>
      </c>
      <c r="F2749" t="str">
        <f t="shared" si="42"/>
        <v>360460DKA6410DKA1070-1080DKA3230</v>
      </c>
      <c r="G2749" t="s">
        <v>501</v>
      </c>
    </row>
    <row r="2750" spans="1:7" x14ac:dyDescent="0.25">
      <c r="A2750">
        <v>360</v>
      </c>
      <c r="B2750">
        <v>460</v>
      </c>
      <c r="C2750" t="s">
        <v>1092</v>
      </c>
      <c r="D2750" t="s">
        <v>913</v>
      </c>
      <c r="E2750" t="s">
        <v>1046</v>
      </c>
      <c r="F2750" t="str">
        <f t="shared" si="42"/>
        <v>360460DKA6410DKA1090DKA3200</v>
      </c>
      <c r="G2750" t="s">
        <v>723</v>
      </c>
    </row>
    <row r="2751" spans="1:7" x14ac:dyDescent="0.25">
      <c r="A2751">
        <v>360</v>
      </c>
      <c r="B2751">
        <v>460</v>
      </c>
      <c r="C2751" t="s">
        <v>1092</v>
      </c>
      <c r="D2751" t="s">
        <v>913</v>
      </c>
      <c r="E2751" t="s">
        <v>1048</v>
      </c>
      <c r="F2751" t="str">
        <f t="shared" si="42"/>
        <v>360460DKA6410DKA1090DKA3210</v>
      </c>
      <c r="G2751" t="s">
        <v>723</v>
      </c>
    </row>
    <row r="2752" spans="1:7" x14ac:dyDescent="0.25">
      <c r="A2752">
        <v>360</v>
      </c>
      <c r="B2752">
        <v>460</v>
      </c>
      <c r="C2752" t="s">
        <v>1092</v>
      </c>
      <c r="D2752" t="s">
        <v>913</v>
      </c>
      <c r="E2752" t="s">
        <v>1050</v>
      </c>
      <c r="F2752" t="str">
        <f t="shared" si="42"/>
        <v>360460DKA6410DKA1090DKA3220</v>
      </c>
      <c r="G2752" t="s">
        <v>723</v>
      </c>
    </row>
    <row r="2753" spans="1:7" x14ac:dyDescent="0.25">
      <c r="A2753">
        <v>360</v>
      </c>
      <c r="B2753">
        <v>460</v>
      </c>
      <c r="C2753" t="s">
        <v>1092</v>
      </c>
      <c r="D2753" t="s">
        <v>913</v>
      </c>
      <c r="E2753" t="s">
        <v>1052</v>
      </c>
      <c r="F2753" t="str">
        <f t="shared" si="42"/>
        <v>360460DKA6410DKA1090DKA3230</v>
      </c>
      <c r="G2753" t="s">
        <v>723</v>
      </c>
    </row>
    <row r="2754" spans="1:7" x14ac:dyDescent="0.25">
      <c r="A2754">
        <v>360</v>
      </c>
      <c r="B2754">
        <v>460</v>
      </c>
      <c r="C2754" t="s">
        <v>1093</v>
      </c>
      <c r="D2754" t="s">
        <v>908</v>
      </c>
      <c r="E2754" t="s">
        <v>1046</v>
      </c>
      <c r="F2754" t="str">
        <f t="shared" si="42"/>
        <v>360460DKA6420DKA1040-1050DKA3200</v>
      </c>
      <c r="G2754" t="s">
        <v>501</v>
      </c>
    </row>
    <row r="2755" spans="1:7" x14ac:dyDescent="0.25">
      <c r="A2755">
        <v>360</v>
      </c>
      <c r="B2755">
        <v>460</v>
      </c>
      <c r="C2755" t="s">
        <v>1093</v>
      </c>
      <c r="D2755" t="s">
        <v>908</v>
      </c>
      <c r="E2755" t="s">
        <v>1048</v>
      </c>
      <c r="F2755" t="str">
        <f t="shared" ref="F2755:F2818" si="43">CONCATENATE(A2755,B2755,C2755,D2755,E2755)</f>
        <v>360460DKA6420DKA1040-1050DKA3210</v>
      </c>
      <c r="G2755" t="s">
        <v>501</v>
      </c>
    </row>
    <row r="2756" spans="1:7" x14ac:dyDescent="0.25">
      <c r="A2756">
        <v>360</v>
      </c>
      <c r="B2756">
        <v>460</v>
      </c>
      <c r="C2756" t="s">
        <v>1093</v>
      </c>
      <c r="D2756" t="s">
        <v>908</v>
      </c>
      <c r="E2756" t="s">
        <v>1050</v>
      </c>
      <c r="F2756" t="str">
        <f t="shared" si="43"/>
        <v>360460DKA6420DKA1040-1050DKA3220</v>
      </c>
      <c r="G2756" t="s">
        <v>501</v>
      </c>
    </row>
    <row r="2757" spans="1:7" x14ac:dyDescent="0.25">
      <c r="A2757">
        <v>360</v>
      </c>
      <c r="B2757">
        <v>460</v>
      </c>
      <c r="C2757" t="s">
        <v>1093</v>
      </c>
      <c r="D2757" t="s">
        <v>908</v>
      </c>
      <c r="E2757" t="s">
        <v>1052</v>
      </c>
      <c r="F2757" t="str">
        <f t="shared" si="43"/>
        <v>360460DKA6420DKA1040-1050DKA3230</v>
      </c>
      <c r="G2757" t="s">
        <v>501</v>
      </c>
    </row>
    <row r="2758" spans="1:7" x14ac:dyDescent="0.25">
      <c r="A2758">
        <v>360</v>
      </c>
      <c r="B2758">
        <v>460</v>
      </c>
      <c r="C2758" t="s">
        <v>1093</v>
      </c>
      <c r="D2758" t="s">
        <v>910</v>
      </c>
      <c r="E2758" t="s">
        <v>1046</v>
      </c>
      <c r="F2758" t="str">
        <f t="shared" si="43"/>
        <v>360460DKA6420DKA1060DKA3200</v>
      </c>
      <c r="G2758" t="s">
        <v>723</v>
      </c>
    </row>
    <row r="2759" spans="1:7" x14ac:dyDescent="0.25">
      <c r="A2759">
        <v>360</v>
      </c>
      <c r="B2759">
        <v>460</v>
      </c>
      <c r="C2759" t="s">
        <v>1093</v>
      </c>
      <c r="D2759" t="s">
        <v>910</v>
      </c>
      <c r="E2759" t="s">
        <v>1048</v>
      </c>
      <c r="F2759" t="str">
        <f t="shared" si="43"/>
        <v>360460DKA6420DKA1060DKA3210</v>
      </c>
      <c r="G2759" t="s">
        <v>723</v>
      </c>
    </row>
    <row r="2760" spans="1:7" x14ac:dyDescent="0.25">
      <c r="A2760">
        <v>360</v>
      </c>
      <c r="B2760">
        <v>460</v>
      </c>
      <c r="C2760" t="s">
        <v>1093</v>
      </c>
      <c r="D2760" t="s">
        <v>910</v>
      </c>
      <c r="E2760" t="s">
        <v>1050</v>
      </c>
      <c r="F2760" t="str">
        <f t="shared" si="43"/>
        <v>360460DKA6420DKA1060DKA3220</v>
      </c>
      <c r="G2760" t="s">
        <v>723</v>
      </c>
    </row>
    <row r="2761" spans="1:7" x14ac:dyDescent="0.25">
      <c r="A2761">
        <v>360</v>
      </c>
      <c r="B2761">
        <v>460</v>
      </c>
      <c r="C2761" t="s">
        <v>1093</v>
      </c>
      <c r="D2761" t="s">
        <v>910</v>
      </c>
      <c r="E2761" t="s">
        <v>1052</v>
      </c>
      <c r="F2761" t="str">
        <f t="shared" si="43"/>
        <v>360460DKA6420DKA1060DKA3230</v>
      </c>
      <c r="G2761" t="s">
        <v>723</v>
      </c>
    </row>
    <row r="2762" spans="1:7" x14ac:dyDescent="0.25">
      <c r="A2762">
        <v>360</v>
      </c>
      <c r="B2762">
        <v>460</v>
      </c>
      <c r="C2762" t="s">
        <v>1093</v>
      </c>
      <c r="D2762" t="s">
        <v>911</v>
      </c>
      <c r="E2762" t="s">
        <v>1046</v>
      </c>
      <c r="F2762" t="str">
        <f t="shared" si="43"/>
        <v>360460DKA6420DKA1070-1080DKA3200</v>
      </c>
      <c r="G2762" t="s">
        <v>501</v>
      </c>
    </row>
    <row r="2763" spans="1:7" x14ac:dyDescent="0.25">
      <c r="A2763">
        <v>360</v>
      </c>
      <c r="B2763">
        <v>460</v>
      </c>
      <c r="C2763" t="s">
        <v>1093</v>
      </c>
      <c r="D2763" t="s">
        <v>911</v>
      </c>
      <c r="E2763" t="s">
        <v>1048</v>
      </c>
      <c r="F2763" t="str">
        <f t="shared" si="43"/>
        <v>360460DKA6420DKA1070-1080DKA3210</v>
      </c>
      <c r="G2763" t="s">
        <v>501</v>
      </c>
    </row>
    <row r="2764" spans="1:7" x14ac:dyDescent="0.25">
      <c r="A2764">
        <v>360</v>
      </c>
      <c r="B2764">
        <v>460</v>
      </c>
      <c r="C2764" t="s">
        <v>1093</v>
      </c>
      <c r="D2764" t="s">
        <v>911</v>
      </c>
      <c r="E2764" t="s">
        <v>1050</v>
      </c>
      <c r="F2764" t="str">
        <f t="shared" si="43"/>
        <v>360460DKA6420DKA1070-1080DKA3220</v>
      </c>
      <c r="G2764" t="s">
        <v>501</v>
      </c>
    </row>
    <row r="2765" spans="1:7" x14ac:dyDescent="0.25">
      <c r="A2765">
        <v>360</v>
      </c>
      <c r="B2765">
        <v>460</v>
      </c>
      <c r="C2765" t="s">
        <v>1093</v>
      </c>
      <c r="D2765" t="s">
        <v>911</v>
      </c>
      <c r="E2765" t="s">
        <v>1052</v>
      </c>
      <c r="F2765" t="str">
        <f t="shared" si="43"/>
        <v>360460DKA6420DKA1070-1080DKA3230</v>
      </c>
      <c r="G2765" t="s">
        <v>501</v>
      </c>
    </row>
    <row r="2766" spans="1:7" x14ac:dyDescent="0.25">
      <c r="A2766">
        <v>360</v>
      </c>
      <c r="B2766">
        <v>460</v>
      </c>
      <c r="C2766" t="s">
        <v>1093</v>
      </c>
      <c r="D2766" t="s">
        <v>913</v>
      </c>
      <c r="E2766" t="s">
        <v>1046</v>
      </c>
      <c r="F2766" t="str">
        <f t="shared" si="43"/>
        <v>360460DKA6420DKA1090DKA3200</v>
      </c>
      <c r="G2766" t="s">
        <v>723</v>
      </c>
    </row>
    <row r="2767" spans="1:7" x14ac:dyDescent="0.25">
      <c r="A2767">
        <v>360</v>
      </c>
      <c r="B2767">
        <v>460</v>
      </c>
      <c r="C2767" t="s">
        <v>1093</v>
      </c>
      <c r="D2767" t="s">
        <v>913</v>
      </c>
      <c r="E2767" t="s">
        <v>1048</v>
      </c>
      <c r="F2767" t="str">
        <f t="shared" si="43"/>
        <v>360460DKA6420DKA1090DKA3210</v>
      </c>
      <c r="G2767" t="s">
        <v>723</v>
      </c>
    </row>
    <row r="2768" spans="1:7" x14ac:dyDescent="0.25">
      <c r="A2768">
        <v>360</v>
      </c>
      <c r="B2768">
        <v>460</v>
      </c>
      <c r="C2768" t="s">
        <v>1093</v>
      </c>
      <c r="D2768" t="s">
        <v>913</v>
      </c>
      <c r="E2768" t="s">
        <v>1050</v>
      </c>
      <c r="F2768" t="str">
        <f t="shared" si="43"/>
        <v>360460DKA6420DKA1090DKA3220</v>
      </c>
      <c r="G2768" t="s">
        <v>723</v>
      </c>
    </row>
    <row r="2769" spans="1:7" x14ac:dyDescent="0.25">
      <c r="A2769">
        <v>360</v>
      </c>
      <c r="B2769">
        <v>460</v>
      </c>
      <c r="C2769" t="s">
        <v>1093</v>
      </c>
      <c r="D2769" t="s">
        <v>913</v>
      </c>
      <c r="E2769" t="s">
        <v>1052</v>
      </c>
      <c r="F2769" t="str">
        <f t="shared" si="43"/>
        <v>360460DKA6420DKA1090DKA3230</v>
      </c>
      <c r="G2769" t="s">
        <v>723</v>
      </c>
    </row>
    <row r="2770" spans="1:7" x14ac:dyDescent="0.25">
      <c r="A2770">
        <v>360</v>
      </c>
      <c r="B2770">
        <v>460</v>
      </c>
      <c r="C2770" t="s">
        <v>1094</v>
      </c>
      <c r="D2770" t="s">
        <v>908</v>
      </c>
      <c r="E2770" t="s">
        <v>1046</v>
      </c>
      <c r="F2770" t="str">
        <f t="shared" si="43"/>
        <v>360460DKA6430DKA1040-1050DKA3200</v>
      </c>
      <c r="G2770" t="s">
        <v>723</v>
      </c>
    </row>
    <row r="2771" spans="1:7" x14ac:dyDescent="0.25">
      <c r="A2771">
        <v>360</v>
      </c>
      <c r="B2771">
        <v>460</v>
      </c>
      <c r="C2771" t="s">
        <v>1094</v>
      </c>
      <c r="D2771" t="s">
        <v>908</v>
      </c>
      <c r="E2771" t="s">
        <v>1048</v>
      </c>
      <c r="F2771" t="str">
        <f t="shared" si="43"/>
        <v>360460DKA6430DKA1040-1050DKA3210</v>
      </c>
      <c r="G2771" t="s">
        <v>723</v>
      </c>
    </row>
    <row r="2772" spans="1:7" x14ac:dyDescent="0.25">
      <c r="A2772">
        <v>360</v>
      </c>
      <c r="B2772">
        <v>460</v>
      </c>
      <c r="C2772" t="s">
        <v>1094</v>
      </c>
      <c r="D2772" t="s">
        <v>908</v>
      </c>
      <c r="E2772" t="s">
        <v>1050</v>
      </c>
      <c r="F2772" t="str">
        <f t="shared" si="43"/>
        <v>360460DKA6430DKA1040-1050DKA3220</v>
      </c>
      <c r="G2772" t="s">
        <v>723</v>
      </c>
    </row>
    <row r="2773" spans="1:7" x14ac:dyDescent="0.25">
      <c r="A2773">
        <v>360</v>
      </c>
      <c r="B2773">
        <v>460</v>
      </c>
      <c r="C2773" t="s">
        <v>1094</v>
      </c>
      <c r="D2773" t="s">
        <v>908</v>
      </c>
      <c r="E2773" t="s">
        <v>1052</v>
      </c>
      <c r="F2773" t="str">
        <f t="shared" si="43"/>
        <v>360460DKA6430DKA1040-1050DKA3230</v>
      </c>
      <c r="G2773" t="s">
        <v>723</v>
      </c>
    </row>
    <row r="2774" spans="1:7" x14ac:dyDescent="0.25">
      <c r="A2774">
        <v>360</v>
      </c>
      <c r="B2774">
        <v>460</v>
      </c>
      <c r="C2774" t="s">
        <v>1094</v>
      </c>
      <c r="D2774" t="s">
        <v>910</v>
      </c>
      <c r="E2774" t="s">
        <v>1046</v>
      </c>
      <c r="F2774" t="str">
        <f t="shared" si="43"/>
        <v>360460DKA6430DKA1060DKA3200</v>
      </c>
      <c r="G2774" t="s">
        <v>723</v>
      </c>
    </row>
    <row r="2775" spans="1:7" x14ac:dyDescent="0.25">
      <c r="A2775">
        <v>360</v>
      </c>
      <c r="B2775">
        <v>460</v>
      </c>
      <c r="C2775" t="s">
        <v>1094</v>
      </c>
      <c r="D2775" t="s">
        <v>910</v>
      </c>
      <c r="E2775" t="s">
        <v>1048</v>
      </c>
      <c r="F2775" t="str">
        <f t="shared" si="43"/>
        <v>360460DKA6430DKA1060DKA3210</v>
      </c>
      <c r="G2775" t="s">
        <v>723</v>
      </c>
    </row>
    <row r="2776" spans="1:7" x14ac:dyDescent="0.25">
      <c r="A2776">
        <v>360</v>
      </c>
      <c r="B2776">
        <v>460</v>
      </c>
      <c r="C2776" t="s">
        <v>1094</v>
      </c>
      <c r="D2776" t="s">
        <v>910</v>
      </c>
      <c r="E2776" t="s">
        <v>1050</v>
      </c>
      <c r="F2776" t="str">
        <f t="shared" si="43"/>
        <v>360460DKA6430DKA1060DKA3220</v>
      </c>
      <c r="G2776" t="s">
        <v>723</v>
      </c>
    </row>
    <row r="2777" spans="1:7" x14ac:dyDescent="0.25">
      <c r="A2777">
        <v>360</v>
      </c>
      <c r="B2777">
        <v>460</v>
      </c>
      <c r="C2777" t="s">
        <v>1094</v>
      </c>
      <c r="D2777" t="s">
        <v>910</v>
      </c>
      <c r="E2777" t="s">
        <v>1052</v>
      </c>
      <c r="F2777" t="str">
        <f t="shared" si="43"/>
        <v>360460DKA6430DKA1060DKA3230</v>
      </c>
      <c r="G2777" t="s">
        <v>723</v>
      </c>
    </row>
    <row r="2778" spans="1:7" x14ac:dyDescent="0.25">
      <c r="A2778">
        <v>360</v>
      </c>
      <c r="B2778">
        <v>460</v>
      </c>
      <c r="C2778" t="s">
        <v>1094</v>
      </c>
      <c r="D2778" t="s">
        <v>911</v>
      </c>
      <c r="E2778" t="s">
        <v>1046</v>
      </c>
      <c r="F2778" t="str">
        <f t="shared" si="43"/>
        <v>360460DKA6430DKA1070-1080DKA3200</v>
      </c>
      <c r="G2778" t="s">
        <v>723</v>
      </c>
    </row>
    <row r="2779" spans="1:7" x14ac:dyDescent="0.25">
      <c r="A2779">
        <v>360</v>
      </c>
      <c r="B2779">
        <v>460</v>
      </c>
      <c r="C2779" t="s">
        <v>1094</v>
      </c>
      <c r="D2779" t="s">
        <v>911</v>
      </c>
      <c r="E2779" t="s">
        <v>1048</v>
      </c>
      <c r="F2779" t="str">
        <f t="shared" si="43"/>
        <v>360460DKA6430DKA1070-1080DKA3210</v>
      </c>
      <c r="G2779" t="s">
        <v>723</v>
      </c>
    </row>
    <row r="2780" spans="1:7" x14ac:dyDescent="0.25">
      <c r="A2780">
        <v>360</v>
      </c>
      <c r="B2780">
        <v>460</v>
      </c>
      <c r="C2780" t="s">
        <v>1094</v>
      </c>
      <c r="D2780" t="s">
        <v>911</v>
      </c>
      <c r="E2780" t="s">
        <v>1050</v>
      </c>
      <c r="F2780" t="str">
        <f t="shared" si="43"/>
        <v>360460DKA6430DKA1070-1080DKA3220</v>
      </c>
      <c r="G2780" t="s">
        <v>723</v>
      </c>
    </row>
    <row r="2781" spans="1:7" x14ac:dyDescent="0.25">
      <c r="A2781">
        <v>360</v>
      </c>
      <c r="B2781">
        <v>460</v>
      </c>
      <c r="C2781" t="s">
        <v>1094</v>
      </c>
      <c r="D2781" t="s">
        <v>911</v>
      </c>
      <c r="E2781" t="s">
        <v>1052</v>
      </c>
      <c r="F2781" t="str">
        <f t="shared" si="43"/>
        <v>360460DKA6430DKA1070-1080DKA3230</v>
      </c>
      <c r="G2781" t="s">
        <v>723</v>
      </c>
    </row>
    <row r="2782" spans="1:7" x14ac:dyDescent="0.25">
      <c r="A2782">
        <v>360</v>
      </c>
      <c r="B2782">
        <v>460</v>
      </c>
      <c r="C2782" t="s">
        <v>1094</v>
      </c>
      <c r="D2782" t="s">
        <v>913</v>
      </c>
      <c r="E2782" t="s">
        <v>1046</v>
      </c>
      <c r="F2782" t="str">
        <f t="shared" si="43"/>
        <v>360460DKA6430DKA1090DKA3200</v>
      </c>
      <c r="G2782" t="s">
        <v>723</v>
      </c>
    </row>
    <row r="2783" spans="1:7" x14ac:dyDescent="0.25">
      <c r="A2783">
        <v>360</v>
      </c>
      <c r="B2783">
        <v>460</v>
      </c>
      <c r="C2783" t="s">
        <v>1094</v>
      </c>
      <c r="D2783" t="s">
        <v>913</v>
      </c>
      <c r="E2783" t="s">
        <v>1048</v>
      </c>
      <c r="F2783" t="str">
        <f t="shared" si="43"/>
        <v>360460DKA6430DKA1090DKA3210</v>
      </c>
      <c r="G2783" t="s">
        <v>723</v>
      </c>
    </row>
    <row r="2784" spans="1:7" x14ac:dyDescent="0.25">
      <c r="A2784">
        <v>360</v>
      </c>
      <c r="B2784">
        <v>460</v>
      </c>
      <c r="C2784" t="s">
        <v>1094</v>
      </c>
      <c r="D2784" t="s">
        <v>913</v>
      </c>
      <c r="E2784" t="s">
        <v>1050</v>
      </c>
      <c r="F2784" t="str">
        <f t="shared" si="43"/>
        <v>360460DKA6430DKA1090DKA3220</v>
      </c>
      <c r="G2784" t="s">
        <v>723</v>
      </c>
    </row>
    <row r="2785" spans="1:7" x14ac:dyDescent="0.25">
      <c r="A2785">
        <v>360</v>
      </c>
      <c r="B2785">
        <v>460</v>
      </c>
      <c r="C2785" t="s">
        <v>1094</v>
      </c>
      <c r="D2785" t="s">
        <v>913</v>
      </c>
      <c r="E2785" t="s">
        <v>1052</v>
      </c>
      <c r="F2785" t="str">
        <f t="shared" si="43"/>
        <v>360460DKA6430DKA1090DKA3230</v>
      </c>
      <c r="G2785" t="s">
        <v>723</v>
      </c>
    </row>
    <row r="2786" spans="1:7" x14ac:dyDescent="0.25">
      <c r="A2786">
        <v>360</v>
      </c>
      <c r="B2786">
        <v>470</v>
      </c>
      <c r="C2786" t="s">
        <v>1092</v>
      </c>
      <c r="D2786" t="s">
        <v>908</v>
      </c>
      <c r="E2786" t="s">
        <v>1046</v>
      </c>
      <c r="F2786" t="str">
        <f t="shared" si="43"/>
        <v>360470DKA6410DKA1040-1050DKA3200</v>
      </c>
      <c r="G2786" t="s">
        <v>501</v>
      </c>
    </row>
    <row r="2787" spans="1:7" x14ac:dyDescent="0.25">
      <c r="A2787">
        <v>360</v>
      </c>
      <c r="B2787">
        <v>470</v>
      </c>
      <c r="C2787" t="s">
        <v>1092</v>
      </c>
      <c r="D2787" t="s">
        <v>908</v>
      </c>
      <c r="E2787" t="s">
        <v>1048</v>
      </c>
      <c r="F2787" t="str">
        <f t="shared" si="43"/>
        <v>360470DKA6410DKA1040-1050DKA3210</v>
      </c>
      <c r="G2787" t="s">
        <v>501</v>
      </c>
    </row>
    <row r="2788" spans="1:7" x14ac:dyDescent="0.25">
      <c r="A2788">
        <v>360</v>
      </c>
      <c r="B2788">
        <v>470</v>
      </c>
      <c r="C2788" t="s">
        <v>1092</v>
      </c>
      <c r="D2788" t="s">
        <v>908</v>
      </c>
      <c r="E2788" t="s">
        <v>1050</v>
      </c>
      <c r="F2788" t="str">
        <f t="shared" si="43"/>
        <v>360470DKA6410DKA1040-1050DKA3220</v>
      </c>
      <c r="G2788" t="s">
        <v>501</v>
      </c>
    </row>
    <row r="2789" spans="1:7" x14ac:dyDescent="0.25">
      <c r="A2789">
        <v>360</v>
      </c>
      <c r="B2789">
        <v>470</v>
      </c>
      <c r="C2789" t="s">
        <v>1092</v>
      </c>
      <c r="D2789" t="s">
        <v>908</v>
      </c>
      <c r="E2789" t="s">
        <v>1052</v>
      </c>
      <c r="F2789" t="str">
        <f t="shared" si="43"/>
        <v>360470DKA6410DKA1040-1050DKA3230</v>
      </c>
      <c r="G2789" t="s">
        <v>501</v>
      </c>
    </row>
    <row r="2790" spans="1:7" x14ac:dyDescent="0.25">
      <c r="A2790">
        <v>360</v>
      </c>
      <c r="B2790">
        <v>470</v>
      </c>
      <c r="C2790" t="s">
        <v>1092</v>
      </c>
      <c r="D2790" t="s">
        <v>910</v>
      </c>
      <c r="E2790" t="s">
        <v>1046</v>
      </c>
      <c r="F2790" t="str">
        <f t="shared" si="43"/>
        <v>360470DKA6410DKA1060DKA3200</v>
      </c>
      <c r="G2790" t="s">
        <v>723</v>
      </c>
    </row>
    <row r="2791" spans="1:7" x14ac:dyDescent="0.25">
      <c r="A2791">
        <v>360</v>
      </c>
      <c r="B2791">
        <v>470</v>
      </c>
      <c r="C2791" t="s">
        <v>1092</v>
      </c>
      <c r="D2791" t="s">
        <v>910</v>
      </c>
      <c r="E2791" t="s">
        <v>1048</v>
      </c>
      <c r="F2791" t="str">
        <f t="shared" si="43"/>
        <v>360470DKA6410DKA1060DKA3210</v>
      </c>
      <c r="G2791" t="s">
        <v>723</v>
      </c>
    </row>
    <row r="2792" spans="1:7" x14ac:dyDescent="0.25">
      <c r="A2792">
        <v>360</v>
      </c>
      <c r="B2792">
        <v>470</v>
      </c>
      <c r="C2792" t="s">
        <v>1092</v>
      </c>
      <c r="D2792" t="s">
        <v>910</v>
      </c>
      <c r="E2792" t="s">
        <v>1050</v>
      </c>
      <c r="F2792" t="str">
        <f t="shared" si="43"/>
        <v>360470DKA6410DKA1060DKA3220</v>
      </c>
      <c r="G2792" t="s">
        <v>723</v>
      </c>
    </row>
    <row r="2793" spans="1:7" x14ac:dyDescent="0.25">
      <c r="A2793">
        <v>360</v>
      </c>
      <c r="B2793">
        <v>470</v>
      </c>
      <c r="C2793" t="s">
        <v>1092</v>
      </c>
      <c r="D2793" t="s">
        <v>910</v>
      </c>
      <c r="E2793" t="s">
        <v>1052</v>
      </c>
      <c r="F2793" t="str">
        <f t="shared" si="43"/>
        <v>360470DKA6410DKA1060DKA3230</v>
      </c>
      <c r="G2793" t="s">
        <v>723</v>
      </c>
    </row>
    <row r="2794" spans="1:7" x14ac:dyDescent="0.25">
      <c r="A2794">
        <v>360</v>
      </c>
      <c r="B2794">
        <v>470</v>
      </c>
      <c r="C2794" t="s">
        <v>1092</v>
      </c>
      <c r="D2794" t="s">
        <v>911</v>
      </c>
      <c r="E2794" t="s">
        <v>1046</v>
      </c>
      <c r="F2794" t="str">
        <f t="shared" si="43"/>
        <v>360470DKA6410DKA1070-1080DKA3200</v>
      </c>
      <c r="G2794" t="s">
        <v>501</v>
      </c>
    </row>
    <row r="2795" spans="1:7" x14ac:dyDescent="0.25">
      <c r="A2795">
        <v>360</v>
      </c>
      <c r="B2795">
        <v>470</v>
      </c>
      <c r="C2795" t="s">
        <v>1092</v>
      </c>
      <c r="D2795" t="s">
        <v>911</v>
      </c>
      <c r="E2795" t="s">
        <v>1048</v>
      </c>
      <c r="F2795" t="str">
        <f t="shared" si="43"/>
        <v>360470DKA6410DKA1070-1080DKA3210</v>
      </c>
      <c r="G2795" t="s">
        <v>501</v>
      </c>
    </row>
    <row r="2796" spans="1:7" x14ac:dyDescent="0.25">
      <c r="A2796">
        <v>360</v>
      </c>
      <c r="B2796">
        <v>470</v>
      </c>
      <c r="C2796" t="s">
        <v>1092</v>
      </c>
      <c r="D2796" t="s">
        <v>911</v>
      </c>
      <c r="E2796" t="s">
        <v>1050</v>
      </c>
      <c r="F2796" t="str">
        <f t="shared" si="43"/>
        <v>360470DKA6410DKA1070-1080DKA3220</v>
      </c>
      <c r="G2796" t="s">
        <v>501</v>
      </c>
    </row>
    <row r="2797" spans="1:7" x14ac:dyDescent="0.25">
      <c r="A2797">
        <v>360</v>
      </c>
      <c r="B2797">
        <v>470</v>
      </c>
      <c r="C2797" t="s">
        <v>1092</v>
      </c>
      <c r="D2797" t="s">
        <v>911</v>
      </c>
      <c r="E2797" t="s">
        <v>1052</v>
      </c>
      <c r="F2797" t="str">
        <f t="shared" si="43"/>
        <v>360470DKA6410DKA1070-1080DKA3230</v>
      </c>
      <c r="G2797" t="s">
        <v>501</v>
      </c>
    </row>
    <row r="2798" spans="1:7" x14ac:dyDescent="0.25">
      <c r="A2798">
        <v>360</v>
      </c>
      <c r="B2798">
        <v>470</v>
      </c>
      <c r="C2798" t="s">
        <v>1092</v>
      </c>
      <c r="D2798" t="s">
        <v>913</v>
      </c>
      <c r="E2798" t="s">
        <v>1046</v>
      </c>
      <c r="F2798" t="str">
        <f t="shared" si="43"/>
        <v>360470DKA6410DKA1090DKA3200</v>
      </c>
      <c r="G2798" t="s">
        <v>723</v>
      </c>
    </row>
    <row r="2799" spans="1:7" x14ac:dyDescent="0.25">
      <c r="A2799">
        <v>360</v>
      </c>
      <c r="B2799">
        <v>470</v>
      </c>
      <c r="C2799" t="s">
        <v>1092</v>
      </c>
      <c r="D2799" t="s">
        <v>913</v>
      </c>
      <c r="E2799" t="s">
        <v>1048</v>
      </c>
      <c r="F2799" t="str">
        <f t="shared" si="43"/>
        <v>360470DKA6410DKA1090DKA3210</v>
      </c>
      <c r="G2799" t="s">
        <v>723</v>
      </c>
    </row>
    <row r="2800" spans="1:7" x14ac:dyDescent="0.25">
      <c r="A2800">
        <v>360</v>
      </c>
      <c r="B2800">
        <v>470</v>
      </c>
      <c r="C2800" t="s">
        <v>1092</v>
      </c>
      <c r="D2800" t="s">
        <v>913</v>
      </c>
      <c r="E2800" t="s">
        <v>1050</v>
      </c>
      <c r="F2800" t="str">
        <f t="shared" si="43"/>
        <v>360470DKA6410DKA1090DKA3220</v>
      </c>
      <c r="G2800" t="s">
        <v>723</v>
      </c>
    </row>
    <row r="2801" spans="1:7" x14ac:dyDescent="0.25">
      <c r="A2801">
        <v>360</v>
      </c>
      <c r="B2801">
        <v>470</v>
      </c>
      <c r="C2801" t="s">
        <v>1092</v>
      </c>
      <c r="D2801" t="s">
        <v>913</v>
      </c>
      <c r="E2801" t="s">
        <v>1052</v>
      </c>
      <c r="F2801" t="str">
        <f t="shared" si="43"/>
        <v>360470DKA6410DKA1090DKA3230</v>
      </c>
      <c r="G2801" t="s">
        <v>723</v>
      </c>
    </row>
    <row r="2802" spans="1:7" x14ac:dyDescent="0.25">
      <c r="A2802">
        <v>360</v>
      </c>
      <c r="B2802">
        <v>470</v>
      </c>
      <c r="C2802" t="s">
        <v>1093</v>
      </c>
      <c r="D2802" t="s">
        <v>908</v>
      </c>
      <c r="E2802" t="s">
        <v>1046</v>
      </c>
      <c r="F2802" t="str">
        <f t="shared" si="43"/>
        <v>360470DKA6420DKA1040-1050DKA3200</v>
      </c>
      <c r="G2802" t="s">
        <v>501</v>
      </c>
    </row>
    <row r="2803" spans="1:7" x14ac:dyDescent="0.25">
      <c r="A2803">
        <v>360</v>
      </c>
      <c r="B2803">
        <v>470</v>
      </c>
      <c r="C2803" t="s">
        <v>1093</v>
      </c>
      <c r="D2803" t="s">
        <v>908</v>
      </c>
      <c r="E2803" t="s">
        <v>1048</v>
      </c>
      <c r="F2803" t="str">
        <f t="shared" si="43"/>
        <v>360470DKA6420DKA1040-1050DKA3210</v>
      </c>
      <c r="G2803" t="s">
        <v>501</v>
      </c>
    </row>
    <row r="2804" spans="1:7" x14ac:dyDescent="0.25">
      <c r="A2804">
        <v>360</v>
      </c>
      <c r="B2804">
        <v>470</v>
      </c>
      <c r="C2804" t="s">
        <v>1093</v>
      </c>
      <c r="D2804" t="s">
        <v>908</v>
      </c>
      <c r="E2804" t="s">
        <v>1050</v>
      </c>
      <c r="F2804" t="str">
        <f t="shared" si="43"/>
        <v>360470DKA6420DKA1040-1050DKA3220</v>
      </c>
      <c r="G2804" t="s">
        <v>501</v>
      </c>
    </row>
    <row r="2805" spans="1:7" x14ac:dyDescent="0.25">
      <c r="A2805">
        <v>360</v>
      </c>
      <c r="B2805">
        <v>470</v>
      </c>
      <c r="C2805" t="s">
        <v>1093</v>
      </c>
      <c r="D2805" t="s">
        <v>908</v>
      </c>
      <c r="E2805" t="s">
        <v>1052</v>
      </c>
      <c r="F2805" t="str">
        <f t="shared" si="43"/>
        <v>360470DKA6420DKA1040-1050DKA3230</v>
      </c>
      <c r="G2805" t="s">
        <v>501</v>
      </c>
    </row>
    <row r="2806" spans="1:7" x14ac:dyDescent="0.25">
      <c r="A2806">
        <v>360</v>
      </c>
      <c r="B2806">
        <v>470</v>
      </c>
      <c r="C2806" t="s">
        <v>1093</v>
      </c>
      <c r="D2806" t="s">
        <v>910</v>
      </c>
      <c r="E2806" t="s">
        <v>1046</v>
      </c>
      <c r="F2806" t="str">
        <f t="shared" si="43"/>
        <v>360470DKA6420DKA1060DKA3200</v>
      </c>
      <c r="G2806" t="s">
        <v>723</v>
      </c>
    </row>
    <row r="2807" spans="1:7" x14ac:dyDescent="0.25">
      <c r="A2807">
        <v>360</v>
      </c>
      <c r="B2807">
        <v>470</v>
      </c>
      <c r="C2807" t="s">
        <v>1093</v>
      </c>
      <c r="D2807" t="s">
        <v>910</v>
      </c>
      <c r="E2807" t="s">
        <v>1048</v>
      </c>
      <c r="F2807" t="str">
        <f t="shared" si="43"/>
        <v>360470DKA6420DKA1060DKA3210</v>
      </c>
      <c r="G2807" t="s">
        <v>723</v>
      </c>
    </row>
    <row r="2808" spans="1:7" x14ac:dyDescent="0.25">
      <c r="A2808">
        <v>360</v>
      </c>
      <c r="B2808">
        <v>470</v>
      </c>
      <c r="C2808" t="s">
        <v>1093</v>
      </c>
      <c r="D2808" t="s">
        <v>910</v>
      </c>
      <c r="E2808" t="s">
        <v>1050</v>
      </c>
      <c r="F2808" t="str">
        <f t="shared" si="43"/>
        <v>360470DKA6420DKA1060DKA3220</v>
      </c>
      <c r="G2808" t="s">
        <v>723</v>
      </c>
    </row>
    <row r="2809" spans="1:7" x14ac:dyDescent="0.25">
      <c r="A2809">
        <v>360</v>
      </c>
      <c r="B2809">
        <v>470</v>
      </c>
      <c r="C2809" t="s">
        <v>1093</v>
      </c>
      <c r="D2809" t="s">
        <v>910</v>
      </c>
      <c r="E2809" t="s">
        <v>1052</v>
      </c>
      <c r="F2809" t="str">
        <f t="shared" si="43"/>
        <v>360470DKA6420DKA1060DKA3230</v>
      </c>
      <c r="G2809" t="s">
        <v>723</v>
      </c>
    </row>
    <row r="2810" spans="1:7" x14ac:dyDescent="0.25">
      <c r="A2810">
        <v>360</v>
      </c>
      <c r="B2810">
        <v>470</v>
      </c>
      <c r="C2810" t="s">
        <v>1093</v>
      </c>
      <c r="D2810" t="s">
        <v>911</v>
      </c>
      <c r="E2810" t="s">
        <v>1046</v>
      </c>
      <c r="F2810" t="str">
        <f t="shared" si="43"/>
        <v>360470DKA6420DKA1070-1080DKA3200</v>
      </c>
      <c r="G2810" t="s">
        <v>501</v>
      </c>
    </row>
    <row r="2811" spans="1:7" x14ac:dyDescent="0.25">
      <c r="A2811">
        <v>360</v>
      </c>
      <c r="B2811">
        <v>470</v>
      </c>
      <c r="C2811" t="s">
        <v>1093</v>
      </c>
      <c r="D2811" t="s">
        <v>911</v>
      </c>
      <c r="E2811" t="s">
        <v>1048</v>
      </c>
      <c r="F2811" t="str">
        <f t="shared" si="43"/>
        <v>360470DKA6420DKA1070-1080DKA3210</v>
      </c>
      <c r="G2811" t="s">
        <v>501</v>
      </c>
    </row>
    <row r="2812" spans="1:7" x14ac:dyDescent="0.25">
      <c r="A2812">
        <v>360</v>
      </c>
      <c r="B2812">
        <v>470</v>
      </c>
      <c r="C2812" t="s">
        <v>1093</v>
      </c>
      <c r="D2812" t="s">
        <v>911</v>
      </c>
      <c r="E2812" t="s">
        <v>1050</v>
      </c>
      <c r="F2812" t="str">
        <f t="shared" si="43"/>
        <v>360470DKA6420DKA1070-1080DKA3220</v>
      </c>
      <c r="G2812" t="s">
        <v>501</v>
      </c>
    </row>
    <row r="2813" spans="1:7" x14ac:dyDescent="0.25">
      <c r="A2813">
        <v>360</v>
      </c>
      <c r="B2813">
        <v>470</v>
      </c>
      <c r="C2813" t="s">
        <v>1093</v>
      </c>
      <c r="D2813" t="s">
        <v>911</v>
      </c>
      <c r="E2813" t="s">
        <v>1052</v>
      </c>
      <c r="F2813" t="str">
        <f t="shared" si="43"/>
        <v>360470DKA6420DKA1070-1080DKA3230</v>
      </c>
      <c r="G2813" t="s">
        <v>501</v>
      </c>
    </row>
    <row r="2814" spans="1:7" x14ac:dyDescent="0.25">
      <c r="A2814">
        <v>360</v>
      </c>
      <c r="B2814">
        <v>470</v>
      </c>
      <c r="C2814" t="s">
        <v>1093</v>
      </c>
      <c r="D2814" t="s">
        <v>913</v>
      </c>
      <c r="E2814" t="s">
        <v>1046</v>
      </c>
      <c r="F2814" t="str">
        <f t="shared" si="43"/>
        <v>360470DKA6420DKA1090DKA3200</v>
      </c>
      <c r="G2814" t="s">
        <v>723</v>
      </c>
    </row>
    <row r="2815" spans="1:7" x14ac:dyDescent="0.25">
      <c r="A2815">
        <v>360</v>
      </c>
      <c r="B2815">
        <v>470</v>
      </c>
      <c r="C2815" t="s">
        <v>1093</v>
      </c>
      <c r="D2815" t="s">
        <v>913</v>
      </c>
      <c r="E2815" t="s">
        <v>1048</v>
      </c>
      <c r="F2815" t="str">
        <f t="shared" si="43"/>
        <v>360470DKA6420DKA1090DKA3210</v>
      </c>
      <c r="G2815" t="s">
        <v>723</v>
      </c>
    </row>
    <row r="2816" spans="1:7" x14ac:dyDescent="0.25">
      <c r="A2816">
        <v>360</v>
      </c>
      <c r="B2816">
        <v>470</v>
      </c>
      <c r="C2816" t="s">
        <v>1093</v>
      </c>
      <c r="D2816" t="s">
        <v>913</v>
      </c>
      <c r="E2816" t="s">
        <v>1050</v>
      </c>
      <c r="F2816" t="str">
        <f t="shared" si="43"/>
        <v>360470DKA6420DKA1090DKA3220</v>
      </c>
      <c r="G2816" t="s">
        <v>723</v>
      </c>
    </row>
    <row r="2817" spans="1:7" x14ac:dyDescent="0.25">
      <c r="A2817">
        <v>360</v>
      </c>
      <c r="B2817">
        <v>470</v>
      </c>
      <c r="C2817" t="s">
        <v>1093</v>
      </c>
      <c r="D2817" t="s">
        <v>913</v>
      </c>
      <c r="E2817" t="s">
        <v>1052</v>
      </c>
      <c r="F2817" t="str">
        <f t="shared" si="43"/>
        <v>360470DKA6420DKA1090DKA3230</v>
      </c>
      <c r="G2817" t="s">
        <v>723</v>
      </c>
    </row>
    <row r="2818" spans="1:7" x14ac:dyDescent="0.25">
      <c r="A2818">
        <v>360</v>
      </c>
      <c r="B2818">
        <v>470</v>
      </c>
      <c r="C2818" t="s">
        <v>1094</v>
      </c>
      <c r="D2818" t="s">
        <v>908</v>
      </c>
      <c r="E2818" t="s">
        <v>1046</v>
      </c>
      <c r="F2818" t="str">
        <f t="shared" si="43"/>
        <v>360470DKA6430DKA1040-1050DKA3200</v>
      </c>
      <c r="G2818" t="s">
        <v>501</v>
      </c>
    </row>
    <row r="2819" spans="1:7" x14ac:dyDescent="0.25">
      <c r="A2819">
        <v>360</v>
      </c>
      <c r="B2819">
        <v>470</v>
      </c>
      <c r="C2819" t="s">
        <v>1094</v>
      </c>
      <c r="D2819" t="s">
        <v>908</v>
      </c>
      <c r="E2819" t="s">
        <v>1048</v>
      </c>
      <c r="F2819" t="str">
        <f t="shared" ref="F2819:F2882" si="44">CONCATENATE(A2819,B2819,C2819,D2819,E2819)</f>
        <v>360470DKA6430DKA1040-1050DKA3210</v>
      </c>
      <c r="G2819" t="s">
        <v>501</v>
      </c>
    </row>
    <row r="2820" spans="1:7" x14ac:dyDescent="0.25">
      <c r="A2820">
        <v>360</v>
      </c>
      <c r="B2820">
        <v>470</v>
      </c>
      <c r="C2820" t="s">
        <v>1094</v>
      </c>
      <c r="D2820" t="s">
        <v>908</v>
      </c>
      <c r="E2820" t="s">
        <v>1050</v>
      </c>
      <c r="F2820" t="str">
        <f t="shared" si="44"/>
        <v>360470DKA6430DKA1040-1050DKA3220</v>
      </c>
      <c r="G2820" t="s">
        <v>501</v>
      </c>
    </row>
    <row r="2821" spans="1:7" x14ac:dyDescent="0.25">
      <c r="A2821">
        <v>360</v>
      </c>
      <c r="B2821">
        <v>470</v>
      </c>
      <c r="C2821" t="s">
        <v>1094</v>
      </c>
      <c r="D2821" t="s">
        <v>908</v>
      </c>
      <c r="E2821" t="s">
        <v>1052</v>
      </c>
      <c r="F2821" t="str">
        <f t="shared" si="44"/>
        <v>360470DKA6430DKA1040-1050DKA3230</v>
      </c>
      <c r="G2821" t="s">
        <v>501</v>
      </c>
    </row>
    <row r="2822" spans="1:7" x14ac:dyDescent="0.25">
      <c r="A2822">
        <v>360</v>
      </c>
      <c r="B2822">
        <v>470</v>
      </c>
      <c r="C2822" t="s">
        <v>1094</v>
      </c>
      <c r="D2822" t="s">
        <v>910</v>
      </c>
      <c r="E2822" t="s">
        <v>1046</v>
      </c>
      <c r="F2822" t="str">
        <f t="shared" si="44"/>
        <v>360470DKA6430DKA1060DKA3200</v>
      </c>
      <c r="G2822" t="s">
        <v>723</v>
      </c>
    </row>
    <row r="2823" spans="1:7" x14ac:dyDescent="0.25">
      <c r="A2823">
        <v>360</v>
      </c>
      <c r="B2823">
        <v>470</v>
      </c>
      <c r="C2823" t="s">
        <v>1094</v>
      </c>
      <c r="D2823" t="s">
        <v>910</v>
      </c>
      <c r="E2823" t="s">
        <v>1048</v>
      </c>
      <c r="F2823" t="str">
        <f t="shared" si="44"/>
        <v>360470DKA6430DKA1060DKA3210</v>
      </c>
      <c r="G2823" t="s">
        <v>723</v>
      </c>
    </row>
    <row r="2824" spans="1:7" x14ac:dyDescent="0.25">
      <c r="A2824">
        <v>360</v>
      </c>
      <c r="B2824">
        <v>470</v>
      </c>
      <c r="C2824" t="s">
        <v>1094</v>
      </c>
      <c r="D2824" t="s">
        <v>910</v>
      </c>
      <c r="E2824" t="s">
        <v>1050</v>
      </c>
      <c r="F2824" t="str">
        <f t="shared" si="44"/>
        <v>360470DKA6430DKA1060DKA3220</v>
      </c>
      <c r="G2824" t="s">
        <v>723</v>
      </c>
    </row>
    <row r="2825" spans="1:7" x14ac:dyDescent="0.25">
      <c r="A2825">
        <v>360</v>
      </c>
      <c r="B2825">
        <v>470</v>
      </c>
      <c r="C2825" t="s">
        <v>1094</v>
      </c>
      <c r="D2825" t="s">
        <v>910</v>
      </c>
      <c r="E2825" t="s">
        <v>1052</v>
      </c>
      <c r="F2825" t="str">
        <f t="shared" si="44"/>
        <v>360470DKA6430DKA1060DKA3230</v>
      </c>
      <c r="G2825" t="s">
        <v>723</v>
      </c>
    </row>
    <row r="2826" spans="1:7" x14ac:dyDescent="0.25">
      <c r="A2826">
        <v>360</v>
      </c>
      <c r="B2826">
        <v>470</v>
      </c>
      <c r="C2826" t="s">
        <v>1094</v>
      </c>
      <c r="D2826" t="s">
        <v>911</v>
      </c>
      <c r="E2826" t="s">
        <v>1046</v>
      </c>
      <c r="F2826" t="str">
        <f t="shared" si="44"/>
        <v>360470DKA6430DKA1070-1080DKA3200</v>
      </c>
      <c r="G2826" t="s">
        <v>501</v>
      </c>
    </row>
    <row r="2827" spans="1:7" x14ac:dyDescent="0.25">
      <c r="A2827">
        <v>360</v>
      </c>
      <c r="B2827">
        <v>470</v>
      </c>
      <c r="C2827" t="s">
        <v>1094</v>
      </c>
      <c r="D2827" t="s">
        <v>911</v>
      </c>
      <c r="E2827" t="s">
        <v>1048</v>
      </c>
      <c r="F2827" t="str">
        <f t="shared" si="44"/>
        <v>360470DKA6430DKA1070-1080DKA3210</v>
      </c>
      <c r="G2827" t="s">
        <v>501</v>
      </c>
    </row>
    <row r="2828" spans="1:7" x14ac:dyDescent="0.25">
      <c r="A2828">
        <v>360</v>
      </c>
      <c r="B2828">
        <v>470</v>
      </c>
      <c r="C2828" t="s">
        <v>1094</v>
      </c>
      <c r="D2828" t="s">
        <v>911</v>
      </c>
      <c r="E2828" t="s">
        <v>1050</v>
      </c>
      <c r="F2828" t="str">
        <f t="shared" si="44"/>
        <v>360470DKA6430DKA1070-1080DKA3220</v>
      </c>
      <c r="G2828" t="s">
        <v>501</v>
      </c>
    </row>
    <row r="2829" spans="1:7" x14ac:dyDescent="0.25">
      <c r="A2829">
        <v>360</v>
      </c>
      <c r="B2829">
        <v>470</v>
      </c>
      <c r="C2829" t="s">
        <v>1094</v>
      </c>
      <c r="D2829" t="s">
        <v>911</v>
      </c>
      <c r="E2829" t="s">
        <v>1052</v>
      </c>
      <c r="F2829" t="str">
        <f t="shared" si="44"/>
        <v>360470DKA6430DKA1070-1080DKA3230</v>
      </c>
      <c r="G2829" t="s">
        <v>501</v>
      </c>
    </row>
    <row r="2830" spans="1:7" x14ac:dyDescent="0.25">
      <c r="A2830">
        <v>360</v>
      </c>
      <c r="B2830">
        <v>470</v>
      </c>
      <c r="C2830" t="s">
        <v>1094</v>
      </c>
      <c r="D2830" t="s">
        <v>913</v>
      </c>
      <c r="E2830" t="s">
        <v>1046</v>
      </c>
      <c r="F2830" t="str">
        <f t="shared" si="44"/>
        <v>360470DKA6430DKA1090DKA3200</v>
      </c>
      <c r="G2830" t="s">
        <v>723</v>
      </c>
    </row>
    <row r="2831" spans="1:7" x14ac:dyDescent="0.25">
      <c r="A2831">
        <v>360</v>
      </c>
      <c r="B2831">
        <v>470</v>
      </c>
      <c r="C2831" t="s">
        <v>1094</v>
      </c>
      <c r="D2831" t="s">
        <v>913</v>
      </c>
      <c r="E2831" t="s">
        <v>1048</v>
      </c>
      <c r="F2831" t="str">
        <f t="shared" si="44"/>
        <v>360470DKA6430DKA1090DKA3210</v>
      </c>
      <c r="G2831" t="s">
        <v>723</v>
      </c>
    </row>
    <row r="2832" spans="1:7" x14ac:dyDescent="0.25">
      <c r="A2832">
        <v>360</v>
      </c>
      <c r="B2832">
        <v>470</v>
      </c>
      <c r="C2832" t="s">
        <v>1094</v>
      </c>
      <c r="D2832" t="s">
        <v>913</v>
      </c>
      <c r="E2832" t="s">
        <v>1050</v>
      </c>
      <c r="F2832" t="str">
        <f t="shared" si="44"/>
        <v>360470DKA6430DKA1090DKA3220</v>
      </c>
      <c r="G2832" t="s">
        <v>723</v>
      </c>
    </row>
    <row r="2833" spans="1:7" x14ac:dyDescent="0.25">
      <c r="A2833">
        <v>360</v>
      </c>
      <c r="B2833">
        <v>470</v>
      </c>
      <c r="C2833" t="s">
        <v>1094</v>
      </c>
      <c r="D2833" t="s">
        <v>913</v>
      </c>
      <c r="E2833" t="s">
        <v>1052</v>
      </c>
      <c r="F2833" t="str">
        <f t="shared" si="44"/>
        <v>360470DKA6430DKA1090DKA3230</v>
      </c>
      <c r="G2833" t="s">
        <v>723</v>
      </c>
    </row>
    <row r="2834" spans="1:7" x14ac:dyDescent="0.25">
      <c r="A2834">
        <v>360</v>
      </c>
      <c r="B2834">
        <v>480</v>
      </c>
      <c r="C2834" t="s">
        <v>1092</v>
      </c>
      <c r="D2834" t="s">
        <v>908</v>
      </c>
      <c r="E2834" t="s">
        <v>1046</v>
      </c>
      <c r="F2834" t="str">
        <f t="shared" si="44"/>
        <v>360480DKA6410DKA1040-1050DKA3200</v>
      </c>
      <c r="G2834" t="s">
        <v>504</v>
      </c>
    </row>
    <row r="2835" spans="1:7" x14ac:dyDescent="0.25">
      <c r="A2835">
        <v>360</v>
      </c>
      <c r="B2835">
        <v>480</v>
      </c>
      <c r="C2835" t="s">
        <v>1092</v>
      </c>
      <c r="D2835" t="s">
        <v>908</v>
      </c>
      <c r="E2835" t="s">
        <v>1048</v>
      </c>
      <c r="F2835" t="str">
        <f t="shared" si="44"/>
        <v>360480DKA6410DKA1040-1050DKA3210</v>
      </c>
      <c r="G2835" t="s">
        <v>504</v>
      </c>
    </row>
    <row r="2836" spans="1:7" x14ac:dyDescent="0.25">
      <c r="A2836">
        <v>360</v>
      </c>
      <c r="B2836">
        <v>480</v>
      </c>
      <c r="C2836" t="s">
        <v>1092</v>
      </c>
      <c r="D2836" t="s">
        <v>908</v>
      </c>
      <c r="E2836" t="s">
        <v>1050</v>
      </c>
      <c r="F2836" t="str">
        <f t="shared" si="44"/>
        <v>360480DKA6410DKA1040-1050DKA3220</v>
      </c>
      <c r="G2836" t="s">
        <v>501</v>
      </c>
    </row>
    <row r="2837" spans="1:7" x14ac:dyDescent="0.25">
      <c r="A2837">
        <v>360</v>
      </c>
      <c r="B2837">
        <v>480</v>
      </c>
      <c r="C2837" t="s">
        <v>1092</v>
      </c>
      <c r="D2837" t="s">
        <v>908</v>
      </c>
      <c r="E2837" t="s">
        <v>1052</v>
      </c>
      <c r="F2837" t="str">
        <f t="shared" si="44"/>
        <v>360480DKA6410DKA1040-1050DKA3230</v>
      </c>
      <c r="G2837" t="s">
        <v>501</v>
      </c>
    </row>
    <row r="2838" spans="1:7" x14ac:dyDescent="0.25">
      <c r="A2838">
        <v>360</v>
      </c>
      <c r="B2838">
        <v>480</v>
      </c>
      <c r="C2838" t="s">
        <v>1092</v>
      </c>
      <c r="D2838" t="s">
        <v>910</v>
      </c>
      <c r="E2838" t="s">
        <v>1046</v>
      </c>
      <c r="F2838" t="str">
        <f t="shared" si="44"/>
        <v>360480DKA6410DKA1060DKA3200</v>
      </c>
      <c r="G2838" t="s">
        <v>723</v>
      </c>
    </row>
    <row r="2839" spans="1:7" x14ac:dyDescent="0.25">
      <c r="A2839">
        <v>360</v>
      </c>
      <c r="B2839">
        <v>480</v>
      </c>
      <c r="C2839" t="s">
        <v>1092</v>
      </c>
      <c r="D2839" t="s">
        <v>910</v>
      </c>
      <c r="E2839" t="s">
        <v>1048</v>
      </c>
      <c r="F2839" t="str">
        <f t="shared" si="44"/>
        <v>360480DKA6410DKA1060DKA3210</v>
      </c>
      <c r="G2839" t="s">
        <v>723</v>
      </c>
    </row>
    <row r="2840" spans="1:7" x14ac:dyDescent="0.25">
      <c r="A2840">
        <v>360</v>
      </c>
      <c r="B2840">
        <v>480</v>
      </c>
      <c r="C2840" t="s">
        <v>1092</v>
      </c>
      <c r="D2840" t="s">
        <v>910</v>
      </c>
      <c r="E2840" t="s">
        <v>1050</v>
      </c>
      <c r="F2840" t="str">
        <f t="shared" si="44"/>
        <v>360480DKA6410DKA1060DKA3220</v>
      </c>
      <c r="G2840" t="s">
        <v>723</v>
      </c>
    </row>
    <row r="2841" spans="1:7" x14ac:dyDescent="0.25">
      <c r="A2841">
        <v>360</v>
      </c>
      <c r="B2841">
        <v>480</v>
      </c>
      <c r="C2841" t="s">
        <v>1092</v>
      </c>
      <c r="D2841" t="s">
        <v>910</v>
      </c>
      <c r="E2841" t="s">
        <v>1052</v>
      </c>
      <c r="F2841" t="str">
        <f t="shared" si="44"/>
        <v>360480DKA6410DKA1060DKA3230</v>
      </c>
      <c r="G2841" t="s">
        <v>723</v>
      </c>
    </row>
    <row r="2842" spans="1:7" x14ac:dyDescent="0.25">
      <c r="A2842">
        <v>360</v>
      </c>
      <c r="B2842">
        <v>480</v>
      </c>
      <c r="C2842" t="s">
        <v>1092</v>
      </c>
      <c r="D2842" t="s">
        <v>911</v>
      </c>
      <c r="E2842" t="s">
        <v>1046</v>
      </c>
      <c r="F2842" t="str">
        <f t="shared" si="44"/>
        <v>360480DKA6410DKA1070-1080DKA3200</v>
      </c>
      <c r="G2842" t="s">
        <v>504</v>
      </c>
    </row>
    <row r="2843" spans="1:7" x14ac:dyDescent="0.25">
      <c r="A2843">
        <v>360</v>
      </c>
      <c r="B2843">
        <v>480</v>
      </c>
      <c r="C2843" t="s">
        <v>1092</v>
      </c>
      <c r="D2843" t="s">
        <v>911</v>
      </c>
      <c r="E2843" t="s">
        <v>1048</v>
      </c>
      <c r="F2843" t="str">
        <f t="shared" si="44"/>
        <v>360480DKA6410DKA1070-1080DKA3210</v>
      </c>
      <c r="G2843" t="s">
        <v>504</v>
      </c>
    </row>
    <row r="2844" spans="1:7" x14ac:dyDescent="0.25">
      <c r="A2844">
        <v>360</v>
      </c>
      <c r="B2844">
        <v>480</v>
      </c>
      <c r="C2844" t="s">
        <v>1092</v>
      </c>
      <c r="D2844" t="s">
        <v>911</v>
      </c>
      <c r="E2844" t="s">
        <v>1050</v>
      </c>
      <c r="F2844" t="str">
        <f t="shared" si="44"/>
        <v>360480DKA6410DKA1070-1080DKA3220</v>
      </c>
      <c r="G2844" t="s">
        <v>501</v>
      </c>
    </row>
    <row r="2845" spans="1:7" x14ac:dyDescent="0.25">
      <c r="A2845">
        <v>360</v>
      </c>
      <c r="B2845">
        <v>480</v>
      </c>
      <c r="C2845" t="s">
        <v>1092</v>
      </c>
      <c r="D2845" t="s">
        <v>911</v>
      </c>
      <c r="E2845" t="s">
        <v>1052</v>
      </c>
      <c r="F2845" t="str">
        <f t="shared" si="44"/>
        <v>360480DKA6410DKA1070-1080DKA3230</v>
      </c>
      <c r="G2845" t="s">
        <v>501</v>
      </c>
    </row>
    <row r="2846" spans="1:7" x14ac:dyDescent="0.25">
      <c r="A2846">
        <v>360</v>
      </c>
      <c r="B2846">
        <v>480</v>
      </c>
      <c r="C2846" t="s">
        <v>1092</v>
      </c>
      <c r="D2846" t="s">
        <v>913</v>
      </c>
      <c r="E2846" t="s">
        <v>1046</v>
      </c>
      <c r="F2846" t="str">
        <f t="shared" si="44"/>
        <v>360480DKA6410DKA1090DKA3200</v>
      </c>
      <c r="G2846" t="s">
        <v>723</v>
      </c>
    </row>
    <row r="2847" spans="1:7" x14ac:dyDescent="0.25">
      <c r="A2847">
        <v>360</v>
      </c>
      <c r="B2847">
        <v>480</v>
      </c>
      <c r="C2847" t="s">
        <v>1092</v>
      </c>
      <c r="D2847" t="s">
        <v>913</v>
      </c>
      <c r="E2847" t="s">
        <v>1048</v>
      </c>
      <c r="F2847" t="str">
        <f t="shared" si="44"/>
        <v>360480DKA6410DKA1090DKA3210</v>
      </c>
      <c r="G2847" t="s">
        <v>723</v>
      </c>
    </row>
    <row r="2848" spans="1:7" x14ac:dyDescent="0.25">
      <c r="A2848">
        <v>360</v>
      </c>
      <c r="B2848">
        <v>480</v>
      </c>
      <c r="C2848" t="s">
        <v>1092</v>
      </c>
      <c r="D2848" t="s">
        <v>913</v>
      </c>
      <c r="E2848" t="s">
        <v>1050</v>
      </c>
      <c r="F2848" t="str">
        <f t="shared" si="44"/>
        <v>360480DKA6410DKA1090DKA3220</v>
      </c>
      <c r="G2848" t="s">
        <v>723</v>
      </c>
    </row>
    <row r="2849" spans="1:7" x14ac:dyDescent="0.25">
      <c r="A2849">
        <v>360</v>
      </c>
      <c r="B2849">
        <v>480</v>
      </c>
      <c r="C2849" t="s">
        <v>1092</v>
      </c>
      <c r="D2849" t="s">
        <v>913</v>
      </c>
      <c r="E2849" t="s">
        <v>1052</v>
      </c>
      <c r="F2849" t="str">
        <f t="shared" si="44"/>
        <v>360480DKA6410DKA1090DKA3230</v>
      </c>
      <c r="G2849" t="s">
        <v>723</v>
      </c>
    </row>
    <row r="2850" spans="1:7" x14ac:dyDescent="0.25">
      <c r="A2850">
        <v>360</v>
      </c>
      <c r="B2850">
        <v>480</v>
      </c>
      <c r="C2850" t="s">
        <v>1093</v>
      </c>
      <c r="D2850" t="s">
        <v>908</v>
      </c>
      <c r="E2850" t="s">
        <v>1046</v>
      </c>
      <c r="F2850" t="str">
        <f t="shared" si="44"/>
        <v>360480DKA6420DKA1040-1050DKA3200</v>
      </c>
      <c r="G2850" t="s">
        <v>501</v>
      </c>
    </row>
    <row r="2851" spans="1:7" x14ac:dyDescent="0.25">
      <c r="A2851">
        <v>360</v>
      </c>
      <c r="B2851">
        <v>480</v>
      </c>
      <c r="C2851" t="s">
        <v>1093</v>
      </c>
      <c r="D2851" t="s">
        <v>908</v>
      </c>
      <c r="E2851" t="s">
        <v>1048</v>
      </c>
      <c r="F2851" t="str">
        <f t="shared" si="44"/>
        <v>360480DKA6420DKA1040-1050DKA3210</v>
      </c>
      <c r="G2851" t="s">
        <v>501</v>
      </c>
    </row>
    <row r="2852" spans="1:7" x14ac:dyDescent="0.25">
      <c r="A2852">
        <v>360</v>
      </c>
      <c r="B2852">
        <v>480</v>
      </c>
      <c r="C2852" t="s">
        <v>1093</v>
      </c>
      <c r="D2852" t="s">
        <v>908</v>
      </c>
      <c r="E2852" t="s">
        <v>1050</v>
      </c>
      <c r="F2852" t="str">
        <f t="shared" si="44"/>
        <v>360480DKA6420DKA1040-1050DKA3220</v>
      </c>
      <c r="G2852" t="s">
        <v>501</v>
      </c>
    </row>
    <row r="2853" spans="1:7" x14ac:dyDescent="0.25">
      <c r="A2853">
        <v>360</v>
      </c>
      <c r="B2853">
        <v>480</v>
      </c>
      <c r="C2853" t="s">
        <v>1093</v>
      </c>
      <c r="D2853" t="s">
        <v>908</v>
      </c>
      <c r="E2853" t="s">
        <v>1052</v>
      </c>
      <c r="F2853" t="str">
        <f t="shared" si="44"/>
        <v>360480DKA6420DKA1040-1050DKA3230</v>
      </c>
      <c r="G2853" t="s">
        <v>501</v>
      </c>
    </row>
    <row r="2854" spans="1:7" x14ac:dyDescent="0.25">
      <c r="A2854">
        <v>360</v>
      </c>
      <c r="B2854">
        <v>480</v>
      </c>
      <c r="C2854" t="s">
        <v>1093</v>
      </c>
      <c r="D2854" t="s">
        <v>910</v>
      </c>
      <c r="E2854" t="s">
        <v>1046</v>
      </c>
      <c r="F2854" t="str">
        <f t="shared" si="44"/>
        <v>360480DKA6420DKA1060DKA3200</v>
      </c>
      <c r="G2854" t="s">
        <v>723</v>
      </c>
    </row>
    <row r="2855" spans="1:7" x14ac:dyDescent="0.25">
      <c r="A2855">
        <v>360</v>
      </c>
      <c r="B2855">
        <v>480</v>
      </c>
      <c r="C2855" t="s">
        <v>1093</v>
      </c>
      <c r="D2855" t="s">
        <v>910</v>
      </c>
      <c r="E2855" t="s">
        <v>1048</v>
      </c>
      <c r="F2855" t="str">
        <f t="shared" si="44"/>
        <v>360480DKA6420DKA1060DKA3210</v>
      </c>
      <c r="G2855" t="s">
        <v>723</v>
      </c>
    </row>
    <row r="2856" spans="1:7" x14ac:dyDescent="0.25">
      <c r="A2856">
        <v>360</v>
      </c>
      <c r="B2856">
        <v>480</v>
      </c>
      <c r="C2856" t="s">
        <v>1093</v>
      </c>
      <c r="D2856" t="s">
        <v>910</v>
      </c>
      <c r="E2856" t="s">
        <v>1050</v>
      </c>
      <c r="F2856" t="str">
        <f t="shared" si="44"/>
        <v>360480DKA6420DKA1060DKA3220</v>
      </c>
      <c r="G2856" t="s">
        <v>723</v>
      </c>
    </row>
    <row r="2857" spans="1:7" x14ac:dyDescent="0.25">
      <c r="A2857">
        <v>360</v>
      </c>
      <c r="B2857">
        <v>480</v>
      </c>
      <c r="C2857" t="s">
        <v>1093</v>
      </c>
      <c r="D2857" t="s">
        <v>910</v>
      </c>
      <c r="E2857" t="s">
        <v>1052</v>
      </c>
      <c r="F2857" t="str">
        <f t="shared" si="44"/>
        <v>360480DKA6420DKA1060DKA3230</v>
      </c>
      <c r="G2857" t="s">
        <v>723</v>
      </c>
    </row>
    <row r="2858" spans="1:7" x14ac:dyDescent="0.25">
      <c r="A2858">
        <v>360</v>
      </c>
      <c r="B2858">
        <v>480</v>
      </c>
      <c r="C2858" t="s">
        <v>1093</v>
      </c>
      <c r="D2858" t="s">
        <v>911</v>
      </c>
      <c r="E2858" t="s">
        <v>1046</v>
      </c>
      <c r="F2858" t="str">
        <f t="shared" si="44"/>
        <v>360480DKA6420DKA1070-1080DKA3200</v>
      </c>
      <c r="G2858" t="s">
        <v>501</v>
      </c>
    </row>
    <row r="2859" spans="1:7" x14ac:dyDescent="0.25">
      <c r="A2859">
        <v>360</v>
      </c>
      <c r="B2859">
        <v>480</v>
      </c>
      <c r="C2859" t="s">
        <v>1093</v>
      </c>
      <c r="D2859" t="s">
        <v>911</v>
      </c>
      <c r="E2859" t="s">
        <v>1048</v>
      </c>
      <c r="F2859" t="str">
        <f t="shared" si="44"/>
        <v>360480DKA6420DKA1070-1080DKA3210</v>
      </c>
      <c r="G2859" t="s">
        <v>501</v>
      </c>
    </row>
    <row r="2860" spans="1:7" x14ac:dyDescent="0.25">
      <c r="A2860">
        <v>360</v>
      </c>
      <c r="B2860">
        <v>480</v>
      </c>
      <c r="C2860" t="s">
        <v>1093</v>
      </c>
      <c r="D2860" t="s">
        <v>911</v>
      </c>
      <c r="E2860" t="s">
        <v>1050</v>
      </c>
      <c r="F2860" t="str">
        <f t="shared" si="44"/>
        <v>360480DKA6420DKA1070-1080DKA3220</v>
      </c>
      <c r="G2860" t="s">
        <v>501</v>
      </c>
    </row>
    <row r="2861" spans="1:7" x14ac:dyDescent="0.25">
      <c r="A2861">
        <v>360</v>
      </c>
      <c r="B2861">
        <v>480</v>
      </c>
      <c r="C2861" t="s">
        <v>1093</v>
      </c>
      <c r="D2861" t="s">
        <v>911</v>
      </c>
      <c r="E2861" t="s">
        <v>1052</v>
      </c>
      <c r="F2861" t="str">
        <f t="shared" si="44"/>
        <v>360480DKA6420DKA1070-1080DKA3230</v>
      </c>
      <c r="G2861" t="s">
        <v>501</v>
      </c>
    </row>
    <row r="2862" spans="1:7" x14ac:dyDescent="0.25">
      <c r="A2862">
        <v>360</v>
      </c>
      <c r="B2862">
        <v>480</v>
      </c>
      <c r="C2862" t="s">
        <v>1093</v>
      </c>
      <c r="D2862" t="s">
        <v>913</v>
      </c>
      <c r="E2862" t="s">
        <v>1046</v>
      </c>
      <c r="F2862" t="str">
        <f t="shared" si="44"/>
        <v>360480DKA6420DKA1090DKA3200</v>
      </c>
      <c r="G2862" t="s">
        <v>723</v>
      </c>
    </row>
    <row r="2863" spans="1:7" x14ac:dyDescent="0.25">
      <c r="A2863">
        <v>360</v>
      </c>
      <c r="B2863">
        <v>480</v>
      </c>
      <c r="C2863" t="s">
        <v>1093</v>
      </c>
      <c r="D2863" t="s">
        <v>913</v>
      </c>
      <c r="E2863" t="s">
        <v>1048</v>
      </c>
      <c r="F2863" t="str">
        <f t="shared" si="44"/>
        <v>360480DKA6420DKA1090DKA3210</v>
      </c>
      <c r="G2863" t="s">
        <v>723</v>
      </c>
    </row>
    <row r="2864" spans="1:7" x14ac:dyDescent="0.25">
      <c r="A2864">
        <v>360</v>
      </c>
      <c r="B2864">
        <v>480</v>
      </c>
      <c r="C2864" t="s">
        <v>1093</v>
      </c>
      <c r="D2864" t="s">
        <v>913</v>
      </c>
      <c r="E2864" t="s">
        <v>1050</v>
      </c>
      <c r="F2864" t="str">
        <f t="shared" si="44"/>
        <v>360480DKA6420DKA1090DKA3220</v>
      </c>
      <c r="G2864" t="s">
        <v>723</v>
      </c>
    </row>
    <row r="2865" spans="1:7" x14ac:dyDescent="0.25">
      <c r="A2865">
        <v>360</v>
      </c>
      <c r="B2865">
        <v>480</v>
      </c>
      <c r="C2865" t="s">
        <v>1093</v>
      </c>
      <c r="D2865" t="s">
        <v>913</v>
      </c>
      <c r="E2865" t="s">
        <v>1052</v>
      </c>
      <c r="F2865" t="str">
        <f t="shared" si="44"/>
        <v>360480DKA6420DKA1090DKA3230</v>
      </c>
      <c r="G2865" t="s">
        <v>723</v>
      </c>
    </row>
    <row r="2866" spans="1:7" x14ac:dyDescent="0.25">
      <c r="A2866">
        <v>360</v>
      </c>
      <c r="B2866">
        <v>480</v>
      </c>
      <c r="C2866" t="s">
        <v>1094</v>
      </c>
      <c r="D2866" t="s">
        <v>908</v>
      </c>
      <c r="E2866" t="s">
        <v>1046</v>
      </c>
      <c r="F2866" t="str">
        <f t="shared" si="44"/>
        <v>360480DKA6430DKA1040-1050DKA3200</v>
      </c>
      <c r="G2866" t="s">
        <v>501</v>
      </c>
    </row>
    <row r="2867" spans="1:7" x14ac:dyDescent="0.25">
      <c r="A2867">
        <v>360</v>
      </c>
      <c r="B2867">
        <v>480</v>
      </c>
      <c r="C2867" t="s">
        <v>1094</v>
      </c>
      <c r="D2867" t="s">
        <v>908</v>
      </c>
      <c r="E2867" t="s">
        <v>1048</v>
      </c>
      <c r="F2867" t="str">
        <f t="shared" si="44"/>
        <v>360480DKA6430DKA1040-1050DKA3210</v>
      </c>
      <c r="G2867" t="s">
        <v>501</v>
      </c>
    </row>
    <row r="2868" spans="1:7" x14ac:dyDescent="0.25">
      <c r="A2868">
        <v>360</v>
      </c>
      <c r="B2868">
        <v>480</v>
      </c>
      <c r="C2868" t="s">
        <v>1094</v>
      </c>
      <c r="D2868" t="s">
        <v>908</v>
      </c>
      <c r="E2868" t="s">
        <v>1050</v>
      </c>
      <c r="F2868" t="str">
        <f t="shared" si="44"/>
        <v>360480DKA6430DKA1040-1050DKA3220</v>
      </c>
      <c r="G2868" t="s">
        <v>501</v>
      </c>
    </row>
    <row r="2869" spans="1:7" x14ac:dyDescent="0.25">
      <c r="A2869">
        <v>360</v>
      </c>
      <c r="B2869">
        <v>480</v>
      </c>
      <c r="C2869" t="s">
        <v>1094</v>
      </c>
      <c r="D2869" t="s">
        <v>908</v>
      </c>
      <c r="E2869" t="s">
        <v>1052</v>
      </c>
      <c r="F2869" t="str">
        <f t="shared" si="44"/>
        <v>360480DKA6430DKA1040-1050DKA3230</v>
      </c>
      <c r="G2869" t="s">
        <v>501</v>
      </c>
    </row>
    <row r="2870" spans="1:7" x14ac:dyDescent="0.25">
      <c r="A2870">
        <v>360</v>
      </c>
      <c r="B2870">
        <v>480</v>
      </c>
      <c r="C2870" t="s">
        <v>1094</v>
      </c>
      <c r="D2870" t="s">
        <v>910</v>
      </c>
      <c r="E2870" t="s">
        <v>1046</v>
      </c>
      <c r="F2870" t="str">
        <f t="shared" si="44"/>
        <v>360480DKA6430DKA1060DKA3200</v>
      </c>
      <c r="G2870" t="s">
        <v>723</v>
      </c>
    </row>
    <row r="2871" spans="1:7" x14ac:dyDescent="0.25">
      <c r="A2871">
        <v>360</v>
      </c>
      <c r="B2871">
        <v>480</v>
      </c>
      <c r="C2871" t="s">
        <v>1094</v>
      </c>
      <c r="D2871" t="s">
        <v>910</v>
      </c>
      <c r="E2871" t="s">
        <v>1048</v>
      </c>
      <c r="F2871" t="str">
        <f t="shared" si="44"/>
        <v>360480DKA6430DKA1060DKA3210</v>
      </c>
      <c r="G2871" t="s">
        <v>723</v>
      </c>
    </row>
    <row r="2872" spans="1:7" x14ac:dyDescent="0.25">
      <c r="A2872">
        <v>360</v>
      </c>
      <c r="B2872">
        <v>480</v>
      </c>
      <c r="C2872" t="s">
        <v>1094</v>
      </c>
      <c r="D2872" t="s">
        <v>910</v>
      </c>
      <c r="E2872" t="s">
        <v>1050</v>
      </c>
      <c r="F2872" t="str">
        <f t="shared" si="44"/>
        <v>360480DKA6430DKA1060DKA3220</v>
      </c>
      <c r="G2872" t="s">
        <v>723</v>
      </c>
    </row>
    <row r="2873" spans="1:7" x14ac:dyDescent="0.25">
      <c r="A2873">
        <v>360</v>
      </c>
      <c r="B2873">
        <v>480</v>
      </c>
      <c r="C2873" t="s">
        <v>1094</v>
      </c>
      <c r="D2873" t="s">
        <v>910</v>
      </c>
      <c r="E2873" t="s">
        <v>1052</v>
      </c>
      <c r="F2873" t="str">
        <f t="shared" si="44"/>
        <v>360480DKA6430DKA1060DKA3230</v>
      </c>
      <c r="G2873" t="s">
        <v>723</v>
      </c>
    </row>
    <row r="2874" spans="1:7" x14ac:dyDescent="0.25">
      <c r="A2874">
        <v>360</v>
      </c>
      <c r="B2874">
        <v>480</v>
      </c>
      <c r="C2874" t="s">
        <v>1094</v>
      </c>
      <c r="D2874" t="s">
        <v>911</v>
      </c>
      <c r="E2874" t="s">
        <v>1046</v>
      </c>
      <c r="F2874" t="str">
        <f t="shared" si="44"/>
        <v>360480DKA6430DKA1070-1080DKA3200</v>
      </c>
      <c r="G2874" t="s">
        <v>501</v>
      </c>
    </row>
    <row r="2875" spans="1:7" x14ac:dyDescent="0.25">
      <c r="A2875">
        <v>360</v>
      </c>
      <c r="B2875">
        <v>480</v>
      </c>
      <c r="C2875" t="s">
        <v>1094</v>
      </c>
      <c r="D2875" t="s">
        <v>911</v>
      </c>
      <c r="E2875" t="s">
        <v>1048</v>
      </c>
      <c r="F2875" t="str">
        <f t="shared" si="44"/>
        <v>360480DKA6430DKA1070-1080DKA3210</v>
      </c>
      <c r="G2875" t="s">
        <v>501</v>
      </c>
    </row>
    <row r="2876" spans="1:7" x14ac:dyDescent="0.25">
      <c r="A2876">
        <v>360</v>
      </c>
      <c r="B2876">
        <v>480</v>
      </c>
      <c r="C2876" t="s">
        <v>1094</v>
      </c>
      <c r="D2876" t="s">
        <v>911</v>
      </c>
      <c r="E2876" t="s">
        <v>1050</v>
      </c>
      <c r="F2876" t="str">
        <f t="shared" si="44"/>
        <v>360480DKA6430DKA1070-1080DKA3220</v>
      </c>
      <c r="G2876" t="s">
        <v>501</v>
      </c>
    </row>
    <row r="2877" spans="1:7" x14ac:dyDescent="0.25">
      <c r="A2877">
        <v>360</v>
      </c>
      <c r="B2877">
        <v>480</v>
      </c>
      <c r="C2877" t="s">
        <v>1094</v>
      </c>
      <c r="D2877" t="s">
        <v>911</v>
      </c>
      <c r="E2877" t="s">
        <v>1052</v>
      </c>
      <c r="F2877" t="str">
        <f t="shared" si="44"/>
        <v>360480DKA6430DKA1070-1080DKA3230</v>
      </c>
      <c r="G2877" t="s">
        <v>501</v>
      </c>
    </row>
    <row r="2878" spans="1:7" x14ac:dyDescent="0.25">
      <c r="A2878">
        <v>360</v>
      </c>
      <c r="B2878">
        <v>480</v>
      </c>
      <c r="C2878" t="s">
        <v>1094</v>
      </c>
      <c r="D2878" t="s">
        <v>913</v>
      </c>
      <c r="E2878" t="s">
        <v>1046</v>
      </c>
      <c r="F2878" t="str">
        <f t="shared" si="44"/>
        <v>360480DKA6430DKA1090DKA3200</v>
      </c>
      <c r="G2878" t="s">
        <v>723</v>
      </c>
    </row>
    <row r="2879" spans="1:7" x14ac:dyDescent="0.25">
      <c r="A2879">
        <v>360</v>
      </c>
      <c r="B2879">
        <v>480</v>
      </c>
      <c r="C2879" t="s">
        <v>1094</v>
      </c>
      <c r="D2879" t="s">
        <v>913</v>
      </c>
      <c r="E2879" t="s">
        <v>1048</v>
      </c>
      <c r="F2879" t="str">
        <f t="shared" si="44"/>
        <v>360480DKA6430DKA1090DKA3210</v>
      </c>
      <c r="G2879" t="s">
        <v>723</v>
      </c>
    </row>
    <row r="2880" spans="1:7" x14ac:dyDescent="0.25">
      <c r="A2880">
        <v>360</v>
      </c>
      <c r="B2880">
        <v>480</v>
      </c>
      <c r="C2880" t="s">
        <v>1094</v>
      </c>
      <c r="D2880" t="s">
        <v>913</v>
      </c>
      <c r="E2880" t="s">
        <v>1050</v>
      </c>
      <c r="F2880" t="str">
        <f t="shared" si="44"/>
        <v>360480DKA6430DKA1090DKA3220</v>
      </c>
      <c r="G2880" t="s">
        <v>723</v>
      </c>
    </row>
    <row r="2881" spans="1:7" x14ac:dyDescent="0.25">
      <c r="A2881">
        <v>360</v>
      </c>
      <c r="B2881">
        <v>480</v>
      </c>
      <c r="C2881" t="s">
        <v>1094</v>
      </c>
      <c r="D2881" t="s">
        <v>913</v>
      </c>
      <c r="E2881" t="s">
        <v>1052</v>
      </c>
      <c r="F2881" t="str">
        <f t="shared" si="44"/>
        <v>360480DKA6430DKA1090DKA3230</v>
      </c>
      <c r="G2881" t="s">
        <v>723</v>
      </c>
    </row>
    <row r="2882" spans="1:7" x14ac:dyDescent="0.25">
      <c r="A2882">
        <v>360</v>
      </c>
      <c r="B2882">
        <v>490</v>
      </c>
      <c r="C2882" t="s">
        <v>1092</v>
      </c>
      <c r="D2882" t="s">
        <v>908</v>
      </c>
      <c r="E2882" t="s">
        <v>1046</v>
      </c>
      <c r="F2882" t="str">
        <f t="shared" si="44"/>
        <v>360490DKA6410DKA1040-1050DKA3200</v>
      </c>
      <c r="G2882" t="s">
        <v>504</v>
      </c>
    </row>
    <row r="2883" spans="1:7" x14ac:dyDescent="0.25">
      <c r="A2883">
        <v>360</v>
      </c>
      <c r="B2883">
        <v>490</v>
      </c>
      <c r="C2883" t="s">
        <v>1092</v>
      </c>
      <c r="D2883" t="s">
        <v>908</v>
      </c>
      <c r="E2883" t="s">
        <v>1048</v>
      </c>
      <c r="F2883" t="str">
        <f t="shared" ref="F2883:F2946" si="45">CONCATENATE(A2883,B2883,C2883,D2883,E2883)</f>
        <v>360490DKA6410DKA1040-1050DKA3210</v>
      </c>
      <c r="G2883" t="s">
        <v>504</v>
      </c>
    </row>
    <row r="2884" spans="1:7" x14ac:dyDescent="0.25">
      <c r="A2884">
        <v>360</v>
      </c>
      <c r="B2884">
        <v>490</v>
      </c>
      <c r="C2884" t="s">
        <v>1092</v>
      </c>
      <c r="D2884" t="s">
        <v>908</v>
      </c>
      <c r="E2884" t="s">
        <v>1050</v>
      </c>
      <c r="F2884" t="str">
        <f t="shared" si="45"/>
        <v>360490DKA6410DKA1040-1050DKA3220</v>
      </c>
      <c r="G2884" t="s">
        <v>501</v>
      </c>
    </row>
    <row r="2885" spans="1:7" x14ac:dyDescent="0.25">
      <c r="A2885">
        <v>360</v>
      </c>
      <c r="B2885">
        <v>490</v>
      </c>
      <c r="C2885" t="s">
        <v>1092</v>
      </c>
      <c r="D2885" t="s">
        <v>908</v>
      </c>
      <c r="E2885" t="s">
        <v>1052</v>
      </c>
      <c r="F2885" t="str">
        <f t="shared" si="45"/>
        <v>360490DKA6410DKA1040-1050DKA3230</v>
      </c>
      <c r="G2885" t="s">
        <v>501</v>
      </c>
    </row>
    <row r="2886" spans="1:7" x14ac:dyDescent="0.25">
      <c r="A2886">
        <v>360</v>
      </c>
      <c r="B2886">
        <v>490</v>
      </c>
      <c r="C2886" t="s">
        <v>1092</v>
      </c>
      <c r="D2886" t="s">
        <v>910</v>
      </c>
      <c r="E2886" t="s">
        <v>1046</v>
      </c>
      <c r="F2886" t="str">
        <f t="shared" si="45"/>
        <v>360490DKA6410DKA1060DKA3200</v>
      </c>
      <c r="G2886" t="s">
        <v>723</v>
      </c>
    </row>
    <row r="2887" spans="1:7" x14ac:dyDescent="0.25">
      <c r="A2887">
        <v>360</v>
      </c>
      <c r="B2887">
        <v>490</v>
      </c>
      <c r="C2887" t="s">
        <v>1092</v>
      </c>
      <c r="D2887" t="s">
        <v>910</v>
      </c>
      <c r="E2887" t="s">
        <v>1048</v>
      </c>
      <c r="F2887" t="str">
        <f t="shared" si="45"/>
        <v>360490DKA6410DKA1060DKA3210</v>
      </c>
      <c r="G2887" t="s">
        <v>723</v>
      </c>
    </row>
    <row r="2888" spans="1:7" x14ac:dyDescent="0.25">
      <c r="A2888">
        <v>360</v>
      </c>
      <c r="B2888">
        <v>490</v>
      </c>
      <c r="C2888" t="s">
        <v>1092</v>
      </c>
      <c r="D2888" t="s">
        <v>910</v>
      </c>
      <c r="E2888" t="s">
        <v>1050</v>
      </c>
      <c r="F2888" t="str">
        <f t="shared" si="45"/>
        <v>360490DKA6410DKA1060DKA3220</v>
      </c>
      <c r="G2888" t="s">
        <v>723</v>
      </c>
    </row>
    <row r="2889" spans="1:7" x14ac:dyDescent="0.25">
      <c r="A2889">
        <v>360</v>
      </c>
      <c r="B2889">
        <v>490</v>
      </c>
      <c r="C2889" t="s">
        <v>1092</v>
      </c>
      <c r="D2889" t="s">
        <v>910</v>
      </c>
      <c r="E2889" t="s">
        <v>1052</v>
      </c>
      <c r="F2889" t="str">
        <f t="shared" si="45"/>
        <v>360490DKA6410DKA1060DKA3230</v>
      </c>
      <c r="G2889" t="s">
        <v>723</v>
      </c>
    </row>
    <row r="2890" spans="1:7" x14ac:dyDescent="0.25">
      <c r="A2890">
        <v>360</v>
      </c>
      <c r="B2890">
        <v>490</v>
      </c>
      <c r="C2890" t="s">
        <v>1092</v>
      </c>
      <c r="D2890" t="s">
        <v>911</v>
      </c>
      <c r="E2890" t="s">
        <v>1046</v>
      </c>
      <c r="F2890" t="str">
        <f t="shared" si="45"/>
        <v>360490DKA6410DKA1070-1080DKA3200</v>
      </c>
      <c r="G2890" t="s">
        <v>504</v>
      </c>
    </row>
    <row r="2891" spans="1:7" x14ac:dyDescent="0.25">
      <c r="A2891">
        <v>360</v>
      </c>
      <c r="B2891">
        <v>490</v>
      </c>
      <c r="C2891" t="s">
        <v>1092</v>
      </c>
      <c r="D2891" t="s">
        <v>911</v>
      </c>
      <c r="E2891" t="s">
        <v>1048</v>
      </c>
      <c r="F2891" t="str">
        <f t="shared" si="45"/>
        <v>360490DKA6410DKA1070-1080DKA3210</v>
      </c>
      <c r="G2891" t="s">
        <v>504</v>
      </c>
    </row>
    <row r="2892" spans="1:7" x14ac:dyDescent="0.25">
      <c r="A2892">
        <v>360</v>
      </c>
      <c r="B2892">
        <v>490</v>
      </c>
      <c r="C2892" t="s">
        <v>1092</v>
      </c>
      <c r="D2892" t="s">
        <v>911</v>
      </c>
      <c r="E2892" t="s">
        <v>1050</v>
      </c>
      <c r="F2892" t="str">
        <f t="shared" si="45"/>
        <v>360490DKA6410DKA1070-1080DKA3220</v>
      </c>
      <c r="G2892" t="s">
        <v>501</v>
      </c>
    </row>
    <row r="2893" spans="1:7" x14ac:dyDescent="0.25">
      <c r="A2893">
        <v>360</v>
      </c>
      <c r="B2893">
        <v>490</v>
      </c>
      <c r="C2893" t="s">
        <v>1092</v>
      </c>
      <c r="D2893" t="s">
        <v>911</v>
      </c>
      <c r="E2893" t="s">
        <v>1052</v>
      </c>
      <c r="F2893" t="str">
        <f t="shared" si="45"/>
        <v>360490DKA6410DKA1070-1080DKA3230</v>
      </c>
      <c r="G2893" t="s">
        <v>501</v>
      </c>
    </row>
    <row r="2894" spans="1:7" x14ac:dyDescent="0.25">
      <c r="A2894">
        <v>360</v>
      </c>
      <c r="B2894">
        <v>490</v>
      </c>
      <c r="C2894" t="s">
        <v>1092</v>
      </c>
      <c r="D2894" t="s">
        <v>913</v>
      </c>
      <c r="E2894" t="s">
        <v>1046</v>
      </c>
      <c r="F2894" t="str">
        <f t="shared" si="45"/>
        <v>360490DKA6410DKA1090DKA3200</v>
      </c>
      <c r="G2894" t="s">
        <v>723</v>
      </c>
    </row>
    <row r="2895" spans="1:7" x14ac:dyDescent="0.25">
      <c r="A2895">
        <v>360</v>
      </c>
      <c r="B2895">
        <v>490</v>
      </c>
      <c r="C2895" t="s">
        <v>1092</v>
      </c>
      <c r="D2895" t="s">
        <v>913</v>
      </c>
      <c r="E2895" t="s">
        <v>1048</v>
      </c>
      <c r="F2895" t="str">
        <f t="shared" si="45"/>
        <v>360490DKA6410DKA1090DKA3210</v>
      </c>
      <c r="G2895" t="s">
        <v>723</v>
      </c>
    </row>
    <row r="2896" spans="1:7" x14ac:dyDescent="0.25">
      <c r="A2896">
        <v>360</v>
      </c>
      <c r="B2896">
        <v>490</v>
      </c>
      <c r="C2896" t="s">
        <v>1092</v>
      </c>
      <c r="D2896" t="s">
        <v>913</v>
      </c>
      <c r="E2896" t="s">
        <v>1050</v>
      </c>
      <c r="F2896" t="str">
        <f t="shared" si="45"/>
        <v>360490DKA6410DKA1090DKA3220</v>
      </c>
      <c r="G2896" t="s">
        <v>723</v>
      </c>
    </row>
    <row r="2897" spans="1:7" x14ac:dyDescent="0.25">
      <c r="A2897">
        <v>360</v>
      </c>
      <c r="B2897">
        <v>490</v>
      </c>
      <c r="C2897" t="s">
        <v>1092</v>
      </c>
      <c r="D2897" t="s">
        <v>913</v>
      </c>
      <c r="E2897" t="s">
        <v>1052</v>
      </c>
      <c r="F2897" t="str">
        <f t="shared" si="45"/>
        <v>360490DKA6410DKA1090DKA3230</v>
      </c>
      <c r="G2897" t="s">
        <v>723</v>
      </c>
    </row>
    <row r="2898" spans="1:7" x14ac:dyDescent="0.25">
      <c r="A2898">
        <v>360</v>
      </c>
      <c r="B2898">
        <v>490</v>
      </c>
      <c r="C2898" t="s">
        <v>1093</v>
      </c>
      <c r="D2898" t="s">
        <v>908</v>
      </c>
      <c r="E2898" t="s">
        <v>1046</v>
      </c>
      <c r="F2898" t="str">
        <f t="shared" si="45"/>
        <v>360490DKA6420DKA1040-1050DKA3200</v>
      </c>
      <c r="G2898" t="s">
        <v>504</v>
      </c>
    </row>
    <row r="2899" spans="1:7" x14ac:dyDescent="0.25">
      <c r="A2899">
        <v>360</v>
      </c>
      <c r="B2899">
        <v>490</v>
      </c>
      <c r="C2899" t="s">
        <v>1093</v>
      </c>
      <c r="D2899" t="s">
        <v>908</v>
      </c>
      <c r="E2899" t="s">
        <v>1048</v>
      </c>
      <c r="F2899" t="str">
        <f t="shared" si="45"/>
        <v>360490DKA6420DKA1040-1050DKA3210</v>
      </c>
      <c r="G2899" t="s">
        <v>504</v>
      </c>
    </row>
    <row r="2900" spans="1:7" x14ac:dyDescent="0.25">
      <c r="A2900">
        <v>360</v>
      </c>
      <c r="B2900">
        <v>490</v>
      </c>
      <c r="C2900" t="s">
        <v>1093</v>
      </c>
      <c r="D2900" t="s">
        <v>908</v>
      </c>
      <c r="E2900" t="s">
        <v>1050</v>
      </c>
      <c r="F2900" t="str">
        <f t="shared" si="45"/>
        <v>360490DKA6420DKA1040-1050DKA3220</v>
      </c>
      <c r="G2900" t="s">
        <v>501</v>
      </c>
    </row>
    <row r="2901" spans="1:7" x14ac:dyDescent="0.25">
      <c r="A2901">
        <v>360</v>
      </c>
      <c r="B2901">
        <v>490</v>
      </c>
      <c r="C2901" t="s">
        <v>1093</v>
      </c>
      <c r="D2901" t="s">
        <v>908</v>
      </c>
      <c r="E2901" t="s">
        <v>1052</v>
      </c>
      <c r="F2901" t="str">
        <f t="shared" si="45"/>
        <v>360490DKA6420DKA1040-1050DKA3230</v>
      </c>
      <c r="G2901" t="s">
        <v>501</v>
      </c>
    </row>
    <row r="2902" spans="1:7" x14ac:dyDescent="0.25">
      <c r="A2902">
        <v>360</v>
      </c>
      <c r="B2902">
        <v>490</v>
      </c>
      <c r="C2902" t="s">
        <v>1093</v>
      </c>
      <c r="D2902" t="s">
        <v>910</v>
      </c>
      <c r="E2902" t="s">
        <v>1046</v>
      </c>
      <c r="F2902" t="str">
        <f t="shared" si="45"/>
        <v>360490DKA6420DKA1060DKA3200</v>
      </c>
      <c r="G2902" t="s">
        <v>723</v>
      </c>
    </row>
    <row r="2903" spans="1:7" x14ac:dyDescent="0.25">
      <c r="A2903">
        <v>360</v>
      </c>
      <c r="B2903">
        <v>490</v>
      </c>
      <c r="C2903" t="s">
        <v>1093</v>
      </c>
      <c r="D2903" t="s">
        <v>910</v>
      </c>
      <c r="E2903" t="s">
        <v>1048</v>
      </c>
      <c r="F2903" t="str">
        <f t="shared" si="45"/>
        <v>360490DKA6420DKA1060DKA3210</v>
      </c>
      <c r="G2903" t="s">
        <v>723</v>
      </c>
    </row>
    <row r="2904" spans="1:7" x14ac:dyDescent="0.25">
      <c r="A2904">
        <v>360</v>
      </c>
      <c r="B2904">
        <v>490</v>
      </c>
      <c r="C2904" t="s">
        <v>1093</v>
      </c>
      <c r="D2904" t="s">
        <v>910</v>
      </c>
      <c r="E2904" t="s">
        <v>1050</v>
      </c>
      <c r="F2904" t="str">
        <f t="shared" si="45"/>
        <v>360490DKA6420DKA1060DKA3220</v>
      </c>
      <c r="G2904" t="s">
        <v>723</v>
      </c>
    </row>
    <row r="2905" spans="1:7" x14ac:dyDescent="0.25">
      <c r="A2905">
        <v>360</v>
      </c>
      <c r="B2905">
        <v>490</v>
      </c>
      <c r="C2905" t="s">
        <v>1093</v>
      </c>
      <c r="D2905" t="s">
        <v>910</v>
      </c>
      <c r="E2905" t="s">
        <v>1052</v>
      </c>
      <c r="F2905" t="str">
        <f t="shared" si="45"/>
        <v>360490DKA6420DKA1060DKA3230</v>
      </c>
      <c r="G2905" t="s">
        <v>723</v>
      </c>
    </row>
    <row r="2906" spans="1:7" x14ac:dyDescent="0.25">
      <c r="A2906">
        <v>360</v>
      </c>
      <c r="B2906">
        <v>490</v>
      </c>
      <c r="C2906" t="s">
        <v>1093</v>
      </c>
      <c r="D2906" t="s">
        <v>911</v>
      </c>
      <c r="E2906" t="s">
        <v>1046</v>
      </c>
      <c r="F2906" t="str">
        <f t="shared" si="45"/>
        <v>360490DKA6420DKA1070-1080DKA3200</v>
      </c>
      <c r="G2906" t="s">
        <v>504</v>
      </c>
    </row>
    <row r="2907" spans="1:7" x14ac:dyDescent="0.25">
      <c r="A2907">
        <v>360</v>
      </c>
      <c r="B2907">
        <v>490</v>
      </c>
      <c r="C2907" t="s">
        <v>1093</v>
      </c>
      <c r="D2907" t="s">
        <v>911</v>
      </c>
      <c r="E2907" t="s">
        <v>1048</v>
      </c>
      <c r="F2907" t="str">
        <f t="shared" si="45"/>
        <v>360490DKA6420DKA1070-1080DKA3210</v>
      </c>
      <c r="G2907" t="s">
        <v>504</v>
      </c>
    </row>
    <row r="2908" spans="1:7" x14ac:dyDescent="0.25">
      <c r="A2908">
        <v>360</v>
      </c>
      <c r="B2908">
        <v>490</v>
      </c>
      <c r="C2908" t="s">
        <v>1093</v>
      </c>
      <c r="D2908" t="s">
        <v>911</v>
      </c>
      <c r="E2908" t="s">
        <v>1050</v>
      </c>
      <c r="F2908" t="str">
        <f t="shared" si="45"/>
        <v>360490DKA6420DKA1070-1080DKA3220</v>
      </c>
      <c r="G2908" t="s">
        <v>501</v>
      </c>
    </row>
    <row r="2909" spans="1:7" x14ac:dyDescent="0.25">
      <c r="A2909">
        <v>360</v>
      </c>
      <c r="B2909">
        <v>490</v>
      </c>
      <c r="C2909" t="s">
        <v>1093</v>
      </c>
      <c r="D2909" t="s">
        <v>911</v>
      </c>
      <c r="E2909" t="s">
        <v>1052</v>
      </c>
      <c r="F2909" t="str">
        <f t="shared" si="45"/>
        <v>360490DKA6420DKA1070-1080DKA3230</v>
      </c>
      <c r="G2909" t="s">
        <v>501</v>
      </c>
    </row>
    <row r="2910" spans="1:7" x14ac:dyDescent="0.25">
      <c r="A2910">
        <v>360</v>
      </c>
      <c r="B2910">
        <v>490</v>
      </c>
      <c r="C2910" t="s">
        <v>1093</v>
      </c>
      <c r="D2910" t="s">
        <v>913</v>
      </c>
      <c r="E2910" t="s">
        <v>1046</v>
      </c>
      <c r="F2910" t="str">
        <f t="shared" si="45"/>
        <v>360490DKA6420DKA1090DKA3200</v>
      </c>
      <c r="G2910" t="s">
        <v>723</v>
      </c>
    </row>
    <row r="2911" spans="1:7" x14ac:dyDescent="0.25">
      <c r="A2911">
        <v>360</v>
      </c>
      <c r="B2911">
        <v>490</v>
      </c>
      <c r="C2911" t="s">
        <v>1093</v>
      </c>
      <c r="D2911" t="s">
        <v>913</v>
      </c>
      <c r="E2911" t="s">
        <v>1048</v>
      </c>
      <c r="F2911" t="str">
        <f t="shared" si="45"/>
        <v>360490DKA6420DKA1090DKA3210</v>
      </c>
      <c r="G2911" t="s">
        <v>723</v>
      </c>
    </row>
    <row r="2912" spans="1:7" x14ac:dyDescent="0.25">
      <c r="A2912">
        <v>360</v>
      </c>
      <c r="B2912">
        <v>490</v>
      </c>
      <c r="C2912" t="s">
        <v>1093</v>
      </c>
      <c r="D2912" t="s">
        <v>913</v>
      </c>
      <c r="E2912" t="s">
        <v>1050</v>
      </c>
      <c r="F2912" t="str">
        <f t="shared" si="45"/>
        <v>360490DKA6420DKA1090DKA3220</v>
      </c>
      <c r="G2912" t="s">
        <v>723</v>
      </c>
    </row>
    <row r="2913" spans="1:7" x14ac:dyDescent="0.25">
      <c r="A2913">
        <v>360</v>
      </c>
      <c r="B2913">
        <v>490</v>
      </c>
      <c r="C2913" t="s">
        <v>1093</v>
      </c>
      <c r="D2913" t="s">
        <v>913</v>
      </c>
      <c r="E2913" t="s">
        <v>1052</v>
      </c>
      <c r="F2913" t="str">
        <f t="shared" si="45"/>
        <v>360490DKA6420DKA1090DKA3230</v>
      </c>
      <c r="G2913" t="s">
        <v>723</v>
      </c>
    </row>
    <row r="2914" spans="1:7" x14ac:dyDescent="0.25">
      <c r="A2914">
        <v>360</v>
      </c>
      <c r="B2914">
        <v>490</v>
      </c>
      <c r="C2914" t="s">
        <v>1094</v>
      </c>
      <c r="D2914" t="s">
        <v>908</v>
      </c>
      <c r="E2914" t="s">
        <v>1046</v>
      </c>
      <c r="F2914" t="str">
        <f t="shared" si="45"/>
        <v>360490DKA6430DKA1040-1050DKA3200</v>
      </c>
      <c r="G2914" t="s">
        <v>501</v>
      </c>
    </row>
    <row r="2915" spans="1:7" x14ac:dyDescent="0.25">
      <c r="A2915">
        <v>360</v>
      </c>
      <c r="B2915">
        <v>490</v>
      </c>
      <c r="C2915" t="s">
        <v>1094</v>
      </c>
      <c r="D2915" t="s">
        <v>908</v>
      </c>
      <c r="E2915" t="s">
        <v>1048</v>
      </c>
      <c r="F2915" t="str">
        <f t="shared" si="45"/>
        <v>360490DKA6430DKA1040-1050DKA3210</v>
      </c>
      <c r="G2915" t="s">
        <v>501</v>
      </c>
    </row>
    <row r="2916" spans="1:7" x14ac:dyDescent="0.25">
      <c r="A2916">
        <v>360</v>
      </c>
      <c r="B2916">
        <v>490</v>
      </c>
      <c r="C2916" t="s">
        <v>1094</v>
      </c>
      <c r="D2916" t="s">
        <v>908</v>
      </c>
      <c r="E2916" t="s">
        <v>1050</v>
      </c>
      <c r="F2916" t="str">
        <f t="shared" si="45"/>
        <v>360490DKA6430DKA1040-1050DKA3220</v>
      </c>
      <c r="G2916" t="s">
        <v>501</v>
      </c>
    </row>
    <row r="2917" spans="1:7" x14ac:dyDescent="0.25">
      <c r="A2917">
        <v>360</v>
      </c>
      <c r="B2917">
        <v>490</v>
      </c>
      <c r="C2917" t="s">
        <v>1094</v>
      </c>
      <c r="D2917" t="s">
        <v>908</v>
      </c>
      <c r="E2917" t="s">
        <v>1052</v>
      </c>
      <c r="F2917" t="str">
        <f t="shared" si="45"/>
        <v>360490DKA6430DKA1040-1050DKA3230</v>
      </c>
      <c r="G2917" t="s">
        <v>501</v>
      </c>
    </row>
    <row r="2918" spans="1:7" x14ac:dyDescent="0.25">
      <c r="A2918">
        <v>360</v>
      </c>
      <c r="B2918">
        <v>490</v>
      </c>
      <c r="C2918" t="s">
        <v>1094</v>
      </c>
      <c r="D2918" t="s">
        <v>910</v>
      </c>
      <c r="E2918" t="s">
        <v>1046</v>
      </c>
      <c r="F2918" t="str">
        <f t="shared" si="45"/>
        <v>360490DKA6430DKA1060DKA3200</v>
      </c>
      <c r="G2918" t="s">
        <v>723</v>
      </c>
    </row>
    <row r="2919" spans="1:7" x14ac:dyDescent="0.25">
      <c r="A2919">
        <v>360</v>
      </c>
      <c r="B2919">
        <v>490</v>
      </c>
      <c r="C2919" t="s">
        <v>1094</v>
      </c>
      <c r="D2919" t="s">
        <v>910</v>
      </c>
      <c r="E2919" t="s">
        <v>1048</v>
      </c>
      <c r="F2919" t="str">
        <f t="shared" si="45"/>
        <v>360490DKA6430DKA1060DKA3210</v>
      </c>
      <c r="G2919" t="s">
        <v>723</v>
      </c>
    </row>
    <row r="2920" spans="1:7" x14ac:dyDescent="0.25">
      <c r="A2920">
        <v>360</v>
      </c>
      <c r="B2920">
        <v>490</v>
      </c>
      <c r="C2920" t="s">
        <v>1094</v>
      </c>
      <c r="D2920" t="s">
        <v>910</v>
      </c>
      <c r="E2920" t="s">
        <v>1050</v>
      </c>
      <c r="F2920" t="str">
        <f t="shared" si="45"/>
        <v>360490DKA6430DKA1060DKA3220</v>
      </c>
      <c r="G2920" t="s">
        <v>723</v>
      </c>
    </row>
    <row r="2921" spans="1:7" x14ac:dyDescent="0.25">
      <c r="A2921">
        <v>360</v>
      </c>
      <c r="B2921">
        <v>490</v>
      </c>
      <c r="C2921" t="s">
        <v>1094</v>
      </c>
      <c r="D2921" t="s">
        <v>910</v>
      </c>
      <c r="E2921" t="s">
        <v>1052</v>
      </c>
      <c r="F2921" t="str">
        <f t="shared" si="45"/>
        <v>360490DKA6430DKA1060DKA3230</v>
      </c>
      <c r="G2921" t="s">
        <v>723</v>
      </c>
    </row>
    <row r="2922" spans="1:7" x14ac:dyDescent="0.25">
      <c r="A2922">
        <v>360</v>
      </c>
      <c r="B2922">
        <v>490</v>
      </c>
      <c r="C2922" t="s">
        <v>1094</v>
      </c>
      <c r="D2922" t="s">
        <v>911</v>
      </c>
      <c r="E2922" t="s">
        <v>1046</v>
      </c>
      <c r="F2922" t="str">
        <f t="shared" si="45"/>
        <v>360490DKA6430DKA1070-1080DKA3200</v>
      </c>
      <c r="G2922" t="s">
        <v>501</v>
      </c>
    </row>
    <row r="2923" spans="1:7" x14ac:dyDescent="0.25">
      <c r="A2923">
        <v>360</v>
      </c>
      <c r="B2923">
        <v>490</v>
      </c>
      <c r="C2923" t="s">
        <v>1094</v>
      </c>
      <c r="D2923" t="s">
        <v>911</v>
      </c>
      <c r="E2923" t="s">
        <v>1048</v>
      </c>
      <c r="F2923" t="str">
        <f t="shared" si="45"/>
        <v>360490DKA6430DKA1070-1080DKA3210</v>
      </c>
      <c r="G2923" t="s">
        <v>501</v>
      </c>
    </row>
    <row r="2924" spans="1:7" x14ac:dyDescent="0.25">
      <c r="A2924">
        <v>360</v>
      </c>
      <c r="B2924">
        <v>490</v>
      </c>
      <c r="C2924" t="s">
        <v>1094</v>
      </c>
      <c r="D2924" t="s">
        <v>911</v>
      </c>
      <c r="E2924" t="s">
        <v>1050</v>
      </c>
      <c r="F2924" t="str">
        <f t="shared" si="45"/>
        <v>360490DKA6430DKA1070-1080DKA3220</v>
      </c>
      <c r="G2924" t="s">
        <v>501</v>
      </c>
    </row>
    <row r="2925" spans="1:7" x14ac:dyDescent="0.25">
      <c r="A2925">
        <v>360</v>
      </c>
      <c r="B2925">
        <v>490</v>
      </c>
      <c r="C2925" t="s">
        <v>1094</v>
      </c>
      <c r="D2925" t="s">
        <v>911</v>
      </c>
      <c r="E2925" t="s">
        <v>1052</v>
      </c>
      <c r="F2925" t="str">
        <f t="shared" si="45"/>
        <v>360490DKA6430DKA1070-1080DKA3230</v>
      </c>
      <c r="G2925" t="s">
        <v>501</v>
      </c>
    </row>
    <row r="2926" spans="1:7" x14ac:dyDescent="0.25">
      <c r="A2926">
        <v>360</v>
      </c>
      <c r="B2926">
        <v>490</v>
      </c>
      <c r="C2926" t="s">
        <v>1094</v>
      </c>
      <c r="D2926" t="s">
        <v>913</v>
      </c>
      <c r="E2926" t="s">
        <v>1046</v>
      </c>
      <c r="F2926" t="str">
        <f t="shared" si="45"/>
        <v>360490DKA6430DKA1090DKA3200</v>
      </c>
      <c r="G2926" t="s">
        <v>723</v>
      </c>
    </row>
    <row r="2927" spans="1:7" x14ac:dyDescent="0.25">
      <c r="A2927">
        <v>360</v>
      </c>
      <c r="B2927">
        <v>490</v>
      </c>
      <c r="C2927" t="s">
        <v>1094</v>
      </c>
      <c r="D2927" t="s">
        <v>913</v>
      </c>
      <c r="E2927" t="s">
        <v>1048</v>
      </c>
      <c r="F2927" t="str">
        <f t="shared" si="45"/>
        <v>360490DKA6430DKA1090DKA3210</v>
      </c>
      <c r="G2927" t="s">
        <v>723</v>
      </c>
    </row>
    <row r="2928" spans="1:7" x14ac:dyDescent="0.25">
      <c r="A2928">
        <v>360</v>
      </c>
      <c r="B2928">
        <v>490</v>
      </c>
      <c r="C2928" t="s">
        <v>1094</v>
      </c>
      <c r="D2928" t="s">
        <v>913</v>
      </c>
      <c r="E2928" t="s">
        <v>1050</v>
      </c>
      <c r="F2928" t="str">
        <f t="shared" si="45"/>
        <v>360490DKA6430DKA1090DKA3220</v>
      </c>
      <c r="G2928" t="s">
        <v>723</v>
      </c>
    </row>
    <row r="2929" spans="1:7" x14ac:dyDescent="0.25">
      <c r="A2929">
        <v>360</v>
      </c>
      <c r="B2929">
        <v>490</v>
      </c>
      <c r="C2929" t="s">
        <v>1094</v>
      </c>
      <c r="D2929" t="s">
        <v>913</v>
      </c>
      <c r="E2929" t="s">
        <v>1052</v>
      </c>
      <c r="F2929" t="str">
        <f t="shared" si="45"/>
        <v>360490DKA6430DKA1090DKA3230</v>
      </c>
      <c r="G2929" t="s">
        <v>723</v>
      </c>
    </row>
    <row r="2930" spans="1:7" x14ac:dyDescent="0.25">
      <c r="A2930">
        <v>360</v>
      </c>
      <c r="B2930">
        <v>500</v>
      </c>
      <c r="C2930" t="s">
        <v>1092</v>
      </c>
      <c r="D2930" t="s">
        <v>908</v>
      </c>
      <c r="E2930" t="s">
        <v>1046</v>
      </c>
      <c r="F2930" t="str">
        <f t="shared" si="45"/>
        <v>360500DKA6410DKA1040-1050DKA3200</v>
      </c>
      <c r="G2930" t="s">
        <v>723</v>
      </c>
    </row>
    <row r="2931" spans="1:7" x14ac:dyDescent="0.25">
      <c r="A2931">
        <v>360</v>
      </c>
      <c r="B2931">
        <v>500</v>
      </c>
      <c r="C2931" t="s">
        <v>1092</v>
      </c>
      <c r="D2931" t="s">
        <v>908</v>
      </c>
      <c r="E2931" t="s">
        <v>1048</v>
      </c>
      <c r="F2931" t="str">
        <f t="shared" si="45"/>
        <v>360500DKA6410DKA1040-1050DKA3210</v>
      </c>
      <c r="G2931" t="s">
        <v>723</v>
      </c>
    </row>
    <row r="2932" spans="1:7" x14ac:dyDescent="0.25">
      <c r="A2932">
        <v>360</v>
      </c>
      <c r="B2932">
        <v>500</v>
      </c>
      <c r="C2932" t="s">
        <v>1092</v>
      </c>
      <c r="D2932" t="s">
        <v>908</v>
      </c>
      <c r="E2932" t="s">
        <v>1050</v>
      </c>
      <c r="F2932" t="str">
        <f t="shared" si="45"/>
        <v>360500DKA6410DKA1040-1050DKA3220</v>
      </c>
      <c r="G2932" t="s">
        <v>501</v>
      </c>
    </row>
    <row r="2933" spans="1:7" x14ac:dyDescent="0.25">
      <c r="A2933">
        <v>360</v>
      </c>
      <c r="B2933">
        <v>500</v>
      </c>
      <c r="C2933" t="s">
        <v>1092</v>
      </c>
      <c r="D2933" t="s">
        <v>908</v>
      </c>
      <c r="E2933" t="s">
        <v>1052</v>
      </c>
      <c r="F2933" t="str">
        <f t="shared" si="45"/>
        <v>360500DKA6410DKA1040-1050DKA3230</v>
      </c>
      <c r="G2933" t="s">
        <v>501</v>
      </c>
    </row>
    <row r="2934" spans="1:7" x14ac:dyDescent="0.25">
      <c r="A2934">
        <v>360</v>
      </c>
      <c r="B2934">
        <v>500</v>
      </c>
      <c r="C2934" t="s">
        <v>1092</v>
      </c>
      <c r="D2934" t="s">
        <v>910</v>
      </c>
      <c r="E2934" t="s">
        <v>1046</v>
      </c>
      <c r="F2934" t="str">
        <f t="shared" si="45"/>
        <v>360500DKA6410DKA1060DKA3200</v>
      </c>
      <c r="G2934" t="s">
        <v>504</v>
      </c>
    </row>
    <row r="2935" spans="1:7" x14ac:dyDescent="0.25">
      <c r="A2935">
        <v>360</v>
      </c>
      <c r="B2935">
        <v>500</v>
      </c>
      <c r="C2935" t="s">
        <v>1092</v>
      </c>
      <c r="D2935" t="s">
        <v>910</v>
      </c>
      <c r="E2935" t="s">
        <v>1048</v>
      </c>
      <c r="F2935" t="str">
        <f t="shared" si="45"/>
        <v>360500DKA6410DKA1060DKA3210</v>
      </c>
      <c r="G2935" t="s">
        <v>504</v>
      </c>
    </row>
    <row r="2936" spans="1:7" x14ac:dyDescent="0.25">
      <c r="A2936">
        <v>360</v>
      </c>
      <c r="B2936">
        <v>500</v>
      </c>
      <c r="C2936" t="s">
        <v>1092</v>
      </c>
      <c r="D2936" t="s">
        <v>910</v>
      </c>
      <c r="E2936" t="s">
        <v>1050</v>
      </c>
      <c r="F2936" t="str">
        <f t="shared" si="45"/>
        <v>360500DKA6410DKA1060DKA3220</v>
      </c>
      <c r="G2936" t="s">
        <v>501</v>
      </c>
    </row>
    <row r="2937" spans="1:7" x14ac:dyDescent="0.25">
      <c r="A2937">
        <v>360</v>
      </c>
      <c r="B2937">
        <v>500</v>
      </c>
      <c r="C2937" t="s">
        <v>1092</v>
      </c>
      <c r="D2937" t="s">
        <v>910</v>
      </c>
      <c r="E2937" t="s">
        <v>1052</v>
      </c>
      <c r="F2937" t="str">
        <f t="shared" si="45"/>
        <v>360500DKA6410DKA1060DKA3230</v>
      </c>
      <c r="G2937" t="s">
        <v>501</v>
      </c>
    </row>
    <row r="2938" spans="1:7" x14ac:dyDescent="0.25">
      <c r="A2938">
        <v>360</v>
      </c>
      <c r="B2938">
        <v>500</v>
      </c>
      <c r="C2938" t="s">
        <v>1092</v>
      </c>
      <c r="D2938" t="s">
        <v>911</v>
      </c>
      <c r="E2938" t="s">
        <v>1046</v>
      </c>
      <c r="F2938" t="str">
        <f t="shared" si="45"/>
        <v>360500DKA6410DKA1070-1080DKA3200</v>
      </c>
      <c r="G2938" t="s">
        <v>504</v>
      </c>
    </row>
    <row r="2939" spans="1:7" x14ac:dyDescent="0.25">
      <c r="A2939">
        <v>360</v>
      </c>
      <c r="B2939">
        <v>500</v>
      </c>
      <c r="C2939" t="s">
        <v>1092</v>
      </c>
      <c r="D2939" t="s">
        <v>911</v>
      </c>
      <c r="E2939" t="s">
        <v>1048</v>
      </c>
      <c r="F2939" t="str">
        <f t="shared" si="45"/>
        <v>360500DKA6410DKA1070-1080DKA3210</v>
      </c>
      <c r="G2939" t="s">
        <v>504</v>
      </c>
    </row>
    <row r="2940" spans="1:7" x14ac:dyDescent="0.25">
      <c r="A2940">
        <v>360</v>
      </c>
      <c r="B2940">
        <v>500</v>
      </c>
      <c r="C2940" t="s">
        <v>1092</v>
      </c>
      <c r="D2940" t="s">
        <v>911</v>
      </c>
      <c r="E2940" t="s">
        <v>1050</v>
      </c>
      <c r="F2940" t="str">
        <f t="shared" si="45"/>
        <v>360500DKA6410DKA1070-1080DKA3220</v>
      </c>
      <c r="G2940" t="s">
        <v>501</v>
      </c>
    </row>
    <row r="2941" spans="1:7" x14ac:dyDescent="0.25">
      <c r="A2941">
        <v>360</v>
      </c>
      <c r="B2941">
        <v>500</v>
      </c>
      <c r="C2941" t="s">
        <v>1092</v>
      </c>
      <c r="D2941" t="s">
        <v>911</v>
      </c>
      <c r="E2941" t="s">
        <v>1052</v>
      </c>
      <c r="F2941" t="str">
        <f t="shared" si="45"/>
        <v>360500DKA6410DKA1070-1080DKA3230</v>
      </c>
      <c r="G2941" t="s">
        <v>501</v>
      </c>
    </row>
    <row r="2942" spans="1:7" x14ac:dyDescent="0.25">
      <c r="A2942">
        <v>360</v>
      </c>
      <c r="B2942">
        <v>500</v>
      </c>
      <c r="C2942" t="s">
        <v>1092</v>
      </c>
      <c r="D2942" t="s">
        <v>913</v>
      </c>
      <c r="E2942" t="s">
        <v>1046</v>
      </c>
      <c r="F2942" t="str">
        <f t="shared" si="45"/>
        <v>360500DKA6410DKA1090DKA3200</v>
      </c>
      <c r="G2942" t="s">
        <v>504</v>
      </c>
    </row>
    <row r="2943" spans="1:7" x14ac:dyDescent="0.25">
      <c r="A2943">
        <v>360</v>
      </c>
      <c r="B2943">
        <v>500</v>
      </c>
      <c r="C2943" t="s">
        <v>1092</v>
      </c>
      <c r="D2943" t="s">
        <v>913</v>
      </c>
      <c r="E2943" t="s">
        <v>1048</v>
      </c>
      <c r="F2943" t="str">
        <f t="shared" si="45"/>
        <v>360500DKA6410DKA1090DKA3210</v>
      </c>
      <c r="G2943" t="s">
        <v>504</v>
      </c>
    </row>
    <row r="2944" spans="1:7" x14ac:dyDescent="0.25">
      <c r="A2944">
        <v>360</v>
      </c>
      <c r="B2944">
        <v>500</v>
      </c>
      <c r="C2944" t="s">
        <v>1092</v>
      </c>
      <c r="D2944" t="s">
        <v>913</v>
      </c>
      <c r="E2944" t="s">
        <v>1050</v>
      </c>
      <c r="F2944" t="str">
        <f t="shared" si="45"/>
        <v>360500DKA6410DKA1090DKA3220</v>
      </c>
      <c r="G2944" t="s">
        <v>501</v>
      </c>
    </row>
    <row r="2945" spans="1:7" x14ac:dyDescent="0.25">
      <c r="A2945">
        <v>360</v>
      </c>
      <c r="B2945">
        <v>500</v>
      </c>
      <c r="C2945" t="s">
        <v>1092</v>
      </c>
      <c r="D2945" t="s">
        <v>913</v>
      </c>
      <c r="E2945" t="s">
        <v>1052</v>
      </c>
      <c r="F2945" t="str">
        <f t="shared" si="45"/>
        <v>360500DKA6410DKA1090DKA3230</v>
      </c>
      <c r="G2945" t="s">
        <v>501</v>
      </c>
    </row>
    <row r="2946" spans="1:7" x14ac:dyDescent="0.25">
      <c r="A2946">
        <v>360</v>
      </c>
      <c r="B2946">
        <v>500</v>
      </c>
      <c r="C2946" t="s">
        <v>1093</v>
      </c>
      <c r="D2946" t="s">
        <v>908</v>
      </c>
      <c r="E2946" t="s">
        <v>1046</v>
      </c>
      <c r="F2946" t="str">
        <f t="shared" si="45"/>
        <v>360500DKA6420DKA1040-1050DKA3200</v>
      </c>
      <c r="G2946" t="s">
        <v>504</v>
      </c>
    </row>
    <row r="2947" spans="1:7" x14ac:dyDescent="0.25">
      <c r="A2947">
        <v>360</v>
      </c>
      <c r="B2947">
        <v>500</v>
      </c>
      <c r="C2947" t="s">
        <v>1093</v>
      </c>
      <c r="D2947" t="s">
        <v>908</v>
      </c>
      <c r="E2947" t="s">
        <v>1048</v>
      </c>
      <c r="F2947" t="str">
        <f t="shared" ref="F2947:F3010" si="46">CONCATENATE(A2947,B2947,C2947,D2947,E2947)</f>
        <v>360500DKA6420DKA1040-1050DKA3210</v>
      </c>
      <c r="G2947" t="s">
        <v>504</v>
      </c>
    </row>
    <row r="2948" spans="1:7" x14ac:dyDescent="0.25">
      <c r="A2948">
        <v>360</v>
      </c>
      <c r="B2948">
        <v>500</v>
      </c>
      <c r="C2948" t="s">
        <v>1093</v>
      </c>
      <c r="D2948" t="s">
        <v>908</v>
      </c>
      <c r="E2948" t="s">
        <v>1050</v>
      </c>
      <c r="F2948" t="str">
        <f t="shared" si="46"/>
        <v>360500DKA6420DKA1040-1050DKA3220</v>
      </c>
      <c r="G2948" t="s">
        <v>501</v>
      </c>
    </row>
    <row r="2949" spans="1:7" x14ac:dyDescent="0.25">
      <c r="A2949">
        <v>360</v>
      </c>
      <c r="B2949">
        <v>500</v>
      </c>
      <c r="C2949" t="s">
        <v>1093</v>
      </c>
      <c r="D2949" t="s">
        <v>908</v>
      </c>
      <c r="E2949" t="s">
        <v>1052</v>
      </c>
      <c r="F2949" t="str">
        <f t="shared" si="46"/>
        <v>360500DKA6420DKA1040-1050DKA3230</v>
      </c>
      <c r="G2949" t="s">
        <v>501</v>
      </c>
    </row>
    <row r="2950" spans="1:7" x14ac:dyDescent="0.25">
      <c r="A2950">
        <v>360</v>
      </c>
      <c r="B2950">
        <v>500</v>
      </c>
      <c r="C2950" t="s">
        <v>1093</v>
      </c>
      <c r="D2950" t="s">
        <v>910</v>
      </c>
      <c r="E2950" t="s">
        <v>1046</v>
      </c>
      <c r="F2950" t="str">
        <f t="shared" si="46"/>
        <v>360500DKA6420DKA1060DKA3200</v>
      </c>
      <c r="G2950" t="s">
        <v>723</v>
      </c>
    </row>
    <row r="2951" spans="1:7" x14ac:dyDescent="0.25">
      <c r="A2951">
        <v>360</v>
      </c>
      <c r="B2951">
        <v>500</v>
      </c>
      <c r="C2951" t="s">
        <v>1093</v>
      </c>
      <c r="D2951" t="s">
        <v>910</v>
      </c>
      <c r="E2951" t="s">
        <v>1048</v>
      </c>
      <c r="F2951" t="str">
        <f t="shared" si="46"/>
        <v>360500DKA6420DKA1060DKA3210</v>
      </c>
      <c r="G2951" t="s">
        <v>723</v>
      </c>
    </row>
    <row r="2952" spans="1:7" x14ac:dyDescent="0.25">
      <c r="A2952">
        <v>360</v>
      </c>
      <c r="B2952">
        <v>500</v>
      </c>
      <c r="C2952" t="s">
        <v>1093</v>
      </c>
      <c r="D2952" t="s">
        <v>910</v>
      </c>
      <c r="E2952" t="s">
        <v>1050</v>
      </c>
      <c r="F2952" t="str">
        <f t="shared" si="46"/>
        <v>360500DKA6420DKA1060DKA3220</v>
      </c>
      <c r="G2952" t="s">
        <v>723</v>
      </c>
    </row>
    <row r="2953" spans="1:7" x14ac:dyDescent="0.25">
      <c r="A2953">
        <v>360</v>
      </c>
      <c r="B2953">
        <v>500</v>
      </c>
      <c r="C2953" t="s">
        <v>1093</v>
      </c>
      <c r="D2953" t="s">
        <v>910</v>
      </c>
      <c r="E2953" t="s">
        <v>1052</v>
      </c>
      <c r="F2953" t="str">
        <f t="shared" si="46"/>
        <v>360500DKA6420DKA1060DKA3230</v>
      </c>
      <c r="G2953" t="s">
        <v>723</v>
      </c>
    </row>
    <row r="2954" spans="1:7" x14ac:dyDescent="0.25">
      <c r="A2954">
        <v>360</v>
      </c>
      <c r="B2954">
        <v>500</v>
      </c>
      <c r="C2954" t="s">
        <v>1093</v>
      </c>
      <c r="D2954" t="s">
        <v>911</v>
      </c>
      <c r="E2954" t="s">
        <v>1046</v>
      </c>
      <c r="F2954" t="str">
        <f t="shared" si="46"/>
        <v>360500DKA6420DKA1070-1080DKA3200</v>
      </c>
      <c r="G2954" t="s">
        <v>504</v>
      </c>
    </row>
    <row r="2955" spans="1:7" x14ac:dyDescent="0.25">
      <c r="A2955">
        <v>360</v>
      </c>
      <c r="B2955">
        <v>500</v>
      </c>
      <c r="C2955" t="s">
        <v>1093</v>
      </c>
      <c r="D2955" t="s">
        <v>911</v>
      </c>
      <c r="E2955" t="s">
        <v>1048</v>
      </c>
      <c r="F2955" t="str">
        <f t="shared" si="46"/>
        <v>360500DKA6420DKA1070-1080DKA3210</v>
      </c>
      <c r="G2955" t="s">
        <v>504</v>
      </c>
    </row>
    <row r="2956" spans="1:7" x14ac:dyDescent="0.25">
      <c r="A2956">
        <v>360</v>
      </c>
      <c r="B2956">
        <v>500</v>
      </c>
      <c r="C2956" t="s">
        <v>1093</v>
      </c>
      <c r="D2956" t="s">
        <v>911</v>
      </c>
      <c r="E2956" t="s">
        <v>1050</v>
      </c>
      <c r="F2956" t="str">
        <f t="shared" si="46"/>
        <v>360500DKA6420DKA1070-1080DKA3220</v>
      </c>
      <c r="G2956" t="s">
        <v>501</v>
      </c>
    </row>
    <row r="2957" spans="1:7" x14ac:dyDescent="0.25">
      <c r="A2957">
        <v>360</v>
      </c>
      <c r="B2957">
        <v>500</v>
      </c>
      <c r="C2957" t="s">
        <v>1093</v>
      </c>
      <c r="D2957" t="s">
        <v>911</v>
      </c>
      <c r="E2957" t="s">
        <v>1052</v>
      </c>
      <c r="F2957" t="str">
        <f t="shared" si="46"/>
        <v>360500DKA6420DKA1070-1080DKA3230</v>
      </c>
      <c r="G2957" t="s">
        <v>501</v>
      </c>
    </row>
    <row r="2958" spans="1:7" x14ac:dyDescent="0.25">
      <c r="A2958">
        <v>360</v>
      </c>
      <c r="B2958">
        <v>500</v>
      </c>
      <c r="C2958" t="s">
        <v>1093</v>
      </c>
      <c r="D2958" t="s">
        <v>913</v>
      </c>
      <c r="E2958" t="s">
        <v>1046</v>
      </c>
      <c r="F2958" t="str">
        <f t="shared" si="46"/>
        <v>360500DKA6420DKA1090DKA3200</v>
      </c>
      <c r="G2958" t="s">
        <v>723</v>
      </c>
    </row>
    <row r="2959" spans="1:7" x14ac:dyDescent="0.25">
      <c r="A2959">
        <v>360</v>
      </c>
      <c r="B2959">
        <v>500</v>
      </c>
      <c r="C2959" t="s">
        <v>1093</v>
      </c>
      <c r="D2959" t="s">
        <v>913</v>
      </c>
      <c r="E2959" t="s">
        <v>1048</v>
      </c>
      <c r="F2959" t="str">
        <f t="shared" si="46"/>
        <v>360500DKA6420DKA1090DKA3210</v>
      </c>
      <c r="G2959" t="s">
        <v>723</v>
      </c>
    </row>
    <row r="2960" spans="1:7" x14ac:dyDescent="0.25">
      <c r="A2960">
        <v>360</v>
      </c>
      <c r="B2960">
        <v>500</v>
      </c>
      <c r="C2960" t="s">
        <v>1093</v>
      </c>
      <c r="D2960" t="s">
        <v>913</v>
      </c>
      <c r="E2960" t="s">
        <v>1050</v>
      </c>
      <c r="F2960" t="str">
        <f t="shared" si="46"/>
        <v>360500DKA6420DKA1090DKA3220</v>
      </c>
      <c r="G2960" t="s">
        <v>723</v>
      </c>
    </row>
    <row r="2961" spans="1:7" x14ac:dyDescent="0.25">
      <c r="A2961">
        <v>360</v>
      </c>
      <c r="B2961">
        <v>500</v>
      </c>
      <c r="C2961" t="s">
        <v>1093</v>
      </c>
      <c r="D2961" t="s">
        <v>913</v>
      </c>
      <c r="E2961" t="s">
        <v>1052</v>
      </c>
      <c r="F2961" t="str">
        <f t="shared" si="46"/>
        <v>360500DKA6420DKA1090DKA3230</v>
      </c>
      <c r="G2961" t="s">
        <v>723</v>
      </c>
    </row>
    <row r="2962" spans="1:7" x14ac:dyDescent="0.25">
      <c r="A2962">
        <v>360</v>
      </c>
      <c r="B2962">
        <v>500</v>
      </c>
      <c r="C2962" t="s">
        <v>1094</v>
      </c>
      <c r="D2962" t="s">
        <v>908</v>
      </c>
      <c r="E2962" t="s">
        <v>1046</v>
      </c>
      <c r="F2962" t="str">
        <f t="shared" si="46"/>
        <v>360500DKA6430DKA1040-1050DKA3200</v>
      </c>
      <c r="G2962" t="s">
        <v>504</v>
      </c>
    </row>
    <row r="2963" spans="1:7" x14ac:dyDescent="0.25">
      <c r="A2963">
        <v>360</v>
      </c>
      <c r="B2963">
        <v>500</v>
      </c>
      <c r="C2963" t="s">
        <v>1094</v>
      </c>
      <c r="D2963" t="s">
        <v>908</v>
      </c>
      <c r="E2963" t="s">
        <v>1048</v>
      </c>
      <c r="F2963" t="str">
        <f t="shared" si="46"/>
        <v>360500DKA6430DKA1040-1050DKA3210</v>
      </c>
      <c r="G2963" t="s">
        <v>504</v>
      </c>
    </row>
    <row r="2964" spans="1:7" x14ac:dyDescent="0.25">
      <c r="A2964">
        <v>360</v>
      </c>
      <c r="B2964">
        <v>500</v>
      </c>
      <c r="C2964" t="s">
        <v>1094</v>
      </c>
      <c r="D2964" t="s">
        <v>908</v>
      </c>
      <c r="E2964" t="s">
        <v>1050</v>
      </c>
      <c r="F2964" t="str">
        <f t="shared" si="46"/>
        <v>360500DKA6430DKA1040-1050DKA3220</v>
      </c>
      <c r="G2964" t="s">
        <v>501</v>
      </c>
    </row>
    <row r="2965" spans="1:7" x14ac:dyDescent="0.25">
      <c r="A2965">
        <v>360</v>
      </c>
      <c r="B2965">
        <v>500</v>
      </c>
      <c r="C2965" t="s">
        <v>1094</v>
      </c>
      <c r="D2965" t="s">
        <v>908</v>
      </c>
      <c r="E2965" t="s">
        <v>1052</v>
      </c>
      <c r="F2965" t="str">
        <f t="shared" si="46"/>
        <v>360500DKA6430DKA1040-1050DKA3230</v>
      </c>
      <c r="G2965" t="s">
        <v>501</v>
      </c>
    </row>
    <row r="2966" spans="1:7" x14ac:dyDescent="0.25">
      <c r="A2966">
        <v>360</v>
      </c>
      <c r="B2966">
        <v>500</v>
      </c>
      <c r="C2966" t="s">
        <v>1094</v>
      </c>
      <c r="D2966" t="s">
        <v>910</v>
      </c>
      <c r="E2966" t="s">
        <v>1046</v>
      </c>
      <c r="F2966" t="str">
        <f t="shared" si="46"/>
        <v>360500DKA6430DKA1060DKA3200</v>
      </c>
      <c r="G2966" t="s">
        <v>723</v>
      </c>
    </row>
    <row r="2967" spans="1:7" x14ac:dyDescent="0.25">
      <c r="A2967">
        <v>360</v>
      </c>
      <c r="B2967">
        <v>500</v>
      </c>
      <c r="C2967" t="s">
        <v>1094</v>
      </c>
      <c r="D2967" t="s">
        <v>910</v>
      </c>
      <c r="E2967" t="s">
        <v>1048</v>
      </c>
      <c r="F2967" t="str">
        <f t="shared" si="46"/>
        <v>360500DKA6430DKA1060DKA3210</v>
      </c>
      <c r="G2967" t="s">
        <v>723</v>
      </c>
    </row>
    <row r="2968" spans="1:7" x14ac:dyDescent="0.25">
      <c r="A2968">
        <v>360</v>
      </c>
      <c r="B2968">
        <v>500</v>
      </c>
      <c r="C2968" t="s">
        <v>1094</v>
      </c>
      <c r="D2968" t="s">
        <v>910</v>
      </c>
      <c r="E2968" t="s">
        <v>1050</v>
      </c>
      <c r="F2968" t="str">
        <f t="shared" si="46"/>
        <v>360500DKA6430DKA1060DKA3220</v>
      </c>
      <c r="G2968" t="s">
        <v>723</v>
      </c>
    </row>
    <row r="2969" spans="1:7" x14ac:dyDescent="0.25">
      <c r="A2969">
        <v>360</v>
      </c>
      <c r="B2969">
        <v>500</v>
      </c>
      <c r="C2969" t="s">
        <v>1094</v>
      </c>
      <c r="D2969" t="s">
        <v>910</v>
      </c>
      <c r="E2969" t="s">
        <v>1052</v>
      </c>
      <c r="F2969" t="str">
        <f t="shared" si="46"/>
        <v>360500DKA6430DKA1060DKA3230</v>
      </c>
      <c r="G2969" t="s">
        <v>723</v>
      </c>
    </row>
    <row r="2970" spans="1:7" x14ac:dyDescent="0.25">
      <c r="A2970">
        <v>360</v>
      </c>
      <c r="B2970">
        <v>500</v>
      </c>
      <c r="C2970" t="s">
        <v>1094</v>
      </c>
      <c r="D2970" t="s">
        <v>911</v>
      </c>
      <c r="E2970" t="s">
        <v>1046</v>
      </c>
      <c r="F2970" t="str">
        <f t="shared" si="46"/>
        <v>360500DKA6430DKA1070-1080DKA3200</v>
      </c>
      <c r="G2970" t="s">
        <v>504</v>
      </c>
    </row>
    <row r="2971" spans="1:7" x14ac:dyDescent="0.25">
      <c r="A2971">
        <v>360</v>
      </c>
      <c r="B2971">
        <v>500</v>
      </c>
      <c r="C2971" t="s">
        <v>1094</v>
      </c>
      <c r="D2971" t="s">
        <v>911</v>
      </c>
      <c r="E2971" t="s">
        <v>1048</v>
      </c>
      <c r="F2971" t="str">
        <f t="shared" si="46"/>
        <v>360500DKA6430DKA1070-1080DKA3210</v>
      </c>
      <c r="G2971" t="s">
        <v>504</v>
      </c>
    </row>
    <row r="2972" spans="1:7" x14ac:dyDescent="0.25">
      <c r="A2972">
        <v>360</v>
      </c>
      <c r="B2972">
        <v>500</v>
      </c>
      <c r="C2972" t="s">
        <v>1094</v>
      </c>
      <c r="D2972" t="s">
        <v>911</v>
      </c>
      <c r="E2972" t="s">
        <v>1050</v>
      </c>
      <c r="F2972" t="str">
        <f t="shared" si="46"/>
        <v>360500DKA6430DKA1070-1080DKA3220</v>
      </c>
      <c r="G2972" t="s">
        <v>501</v>
      </c>
    </row>
    <row r="2973" spans="1:7" x14ac:dyDescent="0.25">
      <c r="A2973">
        <v>360</v>
      </c>
      <c r="B2973">
        <v>500</v>
      </c>
      <c r="C2973" t="s">
        <v>1094</v>
      </c>
      <c r="D2973" t="s">
        <v>911</v>
      </c>
      <c r="E2973" t="s">
        <v>1052</v>
      </c>
      <c r="F2973" t="str">
        <f t="shared" si="46"/>
        <v>360500DKA6430DKA1070-1080DKA3230</v>
      </c>
      <c r="G2973" t="s">
        <v>501</v>
      </c>
    </row>
    <row r="2974" spans="1:7" x14ac:dyDescent="0.25">
      <c r="A2974">
        <v>360</v>
      </c>
      <c r="B2974">
        <v>500</v>
      </c>
      <c r="C2974" t="s">
        <v>1094</v>
      </c>
      <c r="D2974" t="s">
        <v>913</v>
      </c>
      <c r="E2974" t="s">
        <v>1046</v>
      </c>
      <c r="F2974" t="str">
        <f t="shared" si="46"/>
        <v>360500DKA6430DKA1090DKA3200</v>
      </c>
      <c r="G2974" t="s">
        <v>723</v>
      </c>
    </row>
    <row r="2975" spans="1:7" x14ac:dyDescent="0.25">
      <c r="A2975">
        <v>360</v>
      </c>
      <c r="B2975">
        <v>500</v>
      </c>
      <c r="C2975" t="s">
        <v>1094</v>
      </c>
      <c r="D2975" t="s">
        <v>913</v>
      </c>
      <c r="E2975" t="s">
        <v>1048</v>
      </c>
      <c r="F2975" t="str">
        <f t="shared" si="46"/>
        <v>360500DKA6430DKA1090DKA3210</v>
      </c>
      <c r="G2975" t="s">
        <v>723</v>
      </c>
    </row>
    <row r="2976" spans="1:7" x14ac:dyDescent="0.25">
      <c r="A2976">
        <v>360</v>
      </c>
      <c r="B2976">
        <v>500</v>
      </c>
      <c r="C2976" t="s">
        <v>1094</v>
      </c>
      <c r="D2976" t="s">
        <v>913</v>
      </c>
      <c r="E2976" t="s">
        <v>1050</v>
      </c>
      <c r="F2976" t="str">
        <f t="shared" si="46"/>
        <v>360500DKA6430DKA1090DKA3220</v>
      </c>
      <c r="G2976" t="s">
        <v>723</v>
      </c>
    </row>
    <row r="2977" spans="1:7" x14ac:dyDescent="0.25">
      <c r="A2977">
        <v>360</v>
      </c>
      <c r="B2977">
        <v>500</v>
      </c>
      <c r="C2977" t="s">
        <v>1094</v>
      </c>
      <c r="D2977" t="s">
        <v>913</v>
      </c>
      <c r="E2977" t="s">
        <v>1052</v>
      </c>
      <c r="F2977" t="str">
        <f t="shared" si="46"/>
        <v>360500DKA6430DKA1090DKA3230</v>
      </c>
      <c r="G2977" t="s">
        <v>723</v>
      </c>
    </row>
    <row r="2978" spans="1:7" x14ac:dyDescent="0.25">
      <c r="A2978">
        <v>360</v>
      </c>
      <c r="B2978">
        <v>510</v>
      </c>
      <c r="C2978" t="s">
        <v>1092</v>
      </c>
      <c r="D2978" t="s">
        <v>908</v>
      </c>
      <c r="E2978" t="s">
        <v>1046</v>
      </c>
      <c r="F2978" t="str">
        <f t="shared" si="46"/>
        <v>360510DKA6410DKA1040-1050DKA3200</v>
      </c>
      <c r="G2978" t="s">
        <v>723</v>
      </c>
    </row>
    <row r="2979" spans="1:7" x14ac:dyDescent="0.25">
      <c r="A2979">
        <v>360</v>
      </c>
      <c r="B2979">
        <v>510</v>
      </c>
      <c r="C2979" t="s">
        <v>1092</v>
      </c>
      <c r="D2979" t="s">
        <v>908</v>
      </c>
      <c r="E2979" t="s">
        <v>1048</v>
      </c>
      <c r="F2979" t="str">
        <f t="shared" si="46"/>
        <v>360510DKA6410DKA1040-1050DKA3210</v>
      </c>
      <c r="G2979" t="s">
        <v>723</v>
      </c>
    </row>
    <row r="2980" spans="1:7" x14ac:dyDescent="0.25">
      <c r="A2980">
        <v>360</v>
      </c>
      <c r="B2980">
        <v>510</v>
      </c>
      <c r="C2980" t="s">
        <v>1092</v>
      </c>
      <c r="D2980" t="s">
        <v>908</v>
      </c>
      <c r="E2980" t="s">
        <v>1050</v>
      </c>
      <c r="F2980" t="str">
        <f t="shared" si="46"/>
        <v>360510DKA6410DKA1040-1050DKA3220</v>
      </c>
      <c r="G2980" t="s">
        <v>723</v>
      </c>
    </row>
    <row r="2981" spans="1:7" x14ac:dyDescent="0.25">
      <c r="A2981">
        <v>360</v>
      </c>
      <c r="B2981">
        <v>510</v>
      </c>
      <c r="C2981" t="s">
        <v>1092</v>
      </c>
      <c r="D2981" t="s">
        <v>908</v>
      </c>
      <c r="E2981" t="s">
        <v>1052</v>
      </c>
      <c r="F2981" t="str">
        <f t="shared" si="46"/>
        <v>360510DKA6410DKA1040-1050DKA3230</v>
      </c>
      <c r="G2981" t="s">
        <v>723</v>
      </c>
    </row>
    <row r="2982" spans="1:7" x14ac:dyDescent="0.25">
      <c r="A2982">
        <v>360</v>
      </c>
      <c r="B2982">
        <v>510</v>
      </c>
      <c r="C2982" t="s">
        <v>1092</v>
      </c>
      <c r="D2982" t="s">
        <v>910</v>
      </c>
      <c r="E2982" t="s">
        <v>1046</v>
      </c>
      <c r="F2982" t="str">
        <f t="shared" si="46"/>
        <v>360510DKA6410DKA1060DKA3200</v>
      </c>
      <c r="G2982" t="s">
        <v>504</v>
      </c>
    </row>
    <row r="2983" spans="1:7" x14ac:dyDescent="0.25">
      <c r="A2983">
        <v>360</v>
      </c>
      <c r="B2983">
        <v>510</v>
      </c>
      <c r="C2983" t="s">
        <v>1092</v>
      </c>
      <c r="D2983" t="s">
        <v>910</v>
      </c>
      <c r="E2983" t="s">
        <v>1048</v>
      </c>
      <c r="F2983" t="str">
        <f t="shared" si="46"/>
        <v>360510DKA6410DKA1060DKA3210</v>
      </c>
      <c r="G2983" t="s">
        <v>504</v>
      </c>
    </row>
    <row r="2984" spans="1:7" x14ac:dyDescent="0.25">
      <c r="A2984">
        <v>360</v>
      </c>
      <c r="B2984">
        <v>510</v>
      </c>
      <c r="C2984" t="s">
        <v>1092</v>
      </c>
      <c r="D2984" t="s">
        <v>910</v>
      </c>
      <c r="E2984" t="s">
        <v>1050</v>
      </c>
      <c r="F2984" t="str">
        <f t="shared" si="46"/>
        <v>360510DKA6410DKA1060DKA3220</v>
      </c>
      <c r="G2984" t="s">
        <v>504</v>
      </c>
    </row>
    <row r="2985" spans="1:7" x14ac:dyDescent="0.25">
      <c r="A2985">
        <v>360</v>
      </c>
      <c r="B2985">
        <v>510</v>
      </c>
      <c r="C2985" t="s">
        <v>1092</v>
      </c>
      <c r="D2985" t="s">
        <v>910</v>
      </c>
      <c r="E2985" t="s">
        <v>1052</v>
      </c>
      <c r="F2985" t="str">
        <f t="shared" si="46"/>
        <v>360510DKA6410DKA1060DKA3230</v>
      </c>
      <c r="G2985" t="s">
        <v>504</v>
      </c>
    </row>
    <row r="2986" spans="1:7" x14ac:dyDescent="0.25">
      <c r="A2986">
        <v>360</v>
      </c>
      <c r="B2986">
        <v>510</v>
      </c>
      <c r="C2986" t="s">
        <v>1092</v>
      </c>
      <c r="D2986" t="s">
        <v>911</v>
      </c>
      <c r="E2986" t="s">
        <v>1046</v>
      </c>
      <c r="F2986" t="str">
        <f t="shared" si="46"/>
        <v>360510DKA6410DKA1070-1080DKA3200</v>
      </c>
      <c r="G2986" t="s">
        <v>723</v>
      </c>
    </row>
    <row r="2987" spans="1:7" x14ac:dyDescent="0.25">
      <c r="A2987">
        <v>360</v>
      </c>
      <c r="B2987">
        <v>510</v>
      </c>
      <c r="C2987" t="s">
        <v>1092</v>
      </c>
      <c r="D2987" t="s">
        <v>911</v>
      </c>
      <c r="E2987" t="s">
        <v>1048</v>
      </c>
      <c r="F2987" t="str">
        <f t="shared" si="46"/>
        <v>360510DKA6410DKA1070-1080DKA3210</v>
      </c>
      <c r="G2987" t="s">
        <v>723</v>
      </c>
    </row>
    <row r="2988" spans="1:7" x14ac:dyDescent="0.25">
      <c r="A2988">
        <v>360</v>
      </c>
      <c r="B2988">
        <v>510</v>
      </c>
      <c r="C2988" t="s">
        <v>1092</v>
      </c>
      <c r="D2988" t="s">
        <v>911</v>
      </c>
      <c r="E2988" t="s">
        <v>1050</v>
      </c>
      <c r="F2988" t="str">
        <f t="shared" si="46"/>
        <v>360510DKA6410DKA1070-1080DKA3220</v>
      </c>
      <c r="G2988" t="s">
        <v>723</v>
      </c>
    </row>
    <row r="2989" spans="1:7" x14ac:dyDescent="0.25">
      <c r="A2989">
        <v>360</v>
      </c>
      <c r="B2989">
        <v>510</v>
      </c>
      <c r="C2989" t="s">
        <v>1092</v>
      </c>
      <c r="D2989" t="s">
        <v>911</v>
      </c>
      <c r="E2989" t="s">
        <v>1052</v>
      </c>
      <c r="F2989" t="str">
        <f t="shared" si="46"/>
        <v>360510DKA6410DKA1070-1080DKA3230</v>
      </c>
      <c r="G2989" t="s">
        <v>723</v>
      </c>
    </row>
    <row r="2990" spans="1:7" x14ac:dyDescent="0.25">
      <c r="A2990">
        <v>360</v>
      </c>
      <c r="B2990">
        <v>510</v>
      </c>
      <c r="C2990" t="s">
        <v>1092</v>
      </c>
      <c r="D2990" t="s">
        <v>913</v>
      </c>
      <c r="E2990" t="s">
        <v>1046</v>
      </c>
      <c r="F2990" t="str">
        <f t="shared" si="46"/>
        <v>360510DKA6410DKA1090DKA3200</v>
      </c>
      <c r="G2990" t="s">
        <v>504</v>
      </c>
    </row>
    <row r="2991" spans="1:7" x14ac:dyDescent="0.25">
      <c r="A2991">
        <v>360</v>
      </c>
      <c r="B2991">
        <v>510</v>
      </c>
      <c r="C2991" t="s">
        <v>1092</v>
      </c>
      <c r="D2991" t="s">
        <v>913</v>
      </c>
      <c r="E2991" t="s">
        <v>1048</v>
      </c>
      <c r="F2991" t="str">
        <f t="shared" si="46"/>
        <v>360510DKA6410DKA1090DKA3210</v>
      </c>
      <c r="G2991" t="s">
        <v>504</v>
      </c>
    </row>
    <row r="2992" spans="1:7" x14ac:dyDescent="0.25">
      <c r="A2992">
        <v>360</v>
      </c>
      <c r="B2992">
        <v>510</v>
      </c>
      <c r="C2992" t="s">
        <v>1092</v>
      </c>
      <c r="D2992" t="s">
        <v>913</v>
      </c>
      <c r="E2992" t="s">
        <v>1050</v>
      </c>
      <c r="F2992" t="str">
        <f t="shared" si="46"/>
        <v>360510DKA6410DKA1090DKA3220</v>
      </c>
      <c r="G2992" t="s">
        <v>504</v>
      </c>
    </row>
    <row r="2993" spans="1:7" x14ac:dyDescent="0.25">
      <c r="A2993">
        <v>360</v>
      </c>
      <c r="B2993">
        <v>510</v>
      </c>
      <c r="C2993" t="s">
        <v>1092</v>
      </c>
      <c r="D2993" t="s">
        <v>913</v>
      </c>
      <c r="E2993" t="s">
        <v>1052</v>
      </c>
      <c r="F2993" t="str">
        <f t="shared" si="46"/>
        <v>360510DKA6410DKA1090DKA3230</v>
      </c>
      <c r="G2993" t="s">
        <v>504</v>
      </c>
    </row>
    <row r="2994" spans="1:7" x14ac:dyDescent="0.25">
      <c r="A2994">
        <v>360</v>
      </c>
      <c r="B2994">
        <v>510</v>
      </c>
      <c r="C2994" t="s">
        <v>1093</v>
      </c>
      <c r="D2994" t="s">
        <v>908</v>
      </c>
      <c r="E2994" t="s">
        <v>1046</v>
      </c>
      <c r="F2994" t="str">
        <f t="shared" si="46"/>
        <v>360510DKA6420DKA1040-1050DKA3200</v>
      </c>
      <c r="G2994" t="s">
        <v>504</v>
      </c>
    </row>
    <row r="2995" spans="1:7" x14ac:dyDescent="0.25">
      <c r="A2995">
        <v>360</v>
      </c>
      <c r="B2995">
        <v>510</v>
      </c>
      <c r="C2995" t="s">
        <v>1093</v>
      </c>
      <c r="D2995" t="s">
        <v>908</v>
      </c>
      <c r="E2995" t="s">
        <v>1048</v>
      </c>
      <c r="F2995" t="str">
        <f t="shared" si="46"/>
        <v>360510DKA6420DKA1040-1050DKA3210</v>
      </c>
      <c r="G2995" t="s">
        <v>504</v>
      </c>
    </row>
    <row r="2996" spans="1:7" x14ac:dyDescent="0.25">
      <c r="A2996">
        <v>360</v>
      </c>
      <c r="B2996">
        <v>510</v>
      </c>
      <c r="C2996" t="s">
        <v>1093</v>
      </c>
      <c r="D2996" t="s">
        <v>908</v>
      </c>
      <c r="E2996" t="s">
        <v>1050</v>
      </c>
      <c r="F2996" t="str">
        <f t="shared" si="46"/>
        <v>360510DKA6420DKA1040-1050DKA3220</v>
      </c>
      <c r="G2996" t="s">
        <v>501</v>
      </c>
    </row>
    <row r="2997" spans="1:7" x14ac:dyDescent="0.25">
      <c r="A2997">
        <v>360</v>
      </c>
      <c r="B2997">
        <v>510</v>
      </c>
      <c r="C2997" t="s">
        <v>1093</v>
      </c>
      <c r="D2997" t="s">
        <v>908</v>
      </c>
      <c r="E2997" t="s">
        <v>1052</v>
      </c>
      <c r="F2997" t="str">
        <f t="shared" si="46"/>
        <v>360510DKA6420DKA1040-1050DKA3230</v>
      </c>
      <c r="G2997" t="s">
        <v>501</v>
      </c>
    </row>
    <row r="2998" spans="1:7" x14ac:dyDescent="0.25">
      <c r="A2998">
        <v>360</v>
      </c>
      <c r="B2998">
        <v>510</v>
      </c>
      <c r="C2998" t="s">
        <v>1093</v>
      </c>
      <c r="D2998" t="s">
        <v>910</v>
      </c>
      <c r="E2998" t="s">
        <v>1046</v>
      </c>
      <c r="F2998" t="str">
        <f t="shared" si="46"/>
        <v>360510DKA6420DKA1060DKA3200</v>
      </c>
      <c r="G2998" t="s">
        <v>504</v>
      </c>
    </row>
    <row r="2999" spans="1:7" x14ac:dyDescent="0.25">
      <c r="A2999">
        <v>360</v>
      </c>
      <c r="B2999">
        <v>510</v>
      </c>
      <c r="C2999" t="s">
        <v>1093</v>
      </c>
      <c r="D2999" t="s">
        <v>910</v>
      </c>
      <c r="E2999" t="s">
        <v>1048</v>
      </c>
      <c r="F2999" t="str">
        <f t="shared" si="46"/>
        <v>360510DKA6420DKA1060DKA3210</v>
      </c>
      <c r="G2999" t="s">
        <v>504</v>
      </c>
    </row>
    <row r="3000" spans="1:7" x14ac:dyDescent="0.25">
      <c r="A3000">
        <v>360</v>
      </c>
      <c r="B3000">
        <v>510</v>
      </c>
      <c r="C3000" t="s">
        <v>1093</v>
      </c>
      <c r="D3000" t="s">
        <v>910</v>
      </c>
      <c r="E3000" t="s">
        <v>1050</v>
      </c>
      <c r="F3000" t="str">
        <f t="shared" si="46"/>
        <v>360510DKA6420DKA1060DKA3220</v>
      </c>
      <c r="G3000" t="s">
        <v>501</v>
      </c>
    </row>
    <row r="3001" spans="1:7" x14ac:dyDescent="0.25">
      <c r="A3001">
        <v>360</v>
      </c>
      <c r="B3001">
        <v>510</v>
      </c>
      <c r="C3001" t="s">
        <v>1093</v>
      </c>
      <c r="D3001" t="s">
        <v>910</v>
      </c>
      <c r="E3001" t="s">
        <v>1052</v>
      </c>
      <c r="F3001" t="str">
        <f t="shared" si="46"/>
        <v>360510DKA6420DKA1060DKA3230</v>
      </c>
      <c r="G3001" t="s">
        <v>501</v>
      </c>
    </row>
    <row r="3002" spans="1:7" x14ac:dyDescent="0.25">
      <c r="A3002">
        <v>360</v>
      </c>
      <c r="B3002">
        <v>510</v>
      </c>
      <c r="C3002" t="s">
        <v>1093</v>
      </c>
      <c r="D3002" t="s">
        <v>911</v>
      </c>
      <c r="E3002" t="s">
        <v>1046</v>
      </c>
      <c r="F3002" t="str">
        <f t="shared" si="46"/>
        <v>360510DKA6420DKA1070-1080DKA3200</v>
      </c>
      <c r="G3002" t="s">
        <v>504</v>
      </c>
    </row>
    <row r="3003" spans="1:7" x14ac:dyDescent="0.25">
      <c r="A3003">
        <v>360</v>
      </c>
      <c r="B3003">
        <v>510</v>
      </c>
      <c r="C3003" t="s">
        <v>1093</v>
      </c>
      <c r="D3003" t="s">
        <v>911</v>
      </c>
      <c r="E3003" t="s">
        <v>1048</v>
      </c>
      <c r="F3003" t="str">
        <f t="shared" si="46"/>
        <v>360510DKA6420DKA1070-1080DKA3210</v>
      </c>
      <c r="G3003" t="s">
        <v>504</v>
      </c>
    </row>
    <row r="3004" spans="1:7" x14ac:dyDescent="0.25">
      <c r="A3004">
        <v>360</v>
      </c>
      <c r="B3004">
        <v>510</v>
      </c>
      <c r="C3004" t="s">
        <v>1093</v>
      </c>
      <c r="D3004" t="s">
        <v>911</v>
      </c>
      <c r="E3004" t="s">
        <v>1050</v>
      </c>
      <c r="F3004" t="str">
        <f t="shared" si="46"/>
        <v>360510DKA6420DKA1070-1080DKA3220</v>
      </c>
      <c r="G3004" t="s">
        <v>501</v>
      </c>
    </row>
    <row r="3005" spans="1:7" x14ac:dyDescent="0.25">
      <c r="A3005">
        <v>360</v>
      </c>
      <c r="B3005">
        <v>510</v>
      </c>
      <c r="C3005" t="s">
        <v>1093</v>
      </c>
      <c r="D3005" t="s">
        <v>911</v>
      </c>
      <c r="E3005" t="s">
        <v>1052</v>
      </c>
      <c r="F3005" t="str">
        <f t="shared" si="46"/>
        <v>360510DKA6420DKA1070-1080DKA3230</v>
      </c>
      <c r="G3005" t="s">
        <v>501</v>
      </c>
    </row>
    <row r="3006" spans="1:7" x14ac:dyDescent="0.25">
      <c r="A3006">
        <v>360</v>
      </c>
      <c r="B3006">
        <v>510</v>
      </c>
      <c r="C3006" t="s">
        <v>1093</v>
      </c>
      <c r="D3006" t="s">
        <v>913</v>
      </c>
      <c r="E3006" t="s">
        <v>1046</v>
      </c>
      <c r="F3006" t="str">
        <f t="shared" si="46"/>
        <v>360510DKA6420DKA1090DKA3200</v>
      </c>
      <c r="G3006" t="s">
        <v>504</v>
      </c>
    </row>
    <row r="3007" spans="1:7" x14ac:dyDescent="0.25">
      <c r="A3007">
        <v>360</v>
      </c>
      <c r="B3007">
        <v>510</v>
      </c>
      <c r="C3007" t="s">
        <v>1093</v>
      </c>
      <c r="D3007" t="s">
        <v>913</v>
      </c>
      <c r="E3007" t="s">
        <v>1048</v>
      </c>
      <c r="F3007" t="str">
        <f t="shared" si="46"/>
        <v>360510DKA6420DKA1090DKA3210</v>
      </c>
      <c r="G3007" t="s">
        <v>504</v>
      </c>
    </row>
    <row r="3008" spans="1:7" x14ac:dyDescent="0.25">
      <c r="A3008">
        <v>360</v>
      </c>
      <c r="B3008">
        <v>510</v>
      </c>
      <c r="C3008" t="s">
        <v>1093</v>
      </c>
      <c r="D3008" t="s">
        <v>913</v>
      </c>
      <c r="E3008" t="s">
        <v>1050</v>
      </c>
      <c r="F3008" t="str">
        <f t="shared" si="46"/>
        <v>360510DKA6420DKA1090DKA3220</v>
      </c>
      <c r="G3008" t="s">
        <v>501</v>
      </c>
    </row>
    <row r="3009" spans="1:7" x14ac:dyDescent="0.25">
      <c r="A3009">
        <v>360</v>
      </c>
      <c r="B3009">
        <v>510</v>
      </c>
      <c r="C3009" t="s">
        <v>1093</v>
      </c>
      <c r="D3009" t="s">
        <v>913</v>
      </c>
      <c r="E3009" t="s">
        <v>1052</v>
      </c>
      <c r="F3009" t="str">
        <f t="shared" si="46"/>
        <v>360510DKA6420DKA1090DKA3230</v>
      </c>
      <c r="G3009" t="s">
        <v>501</v>
      </c>
    </row>
    <row r="3010" spans="1:7" x14ac:dyDescent="0.25">
      <c r="A3010">
        <v>360</v>
      </c>
      <c r="B3010">
        <v>510</v>
      </c>
      <c r="C3010" t="s">
        <v>1094</v>
      </c>
      <c r="D3010" t="s">
        <v>908</v>
      </c>
      <c r="E3010" t="s">
        <v>1046</v>
      </c>
      <c r="F3010" t="str">
        <f t="shared" si="46"/>
        <v>360510DKA6430DKA1040-1050DKA3200</v>
      </c>
      <c r="G3010" t="s">
        <v>504</v>
      </c>
    </row>
    <row r="3011" spans="1:7" x14ac:dyDescent="0.25">
      <c r="A3011">
        <v>360</v>
      </c>
      <c r="B3011">
        <v>510</v>
      </c>
      <c r="C3011" t="s">
        <v>1094</v>
      </c>
      <c r="D3011" t="s">
        <v>908</v>
      </c>
      <c r="E3011" t="s">
        <v>1048</v>
      </c>
      <c r="F3011" t="str">
        <f t="shared" ref="F3011:F3074" si="47">CONCATENATE(A3011,B3011,C3011,D3011,E3011)</f>
        <v>360510DKA6430DKA1040-1050DKA3210</v>
      </c>
      <c r="G3011" t="s">
        <v>504</v>
      </c>
    </row>
    <row r="3012" spans="1:7" x14ac:dyDescent="0.25">
      <c r="A3012">
        <v>360</v>
      </c>
      <c r="B3012">
        <v>510</v>
      </c>
      <c r="C3012" t="s">
        <v>1094</v>
      </c>
      <c r="D3012" t="s">
        <v>908</v>
      </c>
      <c r="E3012" t="s">
        <v>1050</v>
      </c>
      <c r="F3012" t="str">
        <f t="shared" si="47"/>
        <v>360510DKA6430DKA1040-1050DKA3220</v>
      </c>
      <c r="G3012" t="s">
        <v>501</v>
      </c>
    </row>
    <row r="3013" spans="1:7" x14ac:dyDescent="0.25">
      <c r="A3013">
        <v>360</v>
      </c>
      <c r="B3013">
        <v>510</v>
      </c>
      <c r="C3013" t="s">
        <v>1094</v>
      </c>
      <c r="D3013" t="s">
        <v>908</v>
      </c>
      <c r="E3013" t="s">
        <v>1052</v>
      </c>
      <c r="F3013" t="str">
        <f t="shared" si="47"/>
        <v>360510DKA6430DKA1040-1050DKA3230</v>
      </c>
      <c r="G3013" t="s">
        <v>501</v>
      </c>
    </row>
    <row r="3014" spans="1:7" x14ac:dyDescent="0.25">
      <c r="A3014">
        <v>360</v>
      </c>
      <c r="B3014">
        <v>510</v>
      </c>
      <c r="C3014" t="s">
        <v>1094</v>
      </c>
      <c r="D3014" t="s">
        <v>910</v>
      </c>
      <c r="E3014" t="s">
        <v>1046</v>
      </c>
      <c r="F3014" t="str">
        <f t="shared" si="47"/>
        <v>360510DKA6430DKA1060DKA3200</v>
      </c>
      <c r="G3014" t="s">
        <v>723</v>
      </c>
    </row>
    <row r="3015" spans="1:7" x14ac:dyDescent="0.25">
      <c r="A3015">
        <v>360</v>
      </c>
      <c r="B3015">
        <v>510</v>
      </c>
      <c r="C3015" t="s">
        <v>1094</v>
      </c>
      <c r="D3015" t="s">
        <v>910</v>
      </c>
      <c r="E3015" t="s">
        <v>1048</v>
      </c>
      <c r="F3015" t="str">
        <f t="shared" si="47"/>
        <v>360510DKA6430DKA1060DKA3210</v>
      </c>
      <c r="G3015" t="s">
        <v>723</v>
      </c>
    </row>
    <row r="3016" spans="1:7" x14ac:dyDescent="0.25">
      <c r="A3016">
        <v>360</v>
      </c>
      <c r="B3016">
        <v>510</v>
      </c>
      <c r="C3016" t="s">
        <v>1094</v>
      </c>
      <c r="D3016" t="s">
        <v>910</v>
      </c>
      <c r="E3016" t="s">
        <v>1050</v>
      </c>
      <c r="F3016" t="str">
        <f t="shared" si="47"/>
        <v>360510DKA6430DKA1060DKA3220</v>
      </c>
      <c r="G3016" t="s">
        <v>723</v>
      </c>
    </row>
    <row r="3017" spans="1:7" x14ac:dyDescent="0.25">
      <c r="A3017">
        <v>360</v>
      </c>
      <c r="B3017">
        <v>510</v>
      </c>
      <c r="C3017" t="s">
        <v>1094</v>
      </c>
      <c r="D3017" t="s">
        <v>910</v>
      </c>
      <c r="E3017" t="s">
        <v>1052</v>
      </c>
      <c r="F3017" t="str">
        <f t="shared" si="47"/>
        <v>360510DKA6430DKA1060DKA3230</v>
      </c>
      <c r="G3017" t="s">
        <v>723</v>
      </c>
    </row>
    <row r="3018" spans="1:7" x14ac:dyDescent="0.25">
      <c r="A3018">
        <v>360</v>
      </c>
      <c r="B3018">
        <v>510</v>
      </c>
      <c r="C3018" t="s">
        <v>1094</v>
      </c>
      <c r="D3018" t="s">
        <v>911</v>
      </c>
      <c r="E3018" t="s">
        <v>1046</v>
      </c>
      <c r="F3018" t="str">
        <f t="shared" si="47"/>
        <v>360510DKA6430DKA1070-1080DKA3200</v>
      </c>
      <c r="G3018" t="s">
        <v>504</v>
      </c>
    </row>
    <row r="3019" spans="1:7" x14ac:dyDescent="0.25">
      <c r="A3019">
        <v>360</v>
      </c>
      <c r="B3019">
        <v>510</v>
      </c>
      <c r="C3019" t="s">
        <v>1094</v>
      </c>
      <c r="D3019" t="s">
        <v>911</v>
      </c>
      <c r="E3019" t="s">
        <v>1048</v>
      </c>
      <c r="F3019" t="str">
        <f t="shared" si="47"/>
        <v>360510DKA6430DKA1070-1080DKA3210</v>
      </c>
      <c r="G3019" t="s">
        <v>504</v>
      </c>
    </row>
    <row r="3020" spans="1:7" x14ac:dyDescent="0.25">
      <c r="A3020">
        <v>360</v>
      </c>
      <c r="B3020">
        <v>510</v>
      </c>
      <c r="C3020" t="s">
        <v>1094</v>
      </c>
      <c r="D3020" t="s">
        <v>911</v>
      </c>
      <c r="E3020" t="s">
        <v>1050</v>
      </c>
      <c r="F3020" t="str">
        <f t="shared" si="47"/>
        <v>360510DKA6430DKA1070-1080DKA3220</v>
      </c>
      <c r="G3020" t="s">
        <v>501</v>
      </c>
    </row>
    <row r="3021" spans="1:7" x14ac:dyDescent="0.25">
      <c r="A3021">
        <v>360</v>
      </c>
      <c r="B3021">
        <v>510</v>
      </c>
      <c r="C3021" t="s">
        <v>1094</v>
      </c>
      <c r="D3021" t="s">
        <v>911</v>
      </c>
      <c r="E3021" t="s">
        <v>1052</v>
      </c>
      <c r="F3021" t="str">
        <f t="shared" si="47"/>
        <v>360510DKA6430DKA1070-1080DKA3230</v>
      </c>
      <c r="G3021" t="s">
        <v>501</v>
      </c>
    </row>
    <row r="3022" spans="1:7" x14ac:dyDescent="0.25">
      <c r="A3022">
        <v>360</v>
      </c>
      <c r="B3022">
        <v>510</v>
      </c>
      <c r="C3022" t="s">
        <v>1094</v>
      </c>
      <c r="D3022" t="s">
        <v>913</v>
      </c>
      <c r="E3022" t="s">
        <v>1046</v>
      </c>
      <c r="F3022" t="str">
        <f t="shared" si="47"/>
        <v>360510DKA6430DKA1090DKA3200</v>
      </c>
      <c r="G3022" t="s">
        <v>723</v>
      </c>
    </row>
    <row r="3023" spans="1:7" x14ac:dyDescent="0.25">
      <c r="A3023">
        <v>360</v>
      </c>
      <c r="B3023">
        <v>510</v>
      </c>
      <c r="C3023" t="s">
        <v>1094</v>
      </c>
      <c r="D3023" t="s">
        <v>913</v>
      </c>
      <c r="E3023" t="s">
        <v>1048</v>
      </c>
      <c r="F3023" t="str">
        <f t="shared" si="47"/>
        <v>360510DKA6430DKA1090DKA3210</v>
      </c>
      <c r="G3023" t="s">
        <v>723</v>
      </c>
    </row>
    <row r="3024" spans="1:7" x14ac:dyDescent="0.25">
      <c r="A3024">
        <v>360</v>
      </c>
      <c r="B3024">
        <v>510</v>
      </c>
      <c r="C3024" t="s">
        <v>1094</v>
      </c>
      <c r="D3024" t="s">
        <v>913</v>
      </c>
      <c r="E3024" t="s">
        <v>1050</v>
      </c>
      <c r="F3024" t="str">
        <f t="shared" si="47"/>
        <v>360510DKA6430DKA1090DKA3220</v>
      </c>
      <c r="G3024" t="s">
        <v>723</v>
      </c>
    </row>
    <row r="3025" spans="1:7" x14ac:dyDescent="0.25">
      <c r="A3025">
        <v>360</v>
      </c>
      <c r="B3025">
        <v>510</v>
      </c>
      <c r="C3025" t="s">
        <v>1094</v>
      </c>
      <c r="D3025" t="s">
        <v>913</v>
      </c>
      <c r="E3025" t="s">
        <v>1052</v>
      </c>
      <c r="F3025" t="str">
        <f t="shared" si="47"/>
        <v>360510DKA6430DKA1090DKA3230</v>
      </c>
      <c r="G3025" t="s">
        <v>723</v>
      </c>
    </row>
    <row r="3026" spans="1:7" x14ac:dyDescent="0.25">
      <c r="A3026">
        <v>360</v>
      </c>
      <c r="B3026">
        <v>520</v>
      </c>
      <c r="C3026" t="s">
        <v>1092</v>
      </c>
      <c r="D3026" t="s">
        <v>908</v>
      </c>
      <c r="E3026" t="s">
        <v>1046</v>
      </c>
      <c r="F3026" t="str">
        <f t="shared" si="47"/>
        <v>360520DKA6410DKA1040-1050DKA3200</v>
      </c>
      <c r="G3026" t="s">
        <v>723</v>
      </c>
    </row>
    <row r="3027" spans="1:7" x14ac:dyDescent="0.25">
      <c r="A3027">
        <v>360</v>
      </c>
      <c r="B3027">
        <v>520</v>
      </c>
      <c r="C3027" t="s">
        <v>1092</v>
      </c>
      <c r="D3027" t="s">
        <v>908</v>
      </c>
      <c r="E3027" t="s">
        <v>1048</v>
      </c>
      <c r="F3027" t="str">
        <f t="shared" si="47"/>
        <v>360520DKA6410DKA1040-1050DKA3210</v>
      </c>
      <c r="G3027" t="s">
        <v>723</v>
      </c>
    </row>
    <row r="3028" spans="1:7" x14ac:dyDescent="0.25">
      <c r="A3028">
        <v>360</v>
      </c>
      <c r="B3028">
        <v>520</v>
      </c>
      <c r="C3028" t="s">
        <v>1092</v>
      </c>
      <c r="D3028" t="s">
        <v>908</v>
      </c>
      <c r="E3028" t="s">
        <v>1050</v>
      </c>
      <c r="F3028" t="str">
        <f t="shared" si="47"/>
        <v>360520DKA6410DKA1040-1050DKA3220</v>
      </c>
      <c r="G3028" t="s">
        <v>723</v>
      </c>
    </row>
    <row r="3029" spans="1:7" x14ac:dyDescent="0.25">
      <c r="A3029">
        <v>360</v>
      </c>
      <c r="B3029">
        <v>520</v>
      </c>
      <c r="C3029" t="s">
        <v>1092</v>
      </c>
      <c r="D3029" t="s">
        <v>908</v>
      </c>
      <c r="E3029" t="s">
        <v>1052</v>
      </c>
      <c r="F3029" t="str">
        <f t="shared" si="47"/>
        <v>360520DKA6410DKA1040-1050DKA3230</v>
      </c>
      <c r="G3029" t="s">
        <v>723</v>
      </c>
    </row>
    <row r="3030" spans="1:7" x14ac:dyDescent="0.25">
      <c r="A3030">
        <v>360</v>
      </c>
      <c r="B3030">
        <v>520</v>
      </c>
      <c r="C3030" t="s">
        <v>1092</v>
      </c>
      <c r="D3030" t="s">
        <v>910</v>
      </c>
      <c r="E3030" t="s">
        <v>1046</v>
      </c>
      <c r="F3030" t="str">
        <f t="shared" si="47"/>
        <v>360520DKA6410DKA1060DKA3200</v>
      </c>
      <c r="G3030" t="s">
        <v>504</v>
      </c>
    </row>
    <row r="3031" spans="1:7" x14ac:dyDescent="0.25">
      <c r="A3031">
        <v>360</v>
      </c>
      <c r="B3031">
        <v>520</v>
      </c>
      <c r="C3031" t="s">
        <v>1092</v>
      </c>
      <c r="D3031" t="s">
        <v>910</v>
      </c>
      <c r="E3031" t="s">
        <v>1048</v>
      </c>
      <c r="F3031" t="str">
        <f t="shared" si="47"/>
        <v>360520DKA6410DKA1060DKA3210</v>
      </c>
      <c r="G3031" t="s">
        <v>504</v>
      </c>
    </row>
    <row r="3032" spans="1:7" x14ac:dyDescent="0.25">
      <c r="A3032">
        <v>360</v>
      </c>
      <c r="B3032">
        <v>520</v>
      </c>
      <c r="C3032" t="s">
        <v>1092</v>
      </c>
      <c r="D3032" t="s">
        <v>910</v>
      </c>
      <c r="E3032" t="s">
        <v>1050</v>
      </c>
      <c r="F3032" t="str">
        <f t="shared" si="47"/>
        <v>360520DKA6410DKA1060DKA3220</v>
      </c>
      <c r="G3032" t="s">
        <v>504</v>
      </c>
    </row>
    <row r="3033" spans="1:7" x14ac:dyDescent="0.25">
      <c r="A3033">
        <v>360</v>
      </c>
      <c r="B3033">
        <v>520</v>
      </c>
      <c r="C3033" t="s">
        <v>1092</v>
      </c>
      <c r="D3033" t="s">
        <v>910</v>
      </c>
      <c r="E3033" t="s">
        <v>1052</v>
      </c>
      <c r="F3033" t="str">
        <f t="shared" si="47"/>
        <v>360520DKA6410DKA1060DKA3230</v>
      </c>
      <c r="G3033" t="s">
        <v>504</v>
      </c>
    </row>
    <row r="3034" spans="1:7" x14ac:dyDescent="0.25">
      <c r="A3034">
        <v>360</v>
      </c>
      <c r="B3034">
        <v>520</v>
      </c>
      <c r="C3034" t="s">
        <v>1092</v>
      </c>
      <c r="D3034" t="s">
        <v>911</v>
      </c>
      <c r="E3034" t="s">
        <v>1046</v>
      </c>
      <c r="F3034" t="str">
        <f t="shared" si="47"/>
        <v>360520DKA6410DKA1070-1080DKA3200</v>
      </c>
      <c r="G3034" t="s">
        <v>723</v>
      </c>
    </row>
    <row r="3035" spans="1:7" x14ac:dyDescent="0.25">
      <c r="A3035">
        <v>360</v>
      </c>
      <c r="B3035">
        <v>520</v>
      </c>
      <c r="C3035" t="s">
        <v>1092</v>
      </c>
      <c r="D3035" t="s">
        <v>911</v>
      </c>
      <c r="E3035" t="s">
        <v>1048</v>
      </c>
      <c r="F3035" t="str">
        <f t="shared" si="47"/>
        <v>360520DKA6410DKA1070-1080DKA3210</v>
      </c>
      <c r="G3035" t="s">
        <v>723</v>
      </c>
    </row>
    <row r="3036" spans="1:7" x14ac:dyDescent="0.25">
      <c r="A3036">
        <v>360</v>
      </c>
      <c r="B3036">
        <v>520</v>
      </c>
      <c r="C3036" t="s">
        <v>1092</v>
      </c>
      <c r="D3036" t="s">
        <v>911</v>
      </c>
      <c r="E3036" t="s">
        <v>1050</v>
      </c>
      <c r="F3036" t="str">
        <f t="shared" si="47"/>
        <v>360520DKA6410DKA1070-1080DKA3220</v>
      </c>
      <c r="G3036" t="s">
        <v>723</v>
      </c>
    </row>
    <row r="3037" spans="1:7" x14ac:dyDescent="0.25">
      <c r="A3037">
        <v>360</v>
      </c>
      <c r="B3037">
        <v>520</v>
      </c>
      <c r="C3037" t="s">
        <v>1092</v>
      </c>
      <c r="D3037" t="s">
        <v>911</v>
      </c>
      <c r="E3037" t="s">
        <v>1052</v>
      </c>
      <c r="F3037" t="str">
        <f t="shared" si="47"/>
        <v>360520DKA6410DKA1070-1080DKA3230</v>
      </c>
      <c r="G3037" t="s">
        <v>723</v>
      </c>
    </row>
    <row r="3038" spans="1:7" x14ac:dyDescent="0.25">
      <c r="A3038">
        <v>360</v>
      </c>
      <c r="B3038">
        <v>520</v>
      </c>
      <c r="C3038" t="s">
        <v>1092</v>
      </c>
      <c r="D3038" t="s">
        <v>913</v>
      </c>
      <c r="E3038" t="s">
        <v>1046</v>
      </c>
      <c r="F3038" t="str">
        <f t="shared" si="47"/>
        <v>360520DKA6410DKA1090DKA3200</v>
      </c>
      <c r="G3038" t="s">
        <v>504</v>
      </c>
    </row>
    <row r="3039" spans="1:7" x14ac:dyDescent="0.25">
      <c r="A3039">
        <v>360</v>
      </c>
      <c r="B3039">
        <v>520</v>
      </c>
      <c r="C3039" t="s">
        <v>1092</v>
      </c>
      <c r="D3039" t="s">
        <v>913</v>
      </c>
      <c r="E3039" t="s">
        <v>1048</v>
      </c>
      <c r="F3039" t="str">
        <f t="shared" si="47"/>
        <v>360520DKA6410DKA1090DKA3210</v>
      </c>
      <c r="G3039" t="s">
        <v>504</v>
      </c>
    </row>
    <row r="3040" spans="1:7" x14ac:dyDescent="0.25">
      <c r="A3040">
        <v>360</v>
      </c>
      <c r="B3040">
        <v>520</v>
      </c>
      <c r="C3040" t="s">
        <v>1092</v>
      </c>
      <c r="D3040" t="s">
        <v>913</v>
      </c>
      <c r="E3040" t="s">
        <v>1050</v>
      </c>
      <c r="F3040" t="str">
        <f t="shared" si="47"/>
        <v>360520DKA6410DKA1090DKA3220</v>
      </c>
      <c r="G3040" t="s">
        <v>504</v>
      </c>
    </row>
    <row r="3041" spans="1:7" x14ac:dyDescent="0.25">
      <c r="A3041">
        <v>360</v>
      </c>
      <c r="B3041">
        <v>520</v>
      </c>
      <c r="C3041" t="s">
        <v>1092</v>
      </c>
      <c r="D3041" t="s">
        <v>913</v>
      </c>
      <c r="E3041" t="s">
        <v>1052</v>
      </c>
      <c r="F3041" t="str">
        <f t="shared" si="47"/>
        <v>360520DKA6410DKA1090DKA3230</v>
      </c>
      <c r="G3041" t="s">
        <v>504</v>
      </c>
    </row>
    <row r="3042" spans="1:7" x14ac:dyDescent="0.25">
      <c r="A3042">
        <v>360</v>
      </c>
      <c r="B3042">
        <v>520</v>
      </c>
      <c r="C3042" t="s">
        <v>1093</v>
      </c>
      <c r="D3042" t="s">
        <v>908</v>
      </c>
      <c r="E3042" t="s">
        <v>1046</v>
      </c>
      <c r="F3042" t="str">
        <f t="shared" si="47"/>
        <v>360520DKA6420DKA1040-1050DKA3200</v>
      </c>
      <c r="G3042" t="s">
        <v>723</v>
      </c>
    </row>
    <row r="3043" spans="1:7" x14ac:dyDescent="0.25">
      <c r="A3043">
        <v>360</v>
      </c>
      <c r="B3043">
        <v>520</v>
      </c>
      <c r="C3043" t="s">
        <v>1093</v>
      </c>
      <c r="D3043" t="s">
        <v>908</v>
      </c>
      <c r="E3043" t="s">
        <v>1048</v>
      </c>
      <c r="F3043" t="str">
        <f t="shared" si="47"/>
        <v>360520DKA6420DKA1040-1050DKA3210</v>
      </c>
      <c r="G3043" t="s">
        <v>723</v>
      </c>
    </row>
    <row r="3044" spans="1:7" x14ac:dyDescent="0.25">
      <c r="A3044">
        <v>360</v>
      </c>
      <c r="B3044">
        <v>520</v>
      </c>
      <c r="C3044" t="s">
        <v>1093</v>
      </c>
      <c r="D3044" t="s">
        <v>908</v>
      </c>
      <c r="E3044" t="s">
        <v>1050</v>
      </c>
      <c r="F3044" t="str">
        <f t="shared" si="47"/>
        <v>360520DKA6420DKA1040-1050DKA3220</v>
      </c>
      <c r="G3044" t="s">
        <v>723</v>
      </c>
    </row>
    <row r="3045" spans="1:7" x14ac:dyDescent="0.25">
      <c r="A3045">
        <v>360</v>
      </c>
      <c r="B3045">
        <v>520</v>
      </c>
      <c r="C3045" t="s">
        <v>1093</v>
      </c>
      <c r="D3045" t="s">
        <v>908</v>
      </c>
      <c r="E3045" t="s">
        <v>1052</v>
      </c>
      <c r="F3045" t="str">
        <f t="shared" si="47"/>
        <v>360520DKA6420DKA1040-1050DKA3230</v>
      </c>
      <c r="G3045" t="s">
        <v>723</v>
      </c>
    </row>
    <row r="3046" spans="1:7" x14ac:dyDescent="0.25">
      <c r="A3046">
        <v>360</v>
      </c>
      <c r="B3046">
        <v>520</v>
      </c>
      <c r="C3046" t="s">
        <v>1093</v>
      </c>
      <c r="D3046" t="s">
        <v>910</v>
      </c>
      <c r="E3046" t="s">
        <v>1046</v>
      </c>
      <c r="F3046" t="str">
        <f t="shared" si="47"/>
        <v>360520DKA6420DKA1060DKA3200</v>
      </c>
      <c r="G3046" t="s">
        <v>504</v>
      </c>
    </row>
    <row r="3047" spans="1:7" x14ac:dyDescent="0.25">
      <c r="A3047">
        <v>360</v>
      </c>
      <c r="B3047">
        <v>520</v>
      </c>
      <c r="C3047" t="s">
        <v>1093</v>
      </c>
      <c r="D3047" t="s">
        <v>910</v>
      </c>
      <c r="E3047" t="s">
        <v>1048</v>
      </c>
      <c r="F3047" t="str">
        <f t="shared" si="47"/>
        <v>360520DKA6420DKA1060DKA3210</v>
      </c>
      <c r="G3047" t="s">
        <v>504</v>
      </c>
    </row>
    <row r="3048" spans="1:7" x14ac:dyDescent="0.25">
      <c r="A3048">
        <v>360</v>
      </c>
      <c r="B3048">
        <v>520</v>
      </c>
      <c r="C3048" t="s">
        <v>1093</v>
      </c>
      <c r="D3048" t="s">
        <v>910</v>
      </c>
      <c r="E3048" t="s">
        <v>1050</v>
      </c>
      <c r="F3048" t="str">
        <f t="shared" si="47"/>
        <v>360520DKA6420DKA1060DKA3220</v>
      </c>
      <c r="G3048" t="s">
        <v>501</v>
      </c>
    </row>
    <row r="3049" spans="1:7" x14ac:dyDescent="0.25">
      <c r="A3049">
        <v>360</v>
      </c>
      <c r="B3049">
        <v>520</v>
      </c>
      <c r="C3049" t="s">
        <v>1093</v>
      </c>
      <c r="D3049" t="s">
        <v>910</v>
      </c>
      <c r="E3049" t="s">
        <v>1052</v>
      </c>
      <c r="F3049" t="str">
        <f t="shared" si="47"/>
        <v>360520DKA6420DKA1060DKA3230</v>
      </c>
      <c r="G3049" t="s">
        <v>501</v>
      </c>
    </row>
    <row r="3050" spans="1:7" x14ac:dyDescent="0.25">
      <c r="A3050">
        <v>360</v>
      </c>
      <c r="B3050">
        <v>520</v>
      </c>
      <c r="C3050" t="s">
        <v>1093</v>
      </c>
      <c r="D3050" t="s">
        <v>911</v>
      </c>
      <c r="E3050" t="s">
        <v>1046</v>
      </c>
      <c r="F3050" t="str">
        <f t="shared" si="47"/>
        <v>360520DKA6420DKA1070-1080DKA3200</v>
      </c>
      <c r="G3050" t="s">
        <v>723</v>
      </c>
    </row>
    <row r="3051" spans="1:7" x14ac:dyDescent="0.25">
      <c r="A3051">
        <v>360</v>
      </c>
      <c r="B3051">
        <v>520</v>
      </c>
      <c r="C3051" t="s">
        <v>1093</v>
      </c>
      <c r="D3051" t="s">
        <v>911</v>
      </c>
      <c r="E3051" t="s">
        <v>1048</v>
      </c>
      <c r="F3051" t="str">
        <f t="shared" si="47"/>
        <v>360520DKA6420DKA1070-1080DKA3210</v>
      </c>
      <c r="G3051" t="s">
        <v>723</v>
      </c>
    </row>
    <row r="3052" spans="1:7" x14ac:dyDescent="0.25">
      <c r="A3052">
        <v>360</v>
      </c>
      <c r="B3052">
        <v>520</v>
      </c>
      <c r="C3052" t="s">
        <v>1093</v>
      </c>
      <c r="D3052" t="s">
        <v>911</v>
      </c>
      <c r="E3052" t="s">
        <v>1050</v>
      </c>
      <c r="F3052" t="str">
        <f t="shared" si="47"/>
        <v>360520DKA6420DKA1070-1080DKA3220</v>
      </c>
      <c r="G3052" t="s">
        <v>723</v>
      </c>
    </row>
    <row r="3053" spans="1:7" x14ac:dyDescent="0.25">
      <c r="A3053">
        <v>360</v>
      </c>
      <c r="B3053">
        <v>520</v>
      </c>
      <c r="C3053" t="s">
        <v>1093</v>
      </c>
      <c r="D3053" t="s">
        <v>911</v>
      </c>
      <c r="E3053" t="s">
        <v>1052</v>
      </c>
      <c r="F3053" t="str">
        <f t="shared" si="47"/>
        <v>360520DKA6420DKA1070-1080DKA3230</v>
      </c>
      <c r="G3053" t="s">
        <v>723</v>
      </c>
    </row>
    <row r="3054" spans="1:7" x14ac:dyDescent="0.25">
      <c r="A3054">
        <v>360</v>
      </c>
      <c r="B3054">
        <v>520</v>
      </c>
      <c r="C3054" t="s">
        <v>1093</v>
      </c>
      <c r="D3054" t="s">
        <v>913</v>
      </c>
      <c r="E3054" t="s">
        <v>1046</v>
      </c>
      <c r="F3054" t="str">
        <f t="shared" si="47"/>
        <v>360520DKA6420DKA1090DKA3200</v>
      </c>
      <c r="G3054" t="s">
        <v>504</v>
      </c>
    </row>
    <row r="3055" spans="1:7" x14ac:dyDescent="0.25">
      <c r="A3055">
        <v>360</v>
      </c>
      <c r="B3055">
        <v>520</v>
      </c>
      <c r="C3055" t="s">
        <v>1093</v>
      </c>
      <c r="D3055" t="s">
        <v>913</v>
      </c>
      <c r="E3055" t="s">
        <v>1048</v>
      </c>
      <c r="F3055" t="str">
        <f t="shared" si="47"/>
        <v>360520DKA6420DKA1090DKA3210</v>
      </c>
      <c r="G3055" t="s">
        <v>504</v>
      </c>
    </row>
    <row r="3056" spans="1:7" x14ac:dyDescent="0.25">
      <c r="A3056">
        <v>360</v>
      </c>
      <c r="B3056">
        <v>520</v>
      </c>
      <c r="C3056" t="s">
        <v>1093</v>
      </c>
      <c r="D3056" t="s">
        <v>913</v>
      </c>
      <c r="E3056" t="s">
        <v>1050</v>
      </c>
      <c r="F3056" t="str">
        <f t="shared" si="47"/>
        <v>360520DKA6420DKA1090DKA3220</v>
      </c>
      <c r="G3056" t="s">
        <v>504</v>
      </c>
    </row>
    <row r="3057" spans="1:7" x14ac:dyDescent="0.25">
      <c r="A3057">
        <v>360</v>
      </c>
      <c r="B3057">
        <v>520</v>
      </c>
      <c r="C3057" t="s">
        <v>1093</v>
      </c>
      <c r="D3057" t="s">
        <v>913</v>
      </c>
      <c r="E3057" t="s">
        <v>1052</v>
      </c>
      <c r="F3057" t="str">
        <f t="shared" si="47"/>
        <v>360520DKA6420DKA1090DKA3230</v>
      </c>
      <c r="G3057" t="s">
        <v>504</v>
      </c>
    </row>
    <row r="3058" spans="1:7" x14ac:dyDescent="0.25">
      <c r="A3058">
        <v>360</v>
      </c>
      <c r="B3058">
        <v>520</v>
      </c>
      <c r="C3058" t="s">
        <v>1094</v>
      </c>
      <c r="D3058" t="s">
        <v>908</v>
      </c>
      <c r="E3058" t="s">
        <v>1046</v>
      </c>
      <c r="F3058" t="str">
        <f t="shared" si="47"/>
        <v>360520DKA6430DKA1040-1050DKA3200</v>
      </c>
      <c r="G3058" t="s">
        <v>504</v>
      </c>
    </row>
    <row r="3059" spans="1:7" x14ac:dyDescent="0.25">
      <c r="A3059">
        <v>360</v>
      </c>
      <c r="B3059">
        <v>520</v>
      </c>
      <c r="C3059" t="s">
        <v>1094</v>
      </c>
      <c r="D3059" t="s">
        <v>908</v>
      </c>
      <c r="E3059" t="s">
        <v>1048</v>
      </c>
      <c r="F3059" t="str">
        <f t="shared" si="47"/>
        <v>360520DKA6430DKA1040-1050DKA3210</v>
      </c>
      <c r="G3059" t="s">
        <v>504</v>
      </c>
    </row>
    <row r="3060" spans="1:7" x14ac:dyDescent="0.25">
      <c r="A3060">
        <v>360</v>
      </c>
      <c r="B3060">
        <v>520</v>
      </c>
      <c r="C3060" t="s">
        <v>1094</v>
      </c>
      <c r="D3060" t="s">
        <v>908</v>
      </c>
      <c r="E3060" t="s">
        <v>1050</v>
      </c>
      <c r="F3060" t="str">
        <f t="shared" si="47"/>
        <v>360520DKA6430DKA1040-1050DKA3220</v>
      </c>
      <c r="G3060" t="s">
        <v>501</v>
      </c>
    </row>
    <row r="3061" spans="1:7" x14ac:dyDescent="0.25">
      <c r="A3061">
        <v>360</v>
      </c>
      <c r="B3061">
        <v>520</v>
      </c>
      <c r="C3061" t="s">
        <v>1094</v>
      </c>
      <c r="D3061" t="s">
        <v>908</v>
      </c>
      <c r="E3061" t="s">
        <v>1052</v>
      </c>
      <c r="F3061" t="str">
        <f t="shared" si="47"/>
        <v>360520DKA6430DKA1040-1050DKA3230</v>
      </c>
      <c r="G3061" t="s">
        <v>501</v>
      </c>
    </row>
    <row r="3062" spans="1:7" x14ac:dyDescent="0.25">
      <c r="A3062">
        <v>360</v>
      </c>
      <c r="B3062">
        <v>520</v>
      </c>
      <c r="C3062" t="s">
        <v>1094</v>
      </c>
      <c r="D3062" t="s">
        <v>910</v>
      </c>
      <c r="E3062" t="s">
        <v>1046</v>
      </c>
      <c r="F3062" t="str">
        <f t="shared" si="47"/>
        <v>360520DKA6430DKA1060DKA3200</v>
      </c>
      <c r="G3062" t="s">
        <v>504</v>
      </c>
    </row>
    <row r="3063" spans="1:7" x14ac:dyDescent="0.25">
      <c r="A3063">
        <v>360</v>
      </c>
      <c r="B3063">
        <v>520</v>
      </c>
      <c r="C3063" t="s">
        <v>1094</v>
      </c>
      <c r="D3063" t="s">
        <v>910</v>
      </c>
      <c r="E3063" t="s">
        <v>1048</v>
      </c>
      <c r="F3063" t="str">
        <f t="shared" si="47"/>
        <v>360520DKA6430DKA1060DKA3210</v>
      </c>
      <c r="G3063" t="s">
        <v>504</v>
      </c>
    </row>
    <row r="3064" spans="1:7" x14ac:dyDescent="0.25">
      <c r="A3064">
        <v>360</v>
      </c>
      <c r="B3064">
        <v>520</v>
      </c>
      <c r="C3064" t="s">
        <v>1094</v>
      </c>
      <c r="D3064" t="s">
        <v>910</v>
      </c>
      <c r="E3064" t="s">
        <v>1050</v>
      </c>
      <c r="F3064" t="str">
        <f t="shared" si="47"/>
        <v>360520DKA6430DKA1060DKA3220</v>
      </c>
      <c r="G3064" t="s">
        <v>501</v>
      </c>
    </row>
    <row r="3065" spans="1:7" x14ac:dyDescent="0.25">
      <c r="A3065">
        <v>360</v>
      </c>
      <c r="B3065">
        <v>520</v>
      </c>
      <c r="C3065" t="s">
        <v>1094</v>
      </c>
      <c r="D3065" t="s">
        <v>910</v>
      </c>
      <c r="E3065" t="s">
        <v>1052</v>
      </c>
      <c r="F3065" t="str">
        <f t="shared" si="47"/>
        <v>360520DKA6430DKA1060DKA3230</v>
      </c>
      <c r="G3065" t="s">
        <v>501</v>
      </c>
    </row>
    <row r="3066" spans="1:7" x14ac:dyDescent="0.25">
      <c r="A3066">
        <v>360</v>
      </c>
      <c r="B3066">
        <v>520</v>
      </c>
      <c r="C3066" t="s">
        <v>1094</v>
      </c>
      <c r="D3066" t="s">
        <v>911</v>
      </c>
      <c r="E3066" t="s">
        <v>1046</v>
      </c>
      <c r="F3066" t="str">
        <f t="shared" si="47"/>
        <v>360520DKA6430DKA1070-1080DKA3200</v>
      </c>
      <c r="G3066" t="s">
        <v>504</v>
      </c>
    </row>
    <row r="3067" spans="1:7" x14ac:dyDescent="0.25">
      <c r="A3067">
        <v>360</v>
      </c>
      <c r="B3067">
        <v>520</v>
      </c>
      <c r="C3067" t="s">
        <v>1094</v>
      </c>
      <c r="D3067" t="s">
        <v>911</v>
      </c>
      <c r="E3067" t="s">
        <v>1048</v>
      </c>
      <c r="F3067" t="str">
        <f t="shared" si="47"/>
        <v>360520DKA6430DKA1070-1080DKA3210</v>
      </c>
      <c r="G3067" t="s">
        <v>504</v>
      </c>
    </row>
    <row r="3068" spans="1:7" x14ac:dyDescent="0.25">
      <c r="A3068">
        <v>360</v>
      </c>
      <c r="B3068">
        <v>520</v>
      </c>
      <c r="C3068" t="s">
        <v>1094</v>
      </c>
      <c r="D3068" t="s">
        <v>911</v>
      </c>
      <c r="E3068" t="s">
        <v>1050</v>
      </c>
      <c r="F3068" t="str">
        <f t="shared" si="47"/>
        <v>360520DKA6430DKA1070-1080DKA3220</v>
      </c>
      <c r="G3068" t="s">
        <v>501</v>
      </c>
    </row>
    <row r="3069" spans="1:7" x14ac:dyDescent="0.25">
      <c r="A3069">
        <v>360</v>
      </c>
      <c r="B3069">
        <v>520</v>
      </c>
      <c r="C3069" t="s">
        <v>1094</v>
      </c>
      <c r="D3069" t="s">
        <v>911</v>
      </c>
      <c r="E3069" t="s">
        <v>1052</v>
      </c>
      <c r="F3069" t="str">
        <f t="shared" si="47"/>
        <v>360520DKA6430DKA1070-1080DKA3230</v>
      </c>
      <c r="G3069" t="s">
        <v>501</v>
      </c>
    </row>
    <row r="3070" spans="1:7" x14ac:dyDescent="0.25">
      <c r="A3070">
        <v>360</v>
      </c>
      <c r="B3070">
        <v>520</v>
      </c>
      <c r="C3070" t="s">
        <v>1094</v>
      </c>
      <c r="D3070" t="s">
        <v>913</v>
      </c>
      <c r="E3070" t="s">
        <v>1046</v>
      </c>
      <c r="F3070" t="str">
        <f t="shared" si="47"/>
        <v>360520DKA6430DKA1090DKA3200</v>
      </c>
      <c r="G3070" t="s">
        <v>504</v>
      </c>
    </row>
    <row r="3071" spans="1:7" x14ac:dyDescent="0.25">
      <c r="A3071">
        <v>360</v>
      </c>
      <c r="B3071">
        <v>520</v>
      </c>
      <c r="C3071" t="s">
        <v>1094</v>
      </c>
      <c r="D3071" t="s">
        <v>913</v>
      </c>
      <c r="E3071" t="s">
        <v>1048</v>
      </c>
      <c r="F3071" t="str">
        <f t="shared" si="47"/>
        <v>360520DKA6430DKA1090DKA3210</v>
      </c>
      <c r="G3071" t="s">
        <v>504</v>
      </c>
    </row>
    <row r="3072" spans="1:7" x14ac:dyDescent="0.25">
      <c r="A3072">
        <v>360</v>
      </c>
      <c r="B3072">
        <v>520</v>
      </c>
      <c r="C3072" t="s">
        <v>1094</v>
      </c>
      <c r="D3072" t="s">
        <v>913</v>
      </c>
      <c r="E3072" t="s">
        <v>1050</v>
      </c>
      <c r="F3072" t="str">
        <f t="shared" si="47"/>
        <v>360520DKA6430DKA1090DKA3220</v>
      </c>
      <c r="G3072" t="s">
        <v>501</v>
      </c>
    </row>
    <row r="3073" spans="1:7" x14ac:dyDescent="0.25">
      <c r="A3073">
        <v>360</v>
      </c>
      <c r="B3073">
        <v>520</v>
      </c>
      <c r="C3073" t="s">
        <v>1094</v>
      </c>
      <c r="D3073" t="s">
        <v>913</v>
      </c>
      <c r="E3073" t="s">
        <v>1052</v>
      </c>
      <c r="F3073" t="str">
        <f t="shared" si="47"/>
        <v>360520DKA6430DKA1090DKA3230</v>
      </c>
      <c r="G3073" t="s">
        <v>501</v>
      </c>
    </row>
    <row r="3074" spans="1:7" x14ac:dyDescent="0.25">
      <c r="A3074">
        <v>370</v>
      </c>
      <c r="B3074">
        <v>450</v>
      </c>
      <c r="C3074" t="s">
        <v>1092</v>
      </c>
      <c r="D3074" t="s">
        <v>908</v>
      </c>
      <c r="E3074" t="s">
        <v>1046</v>
      </c>
      <c r="F3074" t="str">
        <f t="shared" si="47"/>
        <v>370450DKA6410DKA1040-1050DKA3200</v>
      </c>
      <c r="G3074" t="s">
        <v>723</v>
      </c>
    </row>
    <row r="3075" spans="1:7" x14ac:dyDescent="0.25">
      <c r="A3075">
        <v>370</v>
      </c>
      <c r="B3075">
        <v>450</v>
      </c>
      <c r="C3075" t="s">
        <v>1092</v>
      </c>
      <c r="D3075" t="s">
        <v>908</v>
      </c>
      <c r="E3075" t="s">
        <v>1048</v>
      </c>
      <c r="F3075" t="str">
        <f t="shared" ref="F3075:F3138" si="48">CONCATENATE(A3075,B3075,C3075,D3075,E3075)</f>
        <v>370450DKA6410DKA1040-1050DKA3210</v>
      </c>
      <c r="G3075" t="s">
        <v>723</v>
      </c>
    </row>
    <row r="3076" spans="1:7" x14ac:dyDescent="0.25">
      <c r="A3076">
        <v>370</v>
      </c>
      <c r="B3076">
        <v>450</v>
      </c>
      <c r="C3076" t="s">
        <v>1092</v>
      </c>
      <c r="D3076" t="s">
        <v>908</v>
      </c>
      <c r="E3076" t="s">
        <v>1050</v>
      </c>
      <c r="F3076" t="str">
        <f t="shared" si="48"/>
        <v>370450DKA6410DKA1040-1050DKA3220</v>
      </c>
      <c r="G3076" t="s">
        <v>723</v>
      </c>
    </row>
    <row r="3077" spans="1:7" x14ac:dyDescent="0.25">
      <c r="A3077">
        <v>370</v>
      </c>
      <c r="B3077">
        <v>450</v>
      </c>
      <c r="C3077" t="s">
        <v>1092</v>
      </c>
      <c r="D3077" t="s">
        <v>908</v>
      </c>
      <c r="E3077" t="s">
        <v>1052</v>
      </c>
      <c r="F3077" t="str">
        <f t="shared" si="48"/>
        <v>370450DKA6410DKA1040-1050DKA3230</v>
      </c>
      <c r="G3077" t="s">
        <v>723</v>
      </c>
    </row>
    <row r="3078" spans="1:7" x14ac:dyDescent="0.25">
      <c r="A3078">
        <v>370</v>
      </c>
      <c r="B3078">
        <v>450</v>
      </c>
      <c r="C3078" t="s">
        <v>1092</v>
      </c>
      <c r="D3078" t="s">
        <v>910</v>
      </c>
      <c r="E3078" t="s">
        <v>1046</v>
      </c>
      <c r="F3078" t="str">
        <f t="shared" si="48"/>
        <v>370450DKA6410DKA1060DKA3200</v>
      </c>
      <c r="G3078" t="s">
        <v>723</v>
      </c>
    </row>
    <row r="3079" spans="1:7" x14ac:dyDescent="0.25">
      <c r="A3079">
        <v>370</v>
      </c>
      <c r="B3079">
        <v>450</v>
      </c>
      <c r="C3079" t="s">
        <v>1092</v>
      </c>
      <c r="D3079" t="s">
        <v>910</v>
      </c>
      <c r="E3079" t="s">
        <v>1048</v>
      </c>
      <c r="F3079" t="str">
        <f t="shared" si="48"/>
        <v>370450DKA6410DKA1060DKA3210</v>
      </c>
      <c r="G3079" t="s">
        <v>723</v>
      </c>
    </row>
    <row r="3080" spans="1:7" x14ac:dyDescent="0.25">
      <c r="A3080">
        <v>370</v>
      </c>
      <c r="B3080">
        <v>450</v>
      </c>
      <c r="C3080" t="s">
        <v>1092</v>
      </c>
      <c r="D3080" t="s">
        <v>910</v>
      </c>
      <c r="E3080" t="s">
        <v>1050</v>
      </c>
      <c r="F3080" t="str">
        <f t="shared" si="48"/>
        <v>370450DKA6410DKA1060DKA3220</v>
      </c>
      <c r="G3080" t="s">
        <v>723</v>
      </c>
    </row>
    <row r="3081" spans="1:7" x14ac:dyDescent="0.25">
      <c r="A3081">
        <v>370</v>
      </c>
      <c r="B3081">
        <v>450</v>
      </c>
      <c r="C3081" t="s">
        <v>1092</v>
      </c>
      <c r="D3081" t="s">
        <v>910</v>
      </c>
      <c r="E3081" t="s">
        <v>1052</v>
      </c>
      <c r="F3081" t="str">
        <f t="shared" si="48"/>
        <v>370450DKA6410DKA1060DKA3230</v>
      </c>
      <c r="G3081" t="s">
        <v>723</v>
      </c>
    </row>
    <row r="3082" spans="1:7" x14ac:dyDescent="0.25">
      <c r="A3082">
        <v>370</v>
      </c>
      <c r="B3082">
        <v>450</v>
      </c>
      <c r="C3082" t="s">
        <v>1092</v>
      </c>
      <c r="D3082" t="s">
        <v>911</v>
      </c>
      <c r="E3082" t="s">
        <v>1046</v>
      </c>
      <c r="F3082" t="str">
        <f t="shared" si="48"/>
        <v>370450DKA6410DKA1070-1080DKA3200</v>
      </c>
      <c r="G3082" t="s">
        <v>501</v>
      </c>
    </row>
    <row r="3083" spans="1:7" x14ac:dyDescent="0.25">
      <c r="A3083">
        <v>370</v>
      </c>
      <c r="B3083">
        <v>450</v>
      </c>
      <c r="C3083" t="s">
        <v>1092</v>
      </c>
      <c r="D3083" t="s">
        <v>911</v>
      </c>
      <c r="E3083" t="s">
        <v>1048</v>
      </c>
      <c r="F3083" t="str">
        <f t="shared" si="48"/>
        <v>370450DKA6410DKA1070-1080DKA3210</v>
      </c>
      <c r="G3083" t="s">
        <v>501</v>
      </c>
    </row>
    <row r="3084" spans="1:7" x14ac:dyDescent="0.25">
      <c r="A3084">
        <v>370</v>
      </c>
      <c r="B3084">
        <v>450</v>
      </c>
      <c r="C3084" t="s">
        <v>1092</v>
      </c>
      <c r="D3084" t="s">
        <v>911</v>
      </c>
      <c r="E3084" t="s">
        <v>1050</v>
      </c>
      <c r="F3084" t="str">
        <f t="shared" si="48"/>
        <v>370450DKA6410DKA1070-1080DKA3220</v>
      </c>
      <c r="G3084" t="s">
        <v>501</v>
      </c>
    </row>
    <row r="3085" spans="1:7" x14ac:dyDescent="0.25">
      <c r="A3085">
        <v>370</v>
      </c>
      <c r="B3085">
        <v>450</v>
      </c>
      <c r="C3085" t="s">
        <v>1092</v>
      </c>
      <c r="D3085" t="s">
        <v>911</v>
      </c>
      <c r="E3085" t="s">
        <v>1052</v>
      </c>
      <c r="F3085" t="str">
        <f t="shared" si="48"/>
        <v>370450DKA6410DKA1070-1080DKA3230</v>
      </c>
      <c r="G3085" t="s">
        <v>501</v>
      </c>
    </row>
    <row r="3086" spans="1:7" x14ac:dyDescent="0.25">
      <c r="A3086">
        <v>370</v>
      </c>
      <c r="B3086">
        <v>450</v>
      </c>
      <c r="C3086" t="s">
        <v>1092</v>
      </c>
      <c r="D3086" t="s">
        <v>913</v>
      </c>
      <c r="E3086" t="s">
        <v>1046</v>
      </c>
      <c r="F3086" t="str">
        <f t="shared" si="48"/>
        <v>370450DKA6410DKA1090DKA3200</v>
      </c>
      <c r="G3086" t="s">
        <v>723</v>
      </c>
    </row>
    <row r="3087" spans="1:7" x14ac:dyDescent="0.25">
      <c r="A3087">
        <v>370</v>
      </c>
      <c r="B3087">
        <v>450</v>
      </c>
      <c r="C3087" t="s">
        <v>1092</v>
      </c>
      <c r="D3087" t="s">
        <v>913</v>
      </c>
      <c r="E3087" t="s">
        <v>1048</v>
      </c>
      <c r="F3087" t="str">
        <f t="shared" si="48"/>
        <v>370450DKA6410DKA1090DKA3210</v>
      </c>
      <c r="G3087" t="s">
        <v>723</v>
      </c>
    </row>
    <row r="3088" spans="1:7" x14ac:dyDescent="0.25">
      <c r="A3088">
        <v>370</v>
      </c>
      <c r="B3088">
        <v>450</v>
      </c>
      <c r="C3088" t="s">
        <v>1092</v>
      </c>
      <c r="D3088" t="s">
        <v>913</v>
      </c>
      <c r="E3088" t="s">
        <v>1050</v>
      </c>
      <c r="F3088" t="str">
        <f t="shared" si="48"/>
        <v>370450DKA6410DKA1090DKA3220</v>
      </c>
      <c r="G3088" t="s">
        <v>723</v>
      </c>
    </row>
    <row r="3089" spans="1:7" x14ac:dyDescent="0.25">
      <c r="A3089">
        <v>370</v>
      </c>
      <c r="B3089">
        <v>450</v>
      </c>
      <c r="C3089" t="s">
        <v>1092</v>
      </c>
      <c r="D3089" t="s">
        <v>913</v>
      </c>
      <c r="E3089" t="s">
        <v>1052</v>
      </c>
      <c r="F3089" t="str">
        <f t="shared" si="48"/>
        <v>370450DKA6410DKA1090DKA3230</v>
      </c>
      <c r="G3089" t="s">
        <v>723</v>
      </c>
    </row>
    <row r="3090" spans="1:7" x14ac:dyDescent="0.25">
      <c r="A3090">
        <v>370</v>
      </c>
      <c r="B3090">
        <v>450</v>
      </c>
      <c r="C3090" t="s">
        <v>1093</v>
      </c>
      <c r="D3090" t="s">
        <v>908</v>
      </c>
      <c r="E3090" t="s">
        <v>1046</v>
      </c>
      <c r="F3090" t="str">
        <f t="shared" si="48"/>
        <v>370450DKA6420DKA1040-1050DKA3200</v>
      </c>
      <c r="G3090" t="s">
        <v>723</v>
      </c>
    </row>
    <row r="3091" spans="1:7" x14ac:dyDescent="0.25">
      <c r="A3091">
        <v>370</v>
      </c>
      <c r="B3091">
        <v>450</v>
      </c>
      <c r="C3091" t="s">
        <v>1093</v>
      </c>
      <c r="D3091" t="s">
        <v>908</v>
      </c>
      <c r="E3091" t="s">
        <v>1048</v>
      </c>
      <c r="F3091" t="str">
        <f t="shared" si="48"/>
        <v>370450DKA6420DKA1040-1050DKA3210</v>
      </c>
      <c r="G3091" t="s">
        <v>723</v>
      </c>
    </row>
    <row r="3092" spans="1:7" x14ac:dyDescent="0.25">
      <c r="A3092">
        <v>370</v>
      </c>
      <c r="B3092">
        <v>450</v>
      </c>
      <c r="C3092" t="s">
        <v>1093</v>
      </c>
      <c r="D3092" t="s">
        <v>908</v>
      </c>
      <c r="E3092" t="s">
        <v>1050</v>
      </c>
      <c r="F3092" t="str">
        <f t="shared" si="48"/>
        <v>370450DKA6420DKA1040-1050DKA3220</v>
      </c>
      <c r="G3092" t="s">
        <v>723</v>
      </c>
    </row>
    <row r="3093" spans="1:7" x14ac:dyDescent="0.25">
      <c r="A3093">
        <v>370</v>
      </c>
      <c r="B3093">
        <v>450</v>
      </c>
      <c r="C3093" t="s">
        <v>1093</v>
      </c>
      <c r="D3093" t="s">
        <v>908</v>
      </c>
      <c r="E3093" t="s">
        <v>1052</v>
      </c>
      <c r="F3093" t="str">
        <f t="shared" si="48"/>
        <v>370450DKA6420DKA1040-1050DKA3230</v>
      </c>
      <c r="G3093" t="s">
        <v>723</v>
      </c>
    </row>
    <row r="3094" spans="1:7" x14ac:dyDescent="0.25">
      <c r="A3094">
        <v>370</v>
      </c>
      <c r="B3094">
        <v>450</v>
      </c>
      <c r="C3094" t="s">
        <v>1093</v>
      </c>
      <c r="D3094" t="s">
        <v>910</v>
      </c>
      <c r="E3094" t="s">
        <v>1046</v>
      </c>
      <c r="F3094" t="str">
        <f t="shared" si="48"/>
        <v>370450DKA6420DKA1060DKA3200</v>
      </c>
      <c r="G3094" t="s">
        <v>723</v>
      </c>
    </row>
    <row r="3095" spans="1:7" x14ac:dyDescent="0.25">
      <c r="A3095">
        <v>370</v>
      </c>
      <c r="B3095">
        <v>450</v>
      </c>
      <c r="C3095" t="s">
        <v>1093</v>
      </c>
      <c r="D3095" t="s">
        <v>910</v>
      </c>
      <c r="E3095" t="s">
        <v>1048</v>
      </c>
      <c r="F3095" t="str">
        <f t="shared" si="48"/>
        <v>370450DKA6420DKA1060DKA3210</v>
      </c>
      <c r="G3095" t="s">
        <v>723</v>
      </c>
    </row>
    <row r="3096" spans="1:7" x14ac:dyDescent="0.25">
      <c r="A3096">
        <v>370</v>
      </c>
      <c r="B3096">
        <v>450</v>
      </c>
      <c r="C3096" t="s">
        <v>1093</v>
      </c>
      <c r="D3096" t="s">
        <v>910</v>
      </c>
      <c r="E3096" t="s">
        <v>1050</v>
      </c>
      <c r="F3096" t="str">
        <f t="shared" si="48"/>
        <v>370450DKA6420DKA1060DKA3220</v>
      </c>
      <c r="G3096" t="s">
        <v>723</v>
      </c>
    </row>
    <row r="3097" spans="1:7" x14ac:dyDescent="0.25">
      <c r="A3097">
        <v>370</v>
      </c>
      <c r="B3097">
        <v>450</v>
      </c>
      <c r="C3097" t="s">
        <v>1093</v>
      </c>
      <c r="D3097" t="s">
        <v>910</v>
      </c>
      <c r="E3097" t="s">
        <v>1052</v>
      </c>
      <c r="F3097" t="str">
        <f t="shared" si="48"/>
        <v>370450DKA6420DKA1060DKA3230</v>
      </c>
      <c r="G3097" t="s">
        <v>723</v>
      </c>
    </row>
    <row r="3098" spans="1:7" x14ac:dyDescent="0.25">
      <c r="A3098">
        <v>370</v>
      </c>
      <c r="B3098">
        <v>450</v>
      </c>
      <c r="C3098" t="s">
        <v>1093</v>
      </c>
      <c r="D3098" t="s">
        <v>911</v>
      </c>
      <c r="E3098" t="s">
        <v>1046</v>
      </c>
      <c r="F3098" t="str">
        <f t="shared" si="48"/>
        <v>370450DKA6420DKA1070-1080DKA3200</v>
      </c>
      <c r="G3098" t="s">
        <v>723</v>
      </c>
    </row>
    <row r="3099" spans="1:7" x14ac:dyDescent="0.25">
      <c r="A3099">
        <v>370</v>
      </c>
      <c r="B3099">
        <v>450</v>
      </c>
      <c r="C3099" t="s">
        <v>1093</v>
      </c>
      <c r="D3099" t="s">
        <v>911</v>
      </c>
      <c r="E3099" t="s">
        <v>1048</v>
      </c>
      <c r="F3099" t="str">
        <f t="shared" si="48"/>
        <v>370450DKA6420DKA1070-1080DKA3210</v>
      </c>
      <c r="G3099" t="s">
        <v>723</v>
      </c>
    </row>
    <row r="3100" spans="1:7" x14ac:dyDescent="0.25">
      <c r="A3100">
        <v>370</v>
      </c>
      <c r="B3100">
        <v>450</v>
      </c>
      <c r="C3100" t="s">
        <v>1093</v>
      </c>
      <c r="D3100" t="s">
        <v>911</v>
      </c>
      <c r="E3100" t="s">
        <v>1050</v>
      </c>
      <c r="F3100" t="str">
        <f t="shared" si="48"/>
        <v>370450DKA6420DKA1070-1080DKA3220</v>
      </c>
      <c r="G3100" t="s">
        <v>723</v>
      </c>
    </row>
    <row r="3101" spans="1:7" x14ac:dyDescent="0.25">
      <c r="A3101">
        <v>370</v>
      </c>
      <c r="B3101">
        <v>450</v>
      </c>
      <c r="C3101" t="s">
        <v>1093</v>
      </c>
      <c r="D3101" t="s">
        <v>911</v>
      </c>
      <c r="E3101" t="s">
        <v>1052</v>
      </c>
      <c r="F3101" t="str">
        <f t="shared" si="48"/>
        <v>370450DKA6420DKA1070-1080DKA3230</v>
      </c>
      <c r="G3101" t="s">
        <v>723</v>
      </c>
    </row>
    <row r="3102" spans="1:7" x14ac:dyDescent="0.25">
      <c r="A3102">
        <v>370</v>
      </c>
      <c r="B3102">
        <v>450</v>
      </c>
      <c r="C3102" t="s">
        <v>1093</v>
      </c>
      <c r="D3102" t="s">
        <v>913</v>
      </c>
      <c r="E3102" t="s">
        <v>1046</v>
      </c>
      <c r="F3102" t="str">
        <f t="shared" si="48"/>
        <v>370450DKA6420DKA1090DKA3200</v>
      </c>
      <c r="G3102" t="s">
        <v>723</v>
      </c>
    </row>
    <row r="3103" spans="1:7" x14ac:dyDescent="0.25">
      <c r="A3103">
        <v>370</v>
      </c>
      <c r="B3103">
        <v>450</v>
      </c>
      <c r="C3103" t="s">
        <v>1093</v>
      </c>
      <c r="D3103" t="s">
        <v>913</v>
      </c>
      <c r="E3103" t="s">
        <v>1048</v>
      </c>
      <c r="F3103" t="str">
        <f t="shared" si="48"/>
        <v>370450DKA6420DKA1090DKA3210</v>
      </c>
      <c r="G3103" t="s">
        <v>723</v>
      </c>
    </row>
    <row r="3104" spans="1:7" x14ac:dyDescent="0.25">
      <c r="A3104">
        <v>370</v>
      </c>
      <c r="B3104">
        <v>450</v>
      </c>
      <c r="C3104" t="s">
        <v>1093</v>
      </c>
      <c r="D3104" t="s">
        <v>913</v>
      </c>
      <c r="E3104" t="s">
        <v>1050</v>
      </c>
      <c r="F3104" t="str">
        <f t="shared" si="48"/>
        <v>370450DKA6420DKA1090DKA3220</v>
      </c>
      <c r="G3104" t="s">
        <v>723</v>
      </c>
    </row>
    <row r="3105" spans="1:7" x14ac:dyDescent="0.25">
      <c r="A3105">
        <v>370</v>
      </c>
      <c r="B3105">
        <v>450</v>
      </c>
      <c r="C3105" t="s">
        <v>1093</v>
      </c>
      <c r="D3105" t="s">
        <v>913</v>
      </c>
      <c r="E3105" t="s">
        <v>1052</v>
      </c>
      <c r="F3105" t="str">
        <f t="shared" si="48"/>
        <v>370450DKA6420DKA1090DKA3230</v>
      </c>
      <c r="G3105" t="s">
        <v>723</v>
      </c>
    </row>
    <row r="3106" spans="1:7" x14ac:dyDescent="0.25">
      <c r="A3106">
        <v>370</v>
      </c>
      <c r="B3106">
        <v>450</v>
      </c>
      <c r="C3106" t="s">
        <v>1094</v>
      </c>
      <c r="D3106" t="s">
        <v>908</v>
      </c>
      <c r="E3106" t="s">
        <v>1046</v>
      </c>
      <c r="F3106" t="str">
        <f t="shared" si="48"/>
        <v>370450DKA6430DKA1040-1050DKA3200</v>
      </c>
      <c r="G3106" t="s">
        <v>723</v>
      </c>
    </row>
    <row r="3107" spans="1:7" x14ac:dyDescent="0.25">
      <c r="A3107">
        <v>370</v>
      </c>
      <c r="B3107">
        <v>450</v>
      </c>
      <c r="C3107" t="s">
        <v>1094</v>
      </c>
      <c r="D3107" t="s">
        <v>908</v>
      </c>
      <c r="E3107" t="s">
        <v>1048</v>
      </c>
      <c r="F3107" t="str">
        <f t="shared" si="48"/>
        <v>370450DKA6430DKA1040-1050DKA3210</v>
      </c>
      <c r="G3107" t="s">
        <v>723</v>
      </c>
    </row>
    <row r="3108" spans="1:7" x14ac:dyDescent="0.25">
      <c r="A3108">
        <v>370</v>
      </c>
      <c r="B3108">
        <v>450</v>
      </c>
      <c r="C3108" t="s">
        <v>1094</v>
      </c>
      <c r="D3108" t="s">
        <v>908</v>
      </c>
      <c r="E3108" t="s">
        <v>1050</v>
      </c>
      <c r="F3108" t="str">
        <f t="shared" si="48"/>
        <v>370450DKA6430DKA1040-1050DKA3220</v>
      </c>
      <c r="G3108" t="s">
        <v>723</v>
      </c>
    </row>
    <row r="3109" spans="1:7" x14ac:dyDescent="0.25">
      <c r="A3109">
        <v>370</v>
      </c>
      <c r="B3109">
        <v>450</v>
      </c>
      <c r="C3109" t="s">
        <v>1094</v>
      </c>
      <c r="D3109" t="s">
        <v>908</v>
      </c>
      <c r="E3109" t="s">
        <v>1052</v>
      </c>
      <c r="F3109" t="str">
        <f t="shared" si="48"/>
        <v>370450DKA6430DKA1040-1050DKA3230</v>
      </c>
      <c r="G3109" t="s">
        <v>723</v>
      </c>
    </row>
    <row r="3110" spans="1:7" x14ac:dyDescent="0.25">
      <c r="A3110">
        <v>370</v>
      </c>
      <c r="B3110">
        <v>450</v>
      </c>
      <c r="C3110" t="s">
        <v>1094</v>
      </c>
      <c r="D3110" t="s">
        <v>910</v>
      </c>
      <c r="E3110" t="s">
        <v>1046</v>
      </c>
      <c r="F3110" t="str">
        <f t="shared" si="48"/>
        <v>370450DKA6430DKA1060DKA3200</v>
      </c>
      <c r="G3110" t="s">
        <v>723</v>
      </c>
    </row>
    <row r="3111" spans="1:7" x14ac:dyDescent="0.25">
      <c r="A3111">
        <v>370</v>
      </c>
      <c r="B3111">
        <v>450</v>
      </c>
      <c r="C3111" t="s">
        <v>1094</v>
      </c>
      <c r="D3111" t="s">
        <v>910</v>
      </c>
      <c r="E3111" t="s">
        <v>1048</v>
      </c>
      <c r="F3111" t="str">
        <f t="shared" si="48"/>
        <v>370450DKA6430DKA1060DKA3210</v>
      </c>
      <c r="G3111" t="s">
        <v>723</v>
      </c>
    </row>
    <row r="3112" spans="1:7" x14ac:dyDescent="0.25">
      <c r="A3112">
        <v>370</v>
      </c>
      <c r="B3112">
        <v>450</v>
      </c>
      <c r="C3112" t="s">
        <v>1094</v>
      </c>
      <c r="D3112" t="s">
        <v>910</v>
      </c>
      <c r="E3112" t="s">
        <v>1050</v>
      </c>
      <c r="F3112" t="str">
        <f t="shared" si="48"/>
        <v>370450DKA6430DKA1060DKA3220</v>
      </c>
      <c r="G3112" t="s">
        <v>723</v>
      </c>
    </row>
    <row r="3113" spans="1:7" x14ac:dyDescent="0.25">
      <c r="A3113">
        <v>370</v>
      </c>
      <c r="B3113">
        <v>450</v>
      </c>
      <c r="C3113" t="s">
        <v>1094</v>
      </c>
      <c r="D3113" t="s">
        <v>910</v>
      </c>
      <c r="E3113" t="s">
        <v>1052</v>
      </c>
      <c r="F3113" t="str">
        <f t="shared" si="48"/>
        <v>370450DKA6430DKA1060DKA3230</v>
      </c>
      <c r="G3113" t="s">
        <v>723</v>
      </c>
    </row>
    <row r="3114" spans="1:7" x14ac:dyDescent="0.25">
      <c r="A3114">
        <v>370</v>
      </c>
      <c r="B3114">
        <v>450</v>
      </c>
      <c r="C3114" t="s">
        <v>1094</v>
      </c>
      <c r="D3114" t="s">
        <v>911</v>
      </c>
      <c r="E3114" t="s">
        <v>1046</v>
      </c>
      <c r="F3114" t="str">
        <f t="shared" si="48"/>
        <v>370450DKA6430DKA1070-1080DKA3200</v>
      </c>
      <c r="G3114" t="s">
        <v>723</v>
      </c>
    </row>
    <row r="3115" spans="1:7" x14ac:dyDescent="0.25">
      <c r="A3115">
        <v>370</v>
      </c>
      <c r="B3115">
        <v>450</v>
      </c>
      <c r="C3115" t="s">
        <v>1094</v>
      </c>
      <c r="D3115" t="s">
        <v>911</v>
      </c>
      <c r="E3115" t="s">
        <v>1048</v>
      </c>
      <c r="F3115" t="str">
        <f t="shared" si="48"/>
        <v>370450DKA6430DKA1070-1080DKA3210</v>
      </c>
      <c r="G3115" t="s">
        <v>723</v>
      </c>
    </row>
    <row r="3116" spans="1:7" x14ac:dyDescent="0.25">
      <c r="A3116">
        <v>370</v>
      </c>
      <c r="B3116">
        <v>450</v>
      </c>
      <c r="C3116" t="s">
        <v>1094</v>
      </c>
      <c r="D3116" t="s">
        <v>911</v>
      </c>
      <c r="E3116" t="s">
        <v>1050</v>
      </c>
      <c r="F3116" t="str">
        <f t="shared" si="48"/>
        <v>370450DKA6430DKA1070-1080DKA3220</v>
      </c>
      <c r="G3116" t="s">
        <v>723</v>
      </c>
    </row>
    <row r="3117" spans="1:7" x14ac:dyDescent="0.25">
      <c r="A3117">
        <v>370</v>
      </c>
      <c r="B3117">
        <v>450</v>
      </c>
      <c r="C3117" t="s">
        <v>1094</v>
      </c>
      <c r="D3117" t="s">
        <v>911</v>
      </c>
      <c r="E3117" t="s">
        <v>1052</v>
      </c>
      <c r="F3117" t="str">
        <f t="shared" si="48"/>
        <v>370450DKA6430DKA1070-1080DKA3230</v>
      </c>
      <c r="G3117" t="s">
        <v>723</v>
      </c>
    </row>
    <row r="3118" spans="1:7" x14ac:dyDescent="0.25">
      <c r="A3118">
        <v>370</v>
      </c>
      <c r="B3118">
        <v>450</v>
      </c>
      <c r="C3118" t="s">
        <v>1094</v>
      </c>
      <c r="D3118" t="s">
        <v>913</v>
      </c>
      <c r="E3118" t="s">
        <v>1046</v>
      </c>
      <c r="F3118" t="str">
        <f t="shared" si="48"/>
        <v>370450DKA6430DKA1090DKA3200</v>
      </c>
      <c r="G3118" t="s">
        <v>723</v>
      </c>
    </row>
    <row r="3119" spans="1:7" x14ac:dyDescent="0.25">
      <c r="A3119">
        <v>370</v>
      </c>
      <c r="B3119">
        <v>450</v>
      </c>
      <c r="C3119" t="s">
        <v>1094</v>
      </c>
      <c r="D3119" t="s">
        <v>913</v>
      </c>
      <c r="E3119" t="s">
        <v>1048</v>
      </c>
      <c r="F3119" t="str">
        <f t="shared" si="48"/>
        <v>370450DKA6430DKA1090DKA3210</v>
      </c>
      <c r="G3119" t="s">
        <v>723</v>
      </c>
    </row>
    <row r="3120" spans="1:7" x14ac:dyDescent="0.25">
      <c r="A3120">
        <v>370</v>
      </c>
      <c r="B3120">
        <v>450</v>
      </c>
      <c r="C3120" t="s">
        <v>1094</v>
      </c>
      <c r="D3120" t="s">
        <v>913</v>
      </c>
      <c r="E3120" t="s">
        <v>1050</v>
      </c>
      <c r="F3120" t="str">
        <f t="shared" si="48"/>
        <v>370450DKA6430DKA1090DKA3220</v>
      </c>
      <c r="G3120" t="s">
        <v>723</v>
      </c>
    </row>
    <row r="3121" spans="1:7" x14ac:dyDescent="0.25">
      <c r="A3121">
        <v>370</v>
      </c>
      <c r="B3121">
        <v>450</v>
      </c>
      <c r="C3121" t="s">
        <v>1094</v>
      </c>
      <c r="D3121" t="s">
        <v>913</v>
      </c>
      <c r="E3121" t="s">
        <v>1052</v>
      </c>
      <c r="F3121" t="str">
        <f t="shared" si="48"/>
        <v>370450DKA6430DKA1090DKA3230</v>
      </c>
      <c r="G3121" t="s">
        <v>723</v>
      </c>
    </row>
    <row r="3122" spans="1:7" x14ac:dyDescent="0.25">
      <c r="A3122">
        <v>370</v>
      </c>
      <c r="B3122">
        <v>460</v>
      </c>
      <c r="C3122" t="s">
        <v>1092</v>
      </c>
      <c r="D3122" t="s">
        <v>908</v>
      </c>
      <c r="E3122" t="s">
        <v>1046</v>
      </c>
      <c r="F3122" t="str">
        <f t="shared" si="48"/>
        <v>370460DKA6410DKA1040-1050DKA3200</v>
      </c>
      <c r="G3122" t="s">
        <v>501</v>
      </c>
    </row>
    <row r="3123" spans="1:7" x14ac:dyDescent="0.25">
      <c r="A3123">
        <v>370</v>
      </c>
      <c r="B3123">
        <v>460</v>
      </c>
      <c r="C3123" t="s">
        <v>1092</v>
      </c>
      <c r="D3123" t="s">
        <v>908</v>
      </c>
      <c r="E3123" t="s">
        <v>1048</v>
      </c>
      <c r="F3123" t="str">
        <f t="shared" si="48"/>
        <v>370460DKA6410DKA1040-1050DKA3210</v>
      </c>
      <c r="G3123" t="s">
        <v>501</v>
      </c>
    </row>
    <row r="3124" spans="1:7" x14ac:dyDescent="0.25">
      <c r="A3124">
        <v>370</v>
      </c>
      <c r="B3124">
        <v>460</v>
      </c>
      <c r="C3124" t="s">
        <v>1092</v>
      </c>
      <c r="D3124" t="s">
        <v>908</v>
      </c>
      <c r="E3124" t="s">
        <v>1050</v>
      </c>
      <c r="F3124" t="str">
        <f t="shared" si="48"/>
        <v>370460DKA6410DKA1040-1050DKA3220</v>
      </c>
      <c r="G3124" t="s">
        <v>501</v>
      </c>
    </row>
    <row r="3125" spans="1:7" x14ac:dyDescent="0.25">
      <c r="A3125">
        <v>370</v>
      </c>
      <c r="B3125">
        <v>460</v>
      </c>
      <c r="C3125" t="s">
        <v>1092</v>
      </c>
      <c r="D3125" t="s">
        <v>908</v>
      </c>
      <c r="E3125" t="s">
        <v>1052</v>
      </c>
      <c r="F3125" t="str">
        <f t="shared" si="48"/>
        <v>370460DKA6410DKA1040-1050DKA3230</v>
      </c>
      <c r="G3125" t="s">
        <v>501</v>
      </c>
    </row>
    <row r="3126" spans="1:7" x14ac:dyDescent="0.25">
      <c r="A3126">
        <v>370</v>
      </c>
      <c r="B3126">
        <v>460</v>
      </c>
      <c r="C3126" t="s">
        <v>1092</v>
      </c>
      <c r="D3126" t="s">
        <v>910</v>
      </c>
      <c r="E3126" t="s">
        <v>1046</v>
      </c>
      <c r="F3126" t="str">
        <f t="shared" si="48"/>
        <v>370460DKA6410DKA1060DKA3200</v>
      </c>
      <c r="G3126" t="s">
        <v>723</v>
      </c>
    </row>
    <row r="3127" spans="1:7" x14ac:dyDescent="0.25">
      <c r="A3127">
        <v>370</v>
      </c>
      <c r="B3127">
        <v>460</v>
      </c>
      <c r="C3127" t="s">
        <v>1092</v>
      </c>
      <c r="D3127" t="s">
        <v>910</v>
      </c>
      <c r="E3127" t="s">
        <v>1048</v>
      </c>
      <c r="F3127" t="str">
        <f t="shared" si="48"/>
        <v>370460DKA6410DKA1060DKA3210</v>
      </c>
      <c r="G3127" t="s">
        <v>723</v>
      </c>
    </row>
    <row r="3128" spans="1:7" x14ac:dyDescent="0.25">
      <c r="A3128">
        <v>370</v>
      </c>
      <c r="B3128">
        <v>460</v>
      </c>
      <c r="C3128" t="s">
        <v>1092</v>
      </c>
      <c r="D3128" t="s">
        <v>910</v>
      </c>
      <c r="E3128" t="s">
        <v>1050</v>
      </c>
      <c r="F3128" t="str">
        <f t="shared" si="48"/>
        <v>370460DKA6410DKA1060DKA3220</v>
      </c>
      <c r="G3128" t="s">
        <v>723</v>
      </c>
    </row>
    <row r="3129" spans="1:7" x14ac:dyDescent="0.25">
      <c r="A3129">
        <v>370</v>
      </c>
      <c r="B3129">
        <v>460</v>
      </c>
      <c r="C3129" t="s">
        <v>1092</v>
      </c>
      <c r="D3129" t="s">
        <v>910</v>
      </c>
      <c r="E3129" t="s">
        <v>1052</v>
      </c>
      <c r="F3129" t="str">
        <f t="shared" si="48"/>
        <v>370460DKA6410DKA1060DKA3230</v>
      </c>
      <c r="G3129" t="s">
        <v>723</v>
      </c>
    </row>
    <row r="3130" spans="1:7" x14ac:dyDescent="0.25">
      <c r="A3130">
        <v>370</v>
      </c>
      <c r="B3130">
        <v>460</v>
      </c>
      <c r="C3130" t="s">
        <v>1092</v>
      </c>
      <c r="D3130" t="s">
        <v>911</v>
      </c>
      <c r="E3130" t="s">
        <v>1046</v>
      </c>
      <c r="F3130" t="str">
        <f t="shared" si="48"/>
        <v>370460DKA6410DKA1070-1080DKA3200</v>
      </c>
      <c r="G3130" t="s">
        <v>501</v>
      </c>
    </row>
    <row r="3131" spans="1:7" x14ac:dyDescent="0.25">
      <c r="A3131">
        <v>370</v>
      </c>
      <c r="B3131">
        <v>460</v>
      </c>
      <c r="C3131" t="s">
        <v>1092</v>
      </c>
      <c r="D3131" t="s">
        <v>911</v>
      </c>
      <c r="E3131" t="s">
        <v>1048</v>
      </c>
      <c r="F3131" t="str">
        <f t="shared" si="48"/>
        <v>370460DKA6410DKA1070-1080DKA3210</v>
      </c>
      <c r="G3131" t="s">
        <v>501</v>
      </c>
    </row>
    <row r="3132" spans="1:7" x14ac:dyDescent="0.25">
      <c r="A3132">
        <v>370</v>
      </c>
      <c r="B3132">
        <v>460</v>
      </c>
      <c r="C3132" t="s">
        <v>1092</v>
      </c>
      <c r="D3132" t="s">
        <v>911</v>
      </c>
      <c r="E3132" t="s">
        <v>1050</v>
      </c>
      <c r="F3132" t="str">
        <f t="shared" si="48"/>
        <v>370460DKA6410DKA1070-1080DKA3220</v>
      </c>
      <c r="G3132" t="s">
        <v>501</v>
      </c>
    </row>
    <row r="3133" spans="1:7" x14ac:dyDescent="0.25">
      <c r="A3133">
        <v>370</v>
      </c>
      <c r="B3133">
        <v>460</v>
      </c>
      <c r="C3133" t="s">
        <v>1092</v>
      </c>
      <c r="D3133" t="s">
        <v>911</v>
      </c>
      <c r="E3133" t="s">
        <v>1052</v>
      </c>
      <c r="F3133" t="str">
        <f t="shared" si="48"/>
        <v>370460DKA6410DKA1070-1080DKA3230</v>
      </c>
      <c r="G3133" t="s">
        <v>501</v>
      </c>
    </row>
    <row r="3134" spans="1:7" x14ac:dyDescent="0.25">
      <c r="A3134">
        <v>370</v>
      </c>
      <c r="B3134">
        <v>460</v>
      </c>
      <c r="C3134" t="s">
        <v>1092</v>
      </c>
      <c r="D3134" t="s">
        <v>913</v>
      </c>
      <c r="E3134" t="s">
        <v>1046</v>
      </c>
      <c r="F3134" t="str">
        <f t="shared" si="48"/>
        <v>370460DKA6410DKA1090DKA3200</v>
      </c>
      <c r="G3134" t="s">
        <v>723</v>
      </c>
    </row>
    <row r="3135" spans="1:7" x14ac:dyDescent="0.25">
      <c r="A3135">
        <v>370</v>
      </c>
      <c r="B3135">
        <v>460</v>
      </c>
      <c r="C3135" t="s">
        <v>1092</v>
      </c>
      <c r="D3135" t="s">
        <v>913</v>
      </c>
      <c r="E3135" t="s">
        <v>1048</v>
      </c>
      <c r="F3135" t="str">
        <f t="shared" si="48"/>
        <v>370460DKA6410DKA1090DKA3210</v>
      </c>
      <c r="G3135" t="s">
        <v>723</v>
      </c>
    </row>
    <row r="3136" spans="1:7" x14ac:dyDescent="0.25">
      <c r="A3136">
        <v>370</v>
      </c>
      <c r="B3136">
        <v>460</v>
      </c>
      <c r="C3136" t="s">
        <v>1092</v>
      </c>
      <c r="D3136" t="s">
        <v>913</v>
      </c>
      <c r="E3136" t="s">
        <v>1050</v>
      </c>
      <c r="F3136" t="str">
        <f t="shared" si="48"/>
        <v>370460DKA6410DKA1090DKA3220</v>
      </c>
      <c r="G3136" t="s">
        <v>723</v>
      </c>
    </row>
    <row r="3137" spans="1:7" x14ac:dyDescent="0.25">
      <c r="A3137">
        <v>370</v>
      </c>
      <c r="B3137">
        <v>460</v>
      </c>
      <c r="C3137" t="s">
        <v>1092</v>
      </c>
      <c r="D3137" t="s">
        <v>913</v>
      </c>
      <c r="E3137" t="s">
        <v>1052</v>
      </c>
      <c r="F3137" t="str">
        <f t="shared" si="48"/>
        <v>370460DKA6410DKA1090DKA3230</v>
      </c>
      <c r="G3137" t="s">
        <v>723</v>
      </c>
    </row>
    <row r="3138" spans="1:7" x14ac:dyDescent="0.25">
      <c r="A3138">
        <v>370</v>
      </c>
      <c r="B3138">
        <v>460</v>
      </c>
      <c r="C3138" t="s">
        <v>1093</v>
      </c>
      <c r="D3138" t="s">
        <v>908</v>
      </c>
      <c r="E3138" t="s">
        <v>1046</v>
      </c>
      <c r="F3138" t="str">
        <f t="shared" si="48"/>
        <v>370460DKA6420DKA1040-1050DKA3200</v>
      </c>
      <c r="G3138" t="s">
        <v>501</v>
      </c>
    </row>
    <row r="3139" spans="1:7" x14ac:dyDescent="0.25">
      <c r="A3139">
        <v>370</v>
      </c>
      <c r="B3139">
        <v>460</v>
      </c>
      <c r="C3139" t="s">
        <v>1093</v>
      </c>
      <c r="D3139" t="s">
        <v>908</v>
      </c>
      <c r="E3139" t="s">
        <v>1048</v>
      </c>
      <c r="F3139" t="str">
        <f t="shared" ref="F3139:F3202" si="49">CONCATENATE(A3139,B3139,C3139,D3139,E3139)</f>
        <v>370460DKA6420DKA1040-1050DKA3210</v>
      </c>
      <c r="G3139" t="s">
        <v>501</v>
      </c>
    </row>
    <row r="3140" spans="1:7" x14ac:dyDescent="0.25">
      <c r="A3140">
        <v>370</v>
      </c>
      <c r="B3140">
        <v>460</v>
      </c>
      <c r="C3140" t="s">
        <v>1093</v>
      </c>
      <c r="D3140" t="s">
        <v>908</v>
      </c>
      <c r="E3140" t="s">
        <v>1050</v>
      </c>
      <c r="F3140" t="str">
        <f t="shared" si="49"/>
        <v>370460DKA6420DKA1040-1050DKA3220</v>
      </c>
      <c r="G3140" t="s">
        <v>501</v>
      </c>
    </row>
    <row r="3141" spans="1:7" x14ac:dyDescent="0.25">
      <c r="A3141">
        <v>370</v>
      </c>
      <c r="B3141">
        <v>460</v>
      </c>
      <c r="C3141" t="s">
        <v>1093</v>
      </c>
      <c r="D3141" t="s">
        <v>908</v>
      </c>
      <c r="E3141" t="s">
        <v>1052</v>
      </c>
      <c r="F3141" t="str">
        <f t="shared" si="49"/>
        <v>370460DKA6420DKA1040-1050DKA3230</v>
      </c>
      <c r="G3141" t="s">
        <v>501</v>
      </c>
    </row>
    <row r="3142" spans="1:7" x14ac:dyDescent="0.25">
      <c r="A3142">
        <v>370</v>
      </c>
      <c r="B3142">
        <v>460</v>
      </c>
      <c r="C3142" t="s">
        <v>1093</v>
      </c>
      <c r="D3142" t="s">
        <v>910</v>
      </c>
      <c r="E3142" t="s">
        <v>1046</v>
      </c>
      <c r="F3142" t="str">
        <f t="shared" si="49"/>
        <v>370460DKA6420DKA1060DKA3200</v>
      </c>
      <c r="G3142" t="s">
        <v>723</v>
      </c>
    </row>
    <row r="3143" spans="1:7" x14ac:dyDescent="0.25">
      <c r="A3143">
        <v>370</v>
      </c>
      <c r="B3143">
        <v>460</v>
      </c>
      <c r="C3143" t="s">
        <v>1093</v>
      </c>
      <c r="D3143" t="s">
        <v>910</v>
      </c>
      <c r="E3143" t="s">
        <v>1048</v>
      </c>
      <c r="F3143" t="str">
        <f t="shared" si="49"/>
        <v>370460DKA6420DKA1060DKA3210</v>
      </c>
      <c r="G3143" t="s">
        <v>723</v>
      </c>
    </row>
    <row r="3144" spans="1:7" x14ac:dyDescent="0.25">
      <c r="A3144">
        <v>370</v>
      </c>
      <c r="B3144">
        <v>460</v>
      </c>
      <c r="C3144" t="s">
        <v>1093</v>
      </c>
      <c r="D3144" t="s">
        <v>910</v>
      </c>
      <c r="E3144" t="s">
        <v>1050</v>
      </c>
      <c r="F3144" t="str">
        <f t="shared" si="49"/>
        <v>370460DKA6420DKA1060DKA3220</v>
      </c>
      <c r="G3144" t="s">
        <v>723</v>
      </c>
    </row>
    <row r="3145" spans="1:7" x14ac:dyDescent="0.25">
      <c r="A3145">
        <v>370</v>
      </c>
      <c r="B3145">
        <v>460</v>
      </c>
      <c r="C3145" t="s">
        <v>1093</v>
      </c>
      <c r="D3145" t="s">
        <v>910</v>
      </c>
      <c r="E3145" t="s">
        <v>1052</v>
      </c>
      <c r="F3145" t="str">
        <f t="shared" si="49"/>
        <v>370460DKA6420DKA1060DKA3230</v>
      </c>
      <c r="G3145" t="s">
        <v>723</v>
      </c>
    </row>
    <row r="3146" spans="1:7" x14ac:dyDescent="0.25">
      <c r="A3146">
        <v>370</v>
      </c>
      <c r="B3146">
        <v>460</v>
      </c>
      <c r="C3146" t="s">
        <v>1093</v>
      </c>
      <c r="D3146" t="s">
        <v>911</v>
      </c>
      <c r="E3146" t="s">
        <v>1046</v>
      </c>
      <c r="F3146" t="str">
        <f t="shared" si="49"/>
        <v>370460DKA6420DKA1070-1080DKA3200</v>
      </c>
      <c r="G3146" t="s">
        <v>501</v>
      </c>
    </row>
    <row r="3147" spans="1:7" x14ac:dyDescent="0.25">
      <c r="A3147">
        <v>370</v>
      </c>
      <c r="B3147">
        <v>460</v>
      </c>
      <c r="C3147" t="s">
        <v>1093</v>
      </c>
      <c r="D3147" t="s">
        <v>911</v>
      </c>
      <c r="E3147" t="s">
        <v>1048</v>
      </c>
      <c r="F3147" t="str">
        <f t="shared" si="49"/>
        <v>370460DKA6420DKA1070-1080DKA3210</v>
      </c>
      <c r="G3147" t="s">
        <v>501</v>
      </c>
    </row>
    <row r="3148" spans="1:7" x14ac:dyDescent="0.25">
      <c r="A3148">
        <v>370</v>
      </c>
      <c r="B3148">
        <v>460</v>
      </c>
      <c r="C3148" t="s">
        <v>1093</v>
      </c>
      <c r="D3148" t="s">
        <v>911</v>
      </c>
      <c r="E3148" t="s">
        <v>1050</v>
      </c>
      <c r="F3148" t="str">
        <f t="shared" si="49"/>
        <v>370460DKA6420DKA1070-1080DKA3220</v>
      </c>
      <c r="G3148" t="s">
        <v>501</v>
      </c>
    </row>
    <row r="3149" spans="1:7" x14ac:dyDescent="0.25">
      <c r="A3149">
        <v>370</v>
      </c>
      <c r="B3149">
        <v>460</v>
      </c>
      <c r="C3149" t="s">
        <v>1093</v>
      </c>
      <c r="D3149" t="s">
        <v>911</v>
      </c>
      <c r="E3149" t="s">
        <v>1052</v>
      </c>
      <c r="F3149" t="str">
        <f t="shared" si="49"/>
        <v>370460DKA6420DKA1070-1080DKA3230</v>
      </c>
      <c r="G3149" t="s">
        <v>501</v>
      </c>
    </row>
    <row r="3150" spans="1:7" x14ac:dyDescent="0.25">
      <c r="A3150">
        <v>370</v>
      </c>
      <c r="B3150">
        <v>460</v>
      </c>
      <c r="C3150" t="s">
        <v>1093</v>
      </c>
      <c r="D3150" t="s">
        <v>913</v>
      </c>
      <c r="E3150" t="s">
        <v>1046</v>
      </c>
      <c r="F3150" t="str">
        <f t="shared" si="49"/>
        <v>370460DKA6420DKA1090DKA3200</v>
      </c>
      <c r="G3150" t="s">
        <v>723</v>
      </c>
    </row>
    <row r="3151" spans="1:7" x14ac:dyDescent="0.25">
      <c r="A3151">
        <v>370</v>
      </c>
      <c r="B3151">
        <v>460</v>
      </c>
      <c r="C3151" t="s">
        <v>1093</v>
      </c>
      <c r="D3151" t="s">
        <v>913</v>
      </c>
      <c r="E3151" t="s">
        <v>1048</v>
      </c>
      <c r="F3151" t="str">
        <f t="shared" si="49"/>
        <v>370460DKA6420DKA1090DKA3210</v>
      </c>
      <c r="G3151" t="s">
        <v>723</v>
      </c>
    </row>
    <row r="3152" spans="1:7" x14ac:dyDescent="0.25">
      <c r="A3152">
        <v>370</v>
      </c>
      <c r="B3152">
        <v>460</v>
      </c>
      <c r="C3152" t="s">
        <v>1093</v>
      </c>
      <c r="D3152" t="s">
        <v>913</v>
      </c>
      <c r="E3152" t="s">
        <v>1050</v>
      </c>
      <c r="F3152" t="str">
        <f t="shared" si="49"/>
        <v>370460DKA6420DKA1090DKA3220</v>
      </c>
      <c r="G3152" t="s">
        <v>723</v>
      </c>
    </row>
    <row r="3153" spans="1:7" x14ac:dyDescent="0.25">
      <c r="A3153">
        <v>370</v>
      </c>
      <c r="B3153">
        <v>460</v>
      </c>
      <c r="C3153" t="s">
        <v>1093</v>
      </c>
      <c r="D3153" t="s">
        <v>913</v>
      </c>
      <c r="E3153" t="s">
        <v>1052</v>
      </c>
      <c r="F3153" t="str">
        <f t="shared" si="49"/>
        <v>370460DKA6420DKA1090DKA3230</v>
      </c>
      <c r="G3153" t="s">
        <v>723</v>
      </c>
    </row>
    <row r="3154" spans="1:7" x14ac:dyDescent="0.25">
      <c r="A3154">
        <v>370</v>
      </c>
      <c r="B3154">
        <v>460</v>
      </c>
      <c r="C3154" t="s">
        <v>1094</v>
      </c>
      <c r="D3154" t="s">
        <v>908</v>
      </c>
      <c r="E3154" t="s">
        <v>1046</v>
      </c>
      <c r="F3154" t="str">
        <f t="shared" si="49"/>
        <v>370460DKA6430DKA1040-1050DKA3200</v>
      </c>
      <c r="G3154" t="s">
        <v>723</v>
      </c>
    </row>
    <row r="3155" spans="1:7" x14ac:dyDescent="0.25">
      <c r="A3155">
        <v>370</v>
      </c>
      <c r="B3155">
        <v>460</v>
      </c>
      <c r="C3155" t="s">
        <v>1094</v>
      </c>
      <c r="D3155" t="s">
        <v>908</v>
      </c>
      <c r="E3155" t="s">
        <v>1048</v>
      </c>
      <c r="F3155" t="str">
        <f t="shared" si="49"/>
        <v>370460DKA6430DKA1040-1050DKA3210</v>
      </c>
      <c r="G3155" t="s">
        <v>723</v>
      </c>
    </row>
    <row r="3156" spans="1:7" x14ac:dyDescent="0.25">
      <c r="A3156">
        <v>370</v>
      </c>
      <c r="B3156">
        <v>460</v>
      </c>
      <c r="C3156" t="s">
        <v>1094</v>
      </c>
      <c r="D3156" t="s">
        <v>908</v>
      </c>
      <c r="E3156" t="s">
        <v>1050</v>
      </c>
      <c r="F3156" t="str">
        <f t="shared" si="49"/>
        <v>370460DKA6430DKA1040-1050DKA3220</v>
      </c>
      <c r="G3156" t="s">
        <v>723</v>
      </c>
    </row>
    <row r="3157" spans="1:7" x14ac:dyDescent="0.25">
      <c r="A3157">
        <v>370</v>
      </c>
      <c r="B3157">
        <v>460</v>
      </c>
      <c r="C3157" t="s">
        <v>1094</v>
      </c>
      <c r="D3157" t="s">
        <v>908</v>
      </c>
      <c r="E3157" t="s">
        <v>1052</v>
      </c>
      <c r="F3157" t="str">
        <f t="shared" si="49"/>
        <v>370460DKA6430DKA1040-1050DKA3230</v>
      </c>
      <c r="G3157" t="s">
        <v>723</v>
      </c>
    </row>
    <row r="3158" spans="1:7" x14ac:dyDescent="0.25">
      <c r="A3158">
        <v>370</v>
      </c>
      <c r="B3158">
        <v>460</v>
      </c>
      <c r="C3158" t="s">
        <v>1094</v>
      </c>
      <c r="D3158" t="s">
        <v>910</v>
      </c>
      <c r="E3158" t="s">
        <v>1046</v>
      </c>
      <c r="F3158" t="str">
        <f t="shared" si="49"/>
        <v>370460DKA6430DKA1060DKA3200</v>
      </c>
      <c r="G3158" t="s">
        <v>723</v>
      </c>
    </row>
    <row r="3159" spans="1:7" x14ac:dyDescent="0.25">
      <c r="A3159">
        <v>370</v>
      </c>
      <c r="B3159">
        <v>460</v>
      </c>
      <c r="C3159" t="s">
        <v>1094</v>
      </c>
      <c r="D3159" t="s">
        <v>910</v>
      </c>
      <c r="E3159" t="s">
        <v>1048</v>
      </c>
      <c r="F3159" t="str">
        <f t="shared" si="49"/>
        <v>370460DKA6430DKA1060DKA3210</v>
      </c>
      <c r="G3159" t="s">
        <v>723</v>
      </c>
    </row>
    <row r="3160" spans="1:7" x14ac:dyDescent="0.25">
      <c r="A3160">
        <v>370</v>
      </c>
      <c r="B3160">
        <v>460</v>
      </c>
      <c r="C3160" t="s">
        <v>1094</v>
      </c>
      <c r="D3160" t="s">
        <v>910</v>
      </c>
      <c r="E3160" t="s">
        <v>1050</v>
      </c>
      <c r="F3160" t="str">
        <f t="shared" si="49"/>
        <v>370460DKA6430DKA1060DKA3220</v>
      </c>
      <c r="G3160" t="s">
        <v>723</v>
      </c>
    </row>
    <row r="3161" spans="1:7" x14ac:dyDescent="0.25">
      <c r="A3161">
        <v>370</v>
      </c>
      <c r="B3161">
        <v>460</v>
      </c>
      <c r="C3161" t="s">
        <v>1094</v>
      </c>
      <c r="D3161" t="s">
        <v>910</v>
      </c>
      <c r="E3161" t="s">
        <v>1052</v>
      </c>
      <c r="F3161" t="str">
        <f t="shared" si="49"/>
        <v>370460DKA6430DKA1060DKA3230</v>
      </c>
      <c r="G3161" t="s">
        <v>723</v>
      </c>
    </row>
    <row r="3162" spans="1:7" x14ac:dyDescent="0.25">
      <c r="A3162">
        <v>370</v>
      </c>
      <c r="B3162">
        <v>460</v>
      </c>
      <c r="C3162" t="s">
        <v>1094</v>
      </c>
      <c r="D3162" t="s">
        <v>911</v>
      </c>
      <c r="E3162" t="s">
        <v>1046</v>
      </c>
      <c r="F3162" t="str">
        <f t="shared" si="49"/>
        <v>370460DKA6430DKA1070-1080DKA3200</v>
      </c>
      <c r="G3162" t="s">
        <v>723</v>
      </c>
    </row>
    <row r="3163" spans="1:7" x14ac:dyDescent="0.25">
      <c r="A3163">
        <v>370</v>
      </c>
      <c r="B3163">
        <v>460</v>
      </c>
      <c r="C3163" t="s">
        <v>1094</v>
      </c>
      <c r="D3163" t="s">
        <v>911</v>
      </c>
      <c r="E3163" t="s">
        <v>1048</v>
      </c>
      <c r="F3163" t="str">
        <f t="shared" si="49"/>
        <v>370460DKA6430DKA1070-1080DKA3210</v>
      </c>
      <c r="G3163" t="s">
        <v>723</v>
      </c>
    </row>
    <row r="3164" spans="1:7" x14ac:dyDescent="0.25">
      <c r="A3164">
        <v>370</v>
      </c>
      <c r="B3164">
        <v>460</v>
      </c>
      <c r="C3164" t="s">
        <v>1094</v>
      </c>
      <c r="D3164" t="s">
        <v>911</v>
      </c>
      <c r="E3164" t="s">
        <v>1050</v>
      </c>
      <c r="F3164" t="str">
        <f t="shared" si="49"/>
        <v>370460DKA6430DKA1070-1080DKA3220</v>
      </c>
      <c r="G3164" t="s">
        <v>723</v>
      </c>
    </row>
    <row r="3165" spans="1:7" x14ac:dyDescent="0.25">
      <c r="A3165">
        <v>370</v>
      </c>
      <c r="B3165">
        <v>460</v>
      </c>
      <c r="C3165" t="s">
        <v>1094</v>
      </c>
      <c r="D3165" t="s">
        <v>911</v>
      </c>
      <c r="E3165" t="s">
        <v>1052</v>
      </c>
      <c r="F3165" t="str">
        <f t="shared" si="49"/>
        <v>370460DKA6430DKA1070-1080DKA3230</v>
      </c>
      <c r="G3165" t="s">
        <v>723</v>
      </c>
    </row>
    <row r="3166" spans="1:7" x14ac:dyDescent="0.25">
      <c r="A3166">
        <v>370</v>
      </c>
      <c r="B3166">
        <v>460</v>
      </c>
      <c r="C3166" t="s">
        <v>1094</v>
      </c>
      <c r="D3166" t="s">
        <v>913</v>
      </c>
      <c r="E3166" t="s">
        <v>1046</v>
      </c>
      <c r="F3166" t="str">
        <f t="shared" si="49"/>
        <v>370460DKA6430DKA1090DKA3200</v>
      </c>
      <c r="G3166" t="s">
        <v>723</v>
      </c>
    </row>
    <row r="3167" spans="1:7" x14ac:dyDescent="0.25">
      <c r="A3167">
        <v>370</v>
      </c>
      <c r="B3167">
        <v>460</v>
      </c>
      <c r="C3167" t="s">
        <v>1094</v>
      </c>
      <c r="D3167" t="s">
        <v>913</v>
      </c>
      <c r="E3167" t="s">
        <v>1048</v>
      </c>
      <c r="F3167" t="str">
        <f t="shared" si="49"/>
        <v>370460DKA6430DKA1090DKA3210</v>
      </c>
      <c r="G3167" t="s">
        <v>723</v>
      </c>
    </row>
    <row r="3168" spans="1:7" x14ac:dyDescent="0.25">
      <c r="A3168">
        <v>370</v>
      </c>
      <c r="B3168">
        <v>460</v>
      </c>
      <c r="C3168" t="s">
        <v>1094</v>
      </c>
      <c r="D3168" t="s">
        <v>913</v>
      </c>
      <c r="E3168" t="s">
        <v>1050</v>
      </c>
      <c r="F3168" t="str">
        <f t="shared" si="49"/>
        <v>370460DKA6430DKA1090DKA3220</v>
      </c>
      <c r="G3168" t="s">
        <v>723</v>
      </c>
    </row>
    <row r="3169" spans="1:7" x14ac:dyDescent="0.25">
      <c r="A3169">
        <v>370</v>
      </c>
      <c r="B3169">
        <v>460</v>
      </c>
      <c r="C3169" t="s">
        <v>1094</v>
      </c>
      <c r="D3169" t="s">
        <v>913</v>
      </c>
      <c r="E3169" t="s">
        <v>1052</v>
      </c>
      <c r="F3169" t="str">
        <f t="shared" si="49"/>
        <v>370460DKA6430DKA1090DKA3230</v>
      </c>
      <c r="G3169" t="s">
        <v>723</v>
      </c>
    </row>
    <row r="3170" spans="1:7" x14ac:dyDescent="0.25">
      <c r="A3170">
        <v>370</v>
      </c>
      <c r="B3170">
        <v>470</v>
      </c>
      <c r="C3170" t="s">
        <v>1092</v>
      </c>
      <c r="D3170" t="s">
        <v>908</v>
      </c>
      <c r="E3170" t="s">
        <v>1046</v>
      </c>
      <c r="F3170" t="str">
        <f t="shared" si="49"/>
        <v>370470DKA6410DKA1040-1050DKA3200</v>
      </c>
      <c r="G3170" t="s">
        <v>501</v>
      </c>
    </row>
    <row r="3171" spans="1:7" x14ac:dyDescent="0.25">
      <c r="A3171">
        <v>370</v>
      </c>
      <c r="B3171">
        <v>470</v>
      </c>
      <c r="C3171" t="s">
        <v>1092</v>
      </c>
      <c r="D3171" t="s">
        <v>908</v>
      </c>
      <c r="E3171" t="s">
        <v>1048</v>
      </c>
      <c r="F3171" t="str">
        <f t="shared" si="49"/>
        <v>370470DKA6410DKA1040-1050DKA3210</v>
      </c>
      <c r="G3171" t="s">
        <v>501</v>
      </c>
    </row>
    <row r="3172" spans="1:7" x14ac:dyDescent="0.25">
      <c r="A3172">
        <v>370</v>
      </c>
      <c r="B3172">
        <v>470</v>
      </c>
      <c r="C3172" t="s">
        <v>1092</v>
      </c>
      <c r="D3172" t="s">
        <v>908</v>
      </c>
      <c r="E3172" t="s">
        <v>1050</v>
      </c>
      <c r="F3172" t="str">
        <f t="shared" si="49"/>
        <v>370470DKA6410DKA1040-1050DKA3220</v>
      </c>
      <c r="G3172" t="s">
        <v>501</v>
      </c>
    </row>
    <row r="3173" spans="1:7" x14ac:dyDescent="0.25">
      <c r="A3173">
        <v>370</v>
      </c>
      <c r="B3173">
        <v>470</v>
      </c>
      <c r="C3173" t="s">
        <v>1092</v>
      </c>
      <c r="D3173" t="s">
        <v>908</v>
      </c>
      <c r="E3173" t="s">
        <v>1052</v>
      </c>
      <c r="F3173" t="str">
        <f t="shared" si="49"/>
        <v>370470DKA6410DKA1040-1050DKA3230</v>
      </c>
      <c r="G3173" t="s">
        <v>501</v>
      </c>
    </row>
    <row r="3174" spans="1:7" x14ac:dyDescent="0.25">
      <c r="A3174">
        <v>370</v>
      </c>
      <c r="B3174">
        <v>470</v>
      </c>
      <c r="C3174" t="s">
        <v>1092</v>
      </c>
      <c r="D3174" t="s">
        <v>910</v>
      </c>
      <c r="E3174" t="s">
        <v>1046</v>
      </c>
      <c r="F3174" t="str">
        <f t="shared" si="49"/>
        <v>370470DKA6410DKA1060DKA3200</v>
      </c>
      <c r="G3174" t="s">
        <v>723</v>
      </c>
    </row>
    <row r="3175" spans="1:7" x14ac:dyDescent="0.25">
      <c r="A3175">
        <v>370</v>
      </c>
      <c r="B3175">
        <v>470</v>
      </c>
      <c r="C3175" t="s">
        <v>1092</v>
      </c>
      <c r="D3175" t="s">
        <v>910</v>
      </c>
      <c r="E3175" t="s">
        <v>1048</v>
      </c>
      <c r="F3175" t="str">
        <f t="shared" si="49"/>
        <v>370470DKA6410DKA1060DKA3210</v>
      </c>
      <c r="G3175" t="s">
        <v>723</v>
      </c>
    </row>
    <row r="3176" spans="1:7" x14ac:dyDescent="0.25">
      <c r="A3176">
        <v>370</v>
      </c>
      <c r="B3176">
        <v>470</v>
      </c>
      <c r="C3176" t="s">
        <v>1092</v>
      </c>
      <c r="D3176" t="s">
        <v>910</v>
      </c>
      <c r="E3176" t="s">
        <v>1050</v>
      </c>
      <c r="F3176" t="str">
        <f t="shared" si="49"/>
        <v>370470DKA6410DKA1060DKA3220</v>
      </c>
      <c r="G3176" t="s">
        <v>723</v>
      </c>
    </row>
    <row r="3177" spans="1:7" x14ac:dyDescent="0.25">
      <c r="A3177">
        <v>370</v>
      </c>
      <c r="B3177">
        <v>470</v>
      </c>
      <c r="C3177" t="s">
        <v>1092</v>
      </c>
      <c r="D3177" t="s">
        <v>910</v>
      </c>
      <c r="E3177" t="s">
        <v>1052</v>
      </c>
      <c r="F3177" t="str">
        <f t="shared" si="49"/>
        <v>370470DKA6410DKA1060DKA3230</v>
      </c>
      <c r="G3177" t="s">
        <v>723</v>
      </c>
    </row>
    <row r="3178" spans="1:7" x14ac:dyDescent="0.25">
      <c r="A3178">
        <v>370</v>
      </c>
      <c r="B3178">
        <v>470</v>
      </c>
      <c r="C3178" t="s">
        <v>1092</v>
      </c>
      <c r="D3178" t="s">
        <v>911</v>
      </c>
      <c r="E3178" t="s">
        <v>1046</v>
      </c>
      <c r="F3178" t="str">
        <f t="shared" si="49"/>
        <v>370470DKA6410DKA1070-1080DKA3200</v>
      </c>
      <c r="G3178" t="s">
        <v>501</v>
      </c>
    </row>
    <row r="3179" spans="1:7" x14ac:dyDescent="0.25">
      <c r="A3179">
        <v>370</v>
      </c>
      <c r="B3179">
        <v>470</v>
      </c>
      <c r="C3179" t="s">
        <v>1092</v>
      </c>
      <c r="D3179" t="s">
        <v>911</v>
      </c>
      <c r="E3179" t="s">
        <v>1048</v>
      </c>
      <c r="F3179" t="str">
        <f t="shared" si="49"/>
        <v>370470DKA6410DKA1070-1080DKA3210</v>
      </c>
      <c r="G3179" t="s">
        <v>501</v>
      </c>
    </row>
    <row r="3180" spans="1:7" x14ac:dyDescent="0.25">
      <c r="A3180">
        <v>370</v>
      </c>
      <c r="B3180">
        <v>470</v>
      </c>
      <c r="C3180" t="s">
        <v>1092</v>
      </c>
      <c r="D3180" t="s">
        <v>911</v>
      </c>
      <c r="E3180" t="s">
        <v>1050</v>
      </c>
      <c r="F3180" t="str">
        <f t="shared" si="49"/>
        <v>370470DKA6410DKA1070-1080DKA3220</v>
      </c>
      <c r="G3180" t="s">
        <v>501</v>
      </c>
    </row>
    <row r="3181" spans="1:7" x14ac:dyDescent="0.25">
      <c r="A3181">
        <v>370</v>
      </c>
      <c r="B3181">
        <v>470</v>
      </c>
      <c r="C3181" t="s">
        <v>1092</v>
      </c>
      <c r="D3181" t="s">
        <v>911</v>
      </c>
      <c r="E3181" t="s">
        <v>1052</v>
      </c>
      <c r="F3181" t="str">
        <f t="shared" si="49"/>
        <v>370470DKA6410DKA1070-1080DKA3230</v>
      </c>
      <c r="G3181" t="s">
        <v>501</v>
      </c>
    </row>
    <row r="3182" spans="1:7" x14ac:dyDescent="0.25">
      <c r="A3182">
        <v>370</v>
      </c>
      <c r="B3182">
        <v>470</v>
      </c>
      <c r="C3182" t="s">
        <v>1092</v>
      </c>
      <c r="D3182" t="s">
        <v>913</v>
      </c>
      <c r="E3182" t="s">
        <v>1046</v>
      </c>
      <c r="F3182" t="str">
        <f t="shared" si="49"/>
        <v>370470DKA6410DKA1090DKA3200</v>
      </c>
      <c r="G3182" t="s">
        <v>723</v>
      </c>
    </row>
    <row r="3183" spans="1:7" x14ac:dyDescent="0.25">
      <c r="A3183">
        <v>370</v>
      </c>
      <c r="B3183">
        <v>470</v>
      </c>
      <c r="C3183" t="s">
        <v>1092</v>
      </c>
      <c r="D3183" t="s">
        <v>913</v>
      </c>
      <c r="E3183" t="s">
        <v>1048</v>
      </c>
      <c r="F3183" t="str">
        <f t="shared" si="49"/>
        <v>370470DKA6410DKA1090DKA3210</v>
      </c>
      <c r="G3183" t="s">
        <v>723</v>
      </c>
    </row>
    <row r="3184" spans="1:7" x14ac:dyDescent="0.25">
      <c r="A3184">
        <v>370</v>
      </c>
      <c r="B3184">
        <v>470</v>
      </c>
      <c r="C3184" t="s">
        <v>1092</v>
      </c>
      <c r="D3184" t="s">
        <v>913</v>
      </c>
      <c r="E3184" t="s">
        <v>1050</v>
      </c>
      <c r="F3184" t="str">
        <f t="shared" si="49"/>
        <v>370470DKA6410DKA1090DKA3220</v>
      </c>
      <c r="G3184" t="s">
        <v>723</v>
      </c>
    </row>
    <row r="3185" spans="1:7" x14ac:dyDescent="0.25">
      <c r="A3185">
        <v>370</v>
      </c>
      <c r="B3185">
        <v>470</v>
      </c>
      <c r="C3185" t="s">
        <v>1092</v>
      </c>
      <c r="D3185" t="s">
        <v>913</v>
      </c>
      <c r="E3185" t="s">
        <v>1052</v>
      </c>
      <c r="F3185" t="str">
        <f t="shared" si="49"/>
        <v>370470DKA6410DKA1090DKA3230</v>
      </c>
      <c r="G3185" t="s">
        <v>723</v>
      </c>
    </row>
    <row r="3186" spans="1:7" x14ac:dyDescent="0.25">
      <c r="A3186">
        <v>370</v>
      </c>
      <c r="B3186">
        <v>470</v>
      </c>
      <c r="C3186" t="s">
        <v>1093</v>
      </c>
      <c r="D3186" t="s">
        <v>908</v>
      </c>
      <c r="E3186" t="s">
        <v>1046</v>
      </c>
      <c r="F3186" t="str">
        <f t="shared" si="49"/>
        <v>370470DKA6420DKA1040-1050DKA3200</v>
      </c>
      <c r="G3186" t="s">
        <v>501</v>
      </c>
    </row>
    <row r="3187" spans="1:7" x14ac:dyDescent="0.25">
      <c r="A3187">
        <v>370</v>
      </c>
      <c r="B3187">
        <v>470</v>
      </c>
      <c r="C3187" t="s">
        <v>1093</v>
      </c>
      <c r="D3187" t="s">
        <v>908</v>
      </c>
      <c r="E3187" t="s">
        <v>1048</v>
      </c>
      <c r="F3187" t="str">
        <f t="shared" si="49"/>
        <v>370470DKA6420DKA1040-1050DKA3210</v>
      </c>
      <c r="G3187" t="s">
        <v>501</v>
      </c>
    </row>
    <row r="3188" spans="1:7" x14ac:dyDescent="0.25">
      <c r="A3188">
        <v>370</v>
      </c>
      <c r="B3188">
        <v>470</v>
      </c>
      <c r="C3188" t="s">
        <v>1093</v>
      </c>
      <c r="D3188" t="s">
        <v>908</v>
      </c>
      <c r="E3188" t="s">
        <v>1050</v>
      </c>
      <c r="F3188" t="str">
        <f t="shared" si="49"/>
        <v>370470DKA6420DKA1040-1050DKA3220</v>
      </c>
      <c r="G3188" t="s">
        <v>501</v>
      </c>
    </row>
    <row r="3189" spans="1:7" x14ac:dyDescent="0.25">
      <c r="A3189">
        <v>370</v>
      </c>
      <c r="B3189">
        <v>470</v>
      </c>
      <c r="C3189" t="s">
        <v>1093</v>
      </c>
      <c r="D3189" t="s">
        <v>908</v>
      </c>
      <c r="E3189" t="s">
        <v>1052</v>
      </c>
      <c r="F3189" t="str">
        <f t="shared" si="49"/>
        <v>370470DKA6420DKA1040-1050DKA3230</v>
      </c>
      <c r="G3189" t="s">
        <v>501</v>
      </c>
    </row>
    <row r="3190" spans="1:7" x14ac:dyDescent="0.25">
      <c r="A3190">
        <v>370</v>
      </c>
      <c r="B3190">
        <v>470</v>
      </c>
      <c r="C3190" t="s">
        <v>1093</v>
      </c>
      <c r="D3190" t="s">
        <v>910</v>
      </c>
      <c r="E3190" t="s">
        <v>1046</v>
      </c>
      <c r="F3190" t="str">
        <f t="shared" si="49"/>
        <v>370470DKA6420DKA1060DKA3200</v>
      </c>
      <c r="G3190" t="s">
        <v>723</v>
      </c>
    </row>
    <row r="3191" spans="1:7" x14ac:dyDescent="0.25">
      <c r="A3191">
        <v>370</v>
      </c>
      <c r="B3191">
        <v>470</v>
      </c>
      <c r="C3191" t="s">
        <v>1093</v>
      </c>
      <c r="D3191" t="s">
        <v>910</v>
      </c>
      <c r="E3191" t="s">
        <v>1048</v>
      </c>
      <c r="F3191" t="str">
        <f t="shared" si="49"/>
        <v>370470DKA6420DKA1060DKA3210</v>
      </c>
      <c r="G3191" t="s">
        <v>723</v>
      </c>
    </row>
    <row r="3192" spans="1:7" x14ac:dyDescent="0.25">
      <c r="A3192">
        <v>370</v>
      </c>
      <c r="B3192">
        <v>470</v>
      </c>
      <c r="C3192" t="s">
        <v>1093</v>
      </c>
      <c r="D3192" t="s">
        <v>910</v>
      </c>
      <c r="E3192" t="s">
        <v>1050</v>
      </c>
      <c r="F3192" t="str">
        <f t="shared" si="49"/>
        <v>370470DKA6420DKA1060DKA3220</v>
      </c>
      <c r="G3192" t="s">
        <v>723</v>
      </c>
    </row>
    <row r="3193" spans="1:7" x14ac:dyDescent="0.25">
      <c r="A3193">
        <v>370</v>
      </c>
      <c r="B3193">
        <v>470</v>
      </c>
      <c r="C3193" t="s">
        <v>1093</v>
      </c>
      <c r="D3193" t="s">
        <v>910</v>
      </c>
      <c r="E3193" t="s">
        <v>1052</v>
      </c>
      <c r="F3193" t="str">
        <f t="shared" si="49"/>
        <v>370470DKA6420DKA1060DKA3230</v>
      </c>
      <c r="G3193" t="s">
        <v>723</v>
      </c>
    </row>
    <row r="3194" spans="1:7" x14ac:dyDescent="0.25">
      <c r="A3194">
        <v>370</v>
      </c>
      <c r="B3194">
        <v>470</v>
      </c>
      <c r="C3194" t="s">
        <v>1093</v>
      </c>
      <c r="D3194" t="s">
        <v>911</v>
      </c>
      <c r="E3194" t="s">
        <v>1046</v>
      </c>
      <c r="F3194" t="str">
        <f t="shared" si="49"/>
        <v>370470DKA6420DKA1070-1080DKA3200</v>
      </c>
      <c r="G3194" t="s">
        <v>501</v>
      </c>
    </row>
    <row r="3195" spans="1:7" x14ac:dyDescent="0.25">
      <c r="A3195">
        <v>370</v>
      </c>
      <c r="B3195">
        <v>470</v>
      </c>
      <c r="C3195" t="s">
        <v>1093</v>
      </c>
      <c r="D3195" t="s">
        <v>911</v>
      </c>
      <c r="E3195" t="s">
        <v>1048</v>
      </c>
      <c r="F3195" t="str">
        <f t="shared" si="49"/>
        <v>370470DKA6420DKA1070-1080DKA3210</v>
      </c>
      <c r="G3195" t="s">
        <v>501</v>
      </c>
    </row>
    <row r="3196" spans="1:7" x14ac:dyDescent="0.25">
      <c r="A3196">
        <v>370</v>
      </c>
      <c r="B3196">
        <v>470</v>
      </c>
      <c r="C3196" t="s">
        <v>1093</v>
      </c>
      <c r="D3196" t="s">
        <v>911</v>
      </c>
      <c r="E3196" t="s">
        <v>1050</v>
      </c>
      <c r="F3196" t="str">
        <f t="shared" si="49"/>
        <v>370470DKA6420DKA1070-1080DKA3220</v>
      </c>
      <c r="G3196" t="s">
        <v>501</v>
      </c>
    </row>
    <row r="3197" spans="1:7" x14ac:dyDescent="0.25">
      <c r="A3197">
        <v>370</v>
      </c>
      <c r="B3197">
        <v>470</v>
      </c>
      <c r="C3197" t="s">
        <v>1093</v>
      </c>
      <c r="D3197" t="s">
        <v>911</v>
      </c>
      <c r="E3197" t="s">
        <v>1052</v>
      </c>
      <c r="F3197" t="str">
        <f t="shared" si="49"/>
        <v>370470DKA6420DKA1070-1080DKA3230</v>
      </c>
      <c r="G3197" t="s">
        <v>501</v>
      </c>
    </row>
    <row r="3198" spans="1:7" x14ac:dyDescent="0.25">
      <c r="A3198">
        <v>370</v>
      </c>
      <c r="B3198">
        <v>470</v>
      </c>
      <c r="C3198" t="s">
        <v>1093</v>
      </c>
      <c r="D3198" t="s">
        <v>913</v>
      </c>
      <c r="E3198" t="s">
        <v>1046</v>
      </c>
      <c r="F3198" t="str">
        <f t="shared" si="49"/>
        <v>370470DKA6420DKA1090DKA3200</v>
      </c>
      <c r="G3198" t="s">
        <v>723</v>
      </c>
    </row>
    <row r="3199" spans="1:7" x14ac:dyDescent="0.25">
      <c r="A3199">
        <v>370</v>
      </c>
      <c r="B3199">
        <v>470</v>
      </c>
      <c r="C3199" t="s">
        <v>1093</v>
      </c>
      <c r="D3199" t="s">
        <v>913</v>
      </c>
      <c r="E3199" t="s">
        <v>1048</v>
      </c>
      <c r="F3199" t="str">
        <f t="shared" si="49"/>
        <v>370470DKA6420DKA1090DKA3210</v>
      </c>
      <c r="G3199" t="s">
        <v>723</v>
      </c>
    </row>
    <row r="3200" spans="1:7" x14ac:dyDescent="0.25">
      <c r="A3200">
        <v>370</v>
      </c>
      <c r="B3200">
        <v>470</v>
      </c>
      <c r="C3200" t="s">
        <v>1093</v>
      </c>
      <c r="D3200" t="s">
        <v>913</v>
      </c>
      <c r="E3200" t="s">
        <v>1050</v>
      </c>
      <c r="F3200" t="str">
        <f t="shared" si="49"/>
        <v>370470DKA6420DKA1090DKA3220</v>
      </c>
      <c r="G3200" t="s">
        <v>723</v>
      </c>
    </row>
    <row r="3201" spans="1:7" x14ac:dyDescent="0.25">
      <c r="A3201">
        <v>370</v>
      </c>
      <c r="B3201">
        <v>470</v>
      </c>
      <c r="C3201" t="s">
        <v>1093</v>
      </c>
      <c r="D3201" t="s">
        <v>913</v>
      </c>
      <c r="E3201" t="s">
        <v>1052</v>
      </c>
      <c r="F3201" t="str">
        <f t="shared" si="49"/>
        <v>370470DKA6420DKA1090DKA3230</v>
      </c>
      <c r="G3201" t="s">
        <v>723</v>
      </c>
    </row>
    <row r="3202" spans="1:7" x14ac:dyDescent="0.25">
      <c r="A3202">
        <v>370</v>
      </c>
      <c r="B3202">
        <v>470</v>
      </c>
      <c r="C3202" t="s">
        <v>1094</v>
      </c>
      <c r="D3202" t="s">
        <v>908</v>
      </c>
      <c r="E3202" t="s">
        <v>1046</v>
      </c>
      <c r="F3202" t="str">
        <f t="shared" si="49"/>
        <v>370470DKA6430DKA1040-1050DKA3200</v>
      </c>
      <c r="G3202" t="s">
        <v>501</v>
      </c>
    </row>
    <row r="3203" spans="1:7" x14ac:dyDescent="0.25">
      <c r="A3203">
        <v>370</v>
      </c>
      <c r="B3203">
        <v>470</v>
      </c>
      <c r="C3203" t="s">
        <v>1094</v>
      </c>
      <c r="D3203" t="s">
        <v>908</v>
      </c>
      <c r="E3203" t="s">
        <v>1048</v>
      </c>
      <c r="F3203" t="str">
        <f t="shared" ref="F3203:F3266" si="50">CONCATENATE(A3203,B3203,C3203,D3203,E3203)</f>
        <v>370470DKA6430DKA1040-1050DKA3210</v>
      </c>
      <c r="G3203" t="s">
        <v>501</v>
      </c>
    </row>
    <row r="3204" spans="1:7" x14ac:dyDescent="0.25">
      <c r="A3204">
        <v>370</v>
      </c>
      <c r="B3204">
        <v>470</v>
      </c>
      <c r="C3204" t="s">
        <v>1094</v>
      </c>
      <c r="D3204" t="s">
        <v>908</v>
      </c>
      <c r="E3204" t="s">
        <v>1050</v>
      </c>
      <c r="F3204" t="str">
        <f t="shared" si="50"/>
        <v>370470DKA6430DKA1040-1050DKA3220</v>
      </c>
      <c r="G3204" t="s">
        <v>501</v>
      </c>
    </row>
    <row r="3205" spans="1:7" x14ac:dyDescent="0.25">
      <c r="A3205">
        <v>370</v>
      </c>
      <c r="B3205">
        <v>470</v>
      </c>
      <c r="C3205" t="s">
        <v>1094</v>
      </c>
      <c r="D3205" t="s">
        <v>908</v>
      </c>
      <c r="E3205" t="s">
        <v>1052</v>
      </c>
      <c r="F3205" t="str">
        <f t="shared" si="50"/>
        <v>370470DKA6430DKA1040-1050DKA3230</v>
      </c>
      <c r="G3205" t="s">
        <v>501</v>
      </c>
    </row>
    <row r="3206" spans="1:7" x14ac:dyDescent="0.25">
      <c r="A3206">
        <v>370</v>
      </c>
      <c r="B3206">
        <v>470</v>
      </c>
      <c r="C3206" t="s">
        <v>1094</v>
      </c>
      <c r="D3206" t="s">
        <v>910</v>
      </c>
      <c r="E3206" t="s">
        <v>1046</v>
      </c>
      <c r="F3206" t="str">
        <f t="shared" si="50"/>
        <v>370470DKA6430DKA1060DKA3200</v>
      </c>
      <c r="G3206" t="s">
        <v>723</v>
      </c>
    </row>
    <row r="3207" spans="1:7" x14ac:dyDescent="0.25">
      <c r="A3207">
        <v>370</v>
      </c>
      <c r="B3207">
        <v>470</v>
      </c>
      <c r="C3207" t="s">
        <v>1094</v>
      </c>
      <c r="D3207" t="s">
        <v>910</v>
      </c>
      <c r="E3207" t="s">
        <v>1048</v>
      </c>
      <c r="F3207" t="str">
        <f t="shared" si="50"/>
        <v>370470DKA6430DKA1060DKA3210</v>
      </c>
      <c r="G3207" t="s">
        <v>723</v>
      </c>
    </row>
    <row r="3208" spans="1:7" x14ac:dyDescent="0.25">
      <c r="A3208">
        <v>370</v>
      </c>
      <c r="B3208">
        <v>470</v>
      </c>
      <c r="C3208" t="s">
        <v>1094</v>
      </c>
      <c r="D3208" t="s">
        <v>910</v>
      </c>
      <c r="E3208" t="s">
        <v>1050</v>
      </c>
      <c r="F3208" t="str">
        <f t="shared" si="50"/>
        <v>370470DKA6430DKA1060DKA3220</v>
      </c>
      <c r="G3208" t="s">
        <v>723</v>
      </c>
    </row>
    <row r="3209" spans="1:7" x14ac:dyDescent="0.25">
      <c r="A3209">
        <v>370</v>
      </c>
      <c r="B3209">
        <v>470</v>
      </c>
      <c r="C3209" t="s">
        <v>1094</v>
      </c>
      <c r="D3209" t="s">
        <v>910</v>
      </c>
      <c r="E3209" t="s">
        <v>1052</v>
      </c>
      <c r="F3209" t="str">
        <f t="shared" si="50"/>
        <v>370470DKA6430DKA1060DKA3230</v>
      </c>
      <c r="G3209" t="s">
        <v>723</v>
      </c>
    </row>
    <row r="3210" spans="1:7" x14ac:dyDescent="0.25">
      <c r="A3210">
        <v>370</v>
      </c>
      <c r="B3210">
        <v>470</v>
      </c>
      <c r="C3210" t="s">
        <v>1094</v>
      </c>
      <c r="D3210" t="s">
        <v>911</v>
      </c>
      <c r="E3210" t="s">
        <v>1046</v>
      </c>
      <c r="F3210" t="str">
        <f t="shared" si="50"/>
        <v>370470DKA6430DKA1070-1080DKA3200</v>
      </c>
      <c r="G3210" t="s">
        <v>501</v>
      </c>
    </row>
    <row r="3211" spans="1:7" x14ac:dyDescent="0.25">
      <c r="A3211">
        <v>370</v>
      </c>
      <c r="B3211">
        <v>470</v>
      </c>
      <c r="C3211" t="s">
        <v>1094</v>
      </c>
      <c r="D3211" t="s">
        <v>911</v>
      </c>
      <c r="E3211" t="s">
        <v>1048</v>
      </c>
      <c r="F3211" t="str">
        <f t="shared" si="50"/>
        <v>370470DKA6430DKA1070-1080DKA3210</v>
      </c>
      <c r="G3211" t="s">
        <v>501</v>
      </c>
    </row>
    <row r="3212" spans="1:7" x14ac:dyDescent="0.25">
      <c r="A3212">
        <v>370</v>
      </c>
      <c r="B3212">
        <v>470</v>
      </c>
      <c r="C3212" t="s">
        <v>1094</v>
      </c>
      <c r="D3212" t="s">
        <v>911</v>
      </c>
      <c r="E3212" t="s">
        <v>1050</v>
      </c>
      <c r="F3212" t="str">
        <f t="shared" si="50"/>
        <v>370470DKA6430DKA1070-1080DKA3220</v>
      </c>
      <c r="G3212" t="s">
        <v>501</v>
      </c>
    </row>
    <row r="3213" spans="1:7" x14ac:dyDescent="0.25">
      <c r="A3213">
        <v>370</v>
      </c>
      <c r="B3213">
        <v>470</v>
      </c>
      <c r="C3213" t="s">
        <v>1094</v>
      </c>
      <c r="D3213" t="s">
        <v>911</v>
      </c>
      <c r="E3213" t="s">
        <v>1052</v>
      </c>
      <c r="F3213" t="str">
        <f t="shared" si="50"/>
        <v>370470DKA6430DKA1070-1080DKA3230</v>
      </c>
      <c r="G3213" t="s">
        <v>501</v>
      </c>
    </row>
    <row r="3214" spans="1:7" x14ac:dyDescent="0.25">
      <c r="A3214">
        <v>370</v>
      </c>
      <c r="B3214">
        <v>470</v>
      </c>
      <c r="C3214" t="s">
        <v>1094</v>
      </c>
      <c r="D3214" t="s">
        <v>913</v>
      </c>
      <c r="E3214" t="s">
        <v>1046</v>
      </c>
      <c r="F3214" t="str">
        <f t="shared" si="50"/>
        <v>370470DKA6430DKA1090DKA3200</v>
      </c>
      <c r="G3214" t="s">
        <v>723</v>
      </c>
    </row>
    <row r="3215" spans="1:7" x14ac:dyDescent="0.25">
      <c r="A3215">
        <v>370</v>
      </c>
      <c r="B3215">
        <v>470</v>
      </c>
      <c r="C3215" t="s">
        <v>1094</v>
      </c>
      <c r="D3215" t="s">
        <v>913</v>
      </c>
      <c r="E3215" t="s">
        <v>1048</v>
      </c>
      <c r="F3215" t="str">
        <f t="shared" si="50"/>
        <v>370470DKA6430DKA1090DKA3210</v>
      </c>
      <c r="G3215" t="s">
        <v>723</v>
      </c>
    </row>
    <row r="3216" spans="1:7" x14ac:dyDescent="0.25">
      <c r="A3216">
        <v>370</v>
      </c>
      <c r="B3216">
        <v>470</v>
      </c>
      <c r="C3216" t="s">
        <v>1094</v>
      </c>
      <c r="D3216" t="s">
        <v>913</v>
      </c>
      <c r="E3216" t="s">
        <v>1050</v>
      </c>
      <c r="F3216" t="str">
        <f t="shared" si="50"/>
        <v>370470DKA6430DKA1090DKA3220</v>
      </c>
      <c r="G3216" t="s">
        <v>723</v>
      </c>
    </row>
    <row r="3217" spans="1:7" x14ac:dyDescent="0.25">
      <c r="A3217">
        <v>370</v>
      </c>
      <c r="B3217">
        <v>470</v>
      </c>
      <c r="C3217" t="s">
        <v>1094</v>
      </c>
      <c r="D3217" t="s">
        <v>913</v>
      </c>
      <c r="E3217" t="s">
        <v>1052</v>
      </c>
      <c r="F3217" t="str">
        <f t="shared" si="50"/>
        <v>370470DKA6430DKA1090DKA3230</v>
      </c>
      <c r="G3217" t="s">
        <v>723</v>
      </c>
    </row>
    <row r="3218" spans="1:7" x14ac:dyDescent="0.25">
      <c r="A3218">
        <v>370</v>
      </c>
      <c r="B3218">
        <v>480</v>
      </c>
      <c r="C3218" t="s">
        <v>1092</v>
      </c>
      <c r="D3218" t="s">
        <v>908</v>
      </c>
      <c r="E3218" t="s">
        <v>1046</v>
      </c>
      <c r="F3218" t="str">
        <f t="shared" si="50"/>
        <v>370480DKA6410DKA1040-1050DKA3200</v>
      </c>
      <c r="G3218" t="s">
        <v>501</v>
      </c>
    </row>
    <row r="3219" spans="1:7" x14ac:dyDescent="0.25">
      <c r="A3219">
        <v>370</v>
      </c>
      <c r="B3219">
        <v>480</v>
      </c>
      <c r="C3219" t="s">
        <v>1092</v>
      </c>
      <c r="D3219" t="s">
        <v>908</v>
      </c>
      <c r="E3219" t="s">
        <v>1048</v>
      </c>
      <c r="F3219" t="str">
        <f t="shared" si="50"/>
        <v>370480DKA6410DKA1040-1050DKA3210</v>
      </c>
      <c r="G3219" t="s">
        <v>501</v>
      </c>
    </row>
    <row r="3220" spans="1:7" x14ac:dyDescent="0.25">
      <c r="A3220">
        <v>370</v>
      </c>
      <c r="B3220">
        <v>480</v>
      </c>
      <c r="C3220" t="s">
        <v>1092</v>
      </c>
      <c r="D3220" t="s">
        <v>908</v>
      </c>
      <c r="E3220" t="s">
        <v>1050</v>
      </c>
      <c r="F3220" t="str">
        <f t="shared" si="50"/>
        <v>370480DKA6410DKA1040-1050DKA3220</v>
      </c>
      <c r="G3220" t="s">
        <v>501</v>
      </c>
    </row>
    <row r="3221" spans="1:7" x14ac:dyDescent="0.25">
      <c r="A3221">
        <v>370</v>
      </c>
      <c r="B3221">
        <v>480</v>
      </c>
      <c r="C3221" t="s">
        <v>1092</v>
      </c>
      <c r="D3221" t="s">
        <v>908</v>
      </c>
      <c r="E3221" t="s">
        <v>1052</v>
      </c>
      <c r="F3221" t="str">
        <f t="shared" si="50"/>
        <v>370480DKA6410DKA1040-1050DKA3230</v>
      </c>
      <c r="G3221" t="s">
        <v>501</v>
      </c>
    </row>
    <row r="3222" spans="1:7" x14ac:dyDescent="0.25">
      <c r="A3222">
        <v>370</v>
      </c>
      <c r="B3222">
        <v>480</v>
      </c>
      <c r="C3222" t="s">
        <v>1092</v>
      </c>
      <c r="D3222" t="s">
        <v>910</v>
      </c>
      <c r="E3222" t="s">
        <v>1046</v>
      </c>
      <c r="F3222" t="str">
        <f t="shared" si="50"/>
        <v>370480DKA6410DKA1060DKA3200</v>
      </c>
      <c r="G3222" t="s">
        <v>723</v>
      </c>
    </row>
    <row r="3223" spans="1:7" x14ac:dyDescent="0.25">
      <c r="A3223">
        <v>370</v>
      </c>
      <c r="B3223">
        <v>480</v>
      </c>
      <c r="C3223" t="s">
        <v>1092</v>
      </c>
      <c r="D3223" t="s">
        <v>910</v>
      </c>
      <c r="E3223" t="s">
        <v>1048</v>
      </c>
      <c r="F3223" t="str">
        <f t="shared" si="50"/>
        <v>370480DKA6410DKA1060DKA3210</v>
      </c>
      <c r="G3223" t="s">
        <v>723</v>
      </c>
    </row>
    <row r="3224" spans="1:7" x14ac:dyDescent="0.25">
      <c r="A3224">
        <v>370</v>
      </c>
      <c r="B3224">
        <v>480</v>
      </c>
      <c r="C3224" t="s">
        <v>1092</v>
      </c>
      <c r="D3224" t="s">
        <v>910</v>
      </c>
      <c r="E3224" t="s">
        <v>1050</v>
      </c>
      <c r="F3224" t="str">
        <f t="shared" si="50"/>
        <v>370480DKA6410DKA1060DKA3220</v>
      </c>
      <c r="G3224" t="s">
        <v>723</v>
      </c>
    </row>
    <row r="3225" spans="1:7" x14ac:dyDescent="0.25">
      <c r="A3225">
        <v>370</v>
      </c>
      <c r="B3225">
        <v>480</v>
      </c>
      <c r="C3225" t="s">
        <v>1092</v>
      </c>
      <c r="D3225" t="s">
        <v>910</v>
      </c>
      <c r="E3225" t="s">
        <v>1052</v>
      </c>
      <c r="F3225" t="str">
        <f t="shared" si="50"/>
        <v>370480DKA6410DKA1060DKA3230</v>
      </c>
      <c r="G3225" t="s">
        <v>723</v>
      </c>
    </row>
    <row r="3226" spans="1:7" x14ac:dyDescent="0.25">
      <c r="A3226">
        <v>370</v>
      </c>
      <c r="B3226">
        <v>480</v>
      </c>
      <c r="C3226" t="s">
        <v>1092</v>
      </c>
      <c r="D3226" t="s">
        <v>911</v>
      </c>
      <c r="E3226" t="s">
        <v>1046</v>
      </c>
      <c r="F3226" t="str">
        <f t="shared" si="50"/>
        <v>370480DKA6410DKA1070-1080DKA3200</v>
      </c>
      <c r="G3226" t="s">
        <v>504</v>
      </c>
    </row>
    <row r="3227" spans="1:7" x14ac:dyDescent="0.25">
      <c r="A3227">
        <v>370</v>
      </c>
      <c r="B3227">
        <v>480</v>
      </c>
      <c r="C3227" t="s">
        <v>1092</v>
      </c>
      <c r="D3227" t="s">
        <v>911</v>
      </c>
      <c r="E3227" t="s">
        <v>1048</v>
      </c>
      <c r="F3227" t="str">
        <f t="shared" si="50"/>
        <v>370480DKA6410DKA1070-1080DKA3210</v>
      </c>
      <c r="G3227" t="s">
        <v>504</v>
      </c>
    </row>
    <row r="3228" spans="1:7" x14ac:dyDescent="0.25">
      <c r="A3228">
        <v>370</v>
      </c>
      <c r="B3228">
        <v>480</v>
      </c>
      <c r="C3228" t="s">
        <v>1092</v>
      </c>
      <c r="D3228" t="s">
        <v>911</v>
      </c>
      <c r="E3228" t="s">
        <v>1050</v>
      </c>
      <c r="F3228" t="str">
        <f t="shared" si="50"/>
        <v>370480DKA6410DKA1070-1080DKA3220</v>
      </c>
      <c r="G3228" t="s">
        <v>501</v>
      </c>
    </row>
    <row r="3229" spans="1:7" x14ac:dyDescent="0.25">
      <c r="A3229">
        <v>370</v>
      </c>
      <c r="B3229">
        <v>480</v>
      </c>
      <c r="C3229" t="s">
        <v>1092</v>
      </c>
      <c r="D3229" t="s">
        <v>911</v>
      </c>
      <c r="E3229" t="s">
        <v>1052</v>
      </c>
      <c r="F3229" t="str">
        <f t="shared" si="50"/>
        <v>370480DKA6410DKA1070-1080DKA3230</v>
      </c>
      <c r="G3229" t="s">
        <v>501</v>
      </c>
    </row>
    <row r="3230" spans="1:7" x14ac:dyDescent="0.25">
      <c r="A3230">
        <v>370</v>
      </c>
      <c r="B3230">
        <v>480</v>
      </c>
      <c r="C3230" t="s">
        <v>1092</v>
      </c>
      <c r="D3230" t="s">
        <v>913</v>
      </c>
      <c r="E3230" t="s">
        <v>1046</v>
      </c>
      <c r="F3230" t="str">
        <f t="shared" si="50"/>
        <v>370480DKA6410DKA1090DKA3200</v>
      </c>
      <c r="G3230" t="s">
        <v>723</v>
      </c>
    </row>
    <row r="3231" spans="1:7" x14ac:dyDescent="0.25">
      <c r="A3231">
        <v>370</v>
      </c>
      <c r="B3231">
        <v>480</v>
      </c>
      <c r="C3231" t="s">
        <v>1092</v>
      </c>
      <c r="D3231" t="s">
        <v>913</v>
      </c>
      <c r="E3231" t="s">
        <v>1048</v>
      </c>
      <c r="F3231" t="str">
        <f t="shared" si="50"/>
        <v>370480DKA6410DKA1090DKA3210</v>
      </c>
      <c r="G3231" t="s">
        <v>723</v>
      </c>
    </row>
    <row r="3232" spans="1:7" x14ac:dyDescent="0.25">
      <c r="A3232">
        <v>370</v>
      </c>
      <c r="B3232">
        <v>480</v>
      </c>
      <c r="C3232" t="s">
        <v>1092</v>
      </c>
      <c r="D3232" t="s">
        <v>913</v>
      </c>
      <c r="E3232" t="s">
        <v>1050</v>
      </c>
      <c r="F3232" t="str">
        <f t="shared" si="50"/>
        <v>370480DKA6410DKA1090DKA3220</v>
      </c>
      <c r="G3232" t="s">
        <v>723</v>
      </c>
    </row>
    <row r="3233" spans="1:7" x14ac:dyDescent="0.25">
      <c r="A3233">
        <v>370</v>
      </c>
      <c r="B3233">
        <v>480</v>
      </c>
      <c r="C3233" t="s">
        <v>1092</v>
      </c>
      <c r="D3233" t="s">
        <v>913</v>
      </c>
      <c r="E3233" t="s">
        <v>1052</v>
      </c>
      <c r="F3233" t="str">
        <f t="shared" si="50"/>
        <v>370480DKA6410DKA1090DKA3230</v>
      </c>
      <c r="G3233" t="s">
        <v>723</v>
      </c>
    </row>
    <row r="3234" spans="1:7" x14ac:dyDescent="0.25">
      <c r="A3234">
        <v>370</v>
      </c>
      <c r="B3234">
        <v>480</v>
      </c>
      <c r="C3234" t="s">
        <v>1093</v>
      </c>
      <c r="D3234" t="s">
        <v>908</v>
      </c>
      <c r="E3234" t="s">
        <v>1046</v>
      </c>
      <c r="F3234" t="str">
        <f t="shared" si="50"/>
        <v>370480DKA6420DKA1040-1050DKA3200</v>
      </c>
      <c r="G3234" t="s">
        <v>501</v>
      </c>
    </row>
    <row r="3235" spans="1:7" x14ac:dyDescent="0.25">
      <c r="A3235">
        <v>370</v>
      </c>
      <c r="B3235">
        <v>480</v>
      </c>
      <c r="C3235" t="s">
        <v>1093</v>
      </c>
      <c r="D3235" t="s">
        <v>908</v>
      </c>
      <c r="E3235" t="s">
        <v>1048</v>
      </c>
      <c r="F3235" t="str">
        <f t="shared" si="50"/>
        <v>370480DKA6420DKA1040-1050DKA3210</v>
      </c>
      <c r="G3235" t="s">
        <v>501</v>
      </c>
    </row>
    <row r="3236" spans="1:7" x14ac:dyDescent="0.25">
      <c r="A3236">
        <v>370</v>
      </c>
      <c r="B3236">
        <v>480</v>
      </c>
      <c r="C3236" t="s">
        <v>1093</v>
      </c>
      <c r="D3236" t="s">
        <v>908</v>
      </c>
      <c r="E3236" t="s">
        <v>1050</v>
      </c>
      <c r="F3236" t="str">
        <f t="shared" si="50"/>
        <v>370480DKA6420DKA1040-1050DKA3220</v>
      </c>
      <c r="G3236" t="s">
        <v>501</v>
      </c>
    </row>
    <row r="3237" spans="1:7" x14ac:dyDescent="0.25">
      <c r="A3237">
        <v>370</v>
      </c>
      <c r="B3237">
        <v>480</v>
      </c>
      <c r="C3237" t="s">
        <v>1093</v>
      </c>
      <c r="D3237" t="s">
        <v>908</v>
      </c>
      <c r="E3237" t="s">
        <v>1052</v>
      </c>
      <c r="F3237" t="str">
        <f t="shared" si="50"/>
        <v>370480DKA6420DKA1040-1050DKA3230</v>
      </c>
      <c r="G3237" t="s">
        <v>501</v>
      </c>
    </row>
    <row r="3238" spans="1:7" x14ac:dyDescent="0.25">
      <c r="A3238">
        <v>370</v>
      </c>
      <c r="B3238">
        <v>480</v>
      </c>
      <c r="C3238" t="s">
        <v>1093</v>
      </c>
      <c r="D3238" t="s">
        <v>910</v>
      </c>
      <c r="E3238" t="s">
        <v>1046</v>
      </c>
      <c r="F3238" t="str">
        <f t="shared" si="50"/>
        <v>370480DKA6420DKA1060DKA3200</v>
      </c>
      <c r="G3238" t="s">
        <v>723</v>
      </c>
    </row>
    <row r="3239" spans="1:7" x14ac:dyDescent="0.25">
      <c r="A3239">
        <v>370</v>
      </c>
      <c r="B3239">
        <v>480</v>
      </c>
      <c r="C3239" t="s">
        <v>1093</v>
      </c>
      <c r="D3239" t="s">
        <v>910</v>
      </c>
      <c r="E3239" t="s">
        <v>1048</v>
      </c>
      <c r="F3239" t="str">
        <f t="shared" si="50"/>
        <v>370480DKA6420DKA1060DKA3210</v>
      </c>
      <c r="G3239" t="s">
        <v>723</v>
      </c>
    </row>
    <row r="3240" spans="1:7" x14ac:dyDescent="0.25">
      <c r="A3240">
        <v>370</v>
      </c>
      <c r="B3240">
        <v>480</v>
      </c>
      <c r="C3240" t="s">
        <v>1093</v>
      </c>
      <c r="D3240" t="s">
        <v>910</v>
      </c>
      <c r="E3240" t="s">
        <v>1050</v>
      </c>
      <c r="F3240" t="str">
        <f t="shared" si="50"/>
        <v>370480DKA6420DKA1060DKA3220</v>
      </c>
      <c r="G3240" t="s">
        <v>723</v>
      </c>
    </row>
    <row r="3241" spans="1:7" x14ac:dyDescent="0.25">
      <c r="A3241">
        <v>370</v>
      </c>
      <c r="B3241">
        <v>480</v>
      </c>
      <c r="C3241" t="s">
        <v>1093</v>
      </c>
      <c r="D3241" t="s">
        <v>910</v>
      </c>
      <c r="E3241" t="s">
        <v>1052</v>
      </c>
      <c r="F3241" t="str">
        <f t="shared" si="50"/>
        <v>370480DKA6420DKA1060DKA3230</v>
      </c>
      <c r="G3241" t="s">
        <v>723</v>
      </c>
    </row>
    <row r="3242" spans="1:7" x14ac:dyDescent="0.25">
      <c r="A3242">
        <v>370</v>
      </c>
      <c r="B3242">
        <v>480</v>
      </c>
      <c r="C3242" t="s">
        <v>1093</v>
      </c>
      <c r="D3242" t="s">
        <v>911</v>
      </c>
      <c r="E3242" t="s">
        <v>1046</v>
      </c>
      <c r="F3242" t="str">
        <f t="shared" si="50"/>
        <v>370480DKA6420DKA1070-1080DKA3200</v>
      </c>
      <c r="G3242" t="s">
        <v>501</v>
      </c>
    </row>
    <row r="3243" spans="1:7" x14ac:dyDescent="0.25">
      <c r="A3243">
        <v>370</v>
      </c>
      <c r="B3243">
        <v>480</v>
      </c>
      <c r="C3243" t="s">
        <v>1093</v>
      </c>
      <c r="D3243" t="s">
        <v>911</v>
      </c>
      <c r="E3243" t="s">
        <v>1048</v>
      </c>
      <c r="F3243" t="str">
        <f t="shared" si="50"/>
        <v>370480DKA6420DKA1070-1080DKA3210</v>
      </c>
      <c r="G3243" t="s">
        <v>501</v>
      </c>
    </row>
    <row r="3244" spans="1:7" x14ac:dyDescent="0.25">
      <c r="A3244">
        <v>370</v>
      </c>
      <c r="B3244">
        <v>480</v>
      </c>
      <c r="C3244" t="s">
        <v>1093</v>
      </c>
      <c r="D3244" t="s">
        <v>911</v>
      </c>
      <c r="E3244" t="s">
        <v>1050</v>
      </c>
      <c r="F3244" t="str">
        <f t="shared" si="50"/>
        <v>370480DKA6420DKA1070-1080DKA3220</v>
      </c>
      <c r="G3244" t="s">
        <v>501</v>
      </c>
    </row>
    <row r="3245" spans="1:7" x14ac:dyDescent="0.25">
      <c r="A3245">
        <v>370</v>
      </c>
      <c r="B3245">
        <v>480</v>
      </c>
      <c r="C3245" t="s">
        <v>1093</v>
      </c>
      <c r="D3245" t="s">
        <v>911</v>
      </c>
      <c r="E3245" t="s">
        <v>1052</v>
      </c>
      <c r="F3245" t="str">
        <f t="shared" si="50"/>
        <v>370480DKA6420DKA1070-1080DKA3230</v>
      </c>
      <c r="G3245" t="s">
        <v>501</v>
      </c>
    </row>
    <row r="3246" spans="1:7" x14ac:dyDescent="0.25">
      <c r="A3246">
        <v>370</v>
      </c>
      <c r="B3246">
        <v>480</v>
      </c>
      <c r="C3246" t="s">
        <v>1093</v>
      </c>
      <c r="D3246" t="s">
        <v>913</v>
      </c>
      <c r="E3246" t="s">
        <v>1046</v>
      </c>
      <c r="F3246" t="str">
        <f t="shared" si="50"/>
        <v>370480DKA6420DKA1090DKA3200</v>
      </c>
      <c r="G3246" t="s">
        <v>723</v>
      </c>
    </row>
    <row r="3247" spans="1:7" x14ac:dyDescent="0.25">
      <c r="A3247">
        <v>370</v>
      </c>
      <c r="B3247">
        <v>480</v>
      </c>
      <c r="C3247" t="s">
        <v>1093</v>
      </c>
      <c r="D3247" t="s">
        <v>913</v>
      </c>
      <c r="E3247" t="s">
        <v>1048</v>
      </c>
      <c r="F3247" t="str">
        <f t="shared" si="50"/>
        <v>370480DKA6420DKA1090DKA3210</v>
      </c>
      <c r="G3247" t="s">
        <v>723</v>
      </c>
    </row>
    <row r="3248" spans="1:7" x14ac:dyDescent="0.25">
      <c r="A3248">
        <v>370</v>
      </c>
      <c r="B3248">
        <v>480</v>
      </c>
      <c r="C3248" t="s">
        <v>1093</v>
      </c>
      <c r="D3248" t="s">
        <v>913</v>
      </c>
      <c r="E3248" t="s">
        <v>1050</v>
      </c>
      <c r="F3248" t="str">
        <f t="shared" si="50"/>
        <v>370480DKA6420DKA1090DKA3220</v>
      </c>
      <c r="G3248" t="s">
        <v>723</v>
      </c>
    </row>
    <row r="3249" spans="1:7" x14ac:dyDescent="0.25">
      <c r="A3249">
        <v>370</v>
      </c>
      <c r="B3249">
        <v>480</v>
      </c>
      <c r="C3249" t="s">
        <v>1093</v>
      </c>
      <c r="D3249" t="s">
        <v>913</v>
      </c>
      <c r="E3249" t="s">
        <v>1052</v>
      </c>
      <c r="F3249" t="str">
        <f t="shared" si="50"/>
        <v>370480DKA6420DKA1090DKA3230</v>
      </c>
      <c r="G3249" t="s">
        <v>723</v>
      </c>
    </row>
    <row r="3250" spans="1:7" x14ac:dyDescent="0.25">
      <c r="A3250">
        <v>370</v>
      </c>
      <c r="B3250">
        <v>480</v>
      </c>
      <c r="C3250" t="s">
        <v>1094</v>
      </c>
      <c r="D3250" t="s">
        <v>908</v>
      </c>
      <c r="E3250" t="s">
        <v>1046</v>
      </c>
      <c r="F3250" t="str">
        <f t="shared" si="50"/>
        <v>370480DKA6430DKA1040-1050DKA3200</v>
      </c>
      <c r="G3250" t="s">
        <v>501</v>
      </c>
    </row>
    <row r="3251" spans="1:7" x14ac:dyDescent="0.25">
      <c r="A3251">
        <v>370</v>
      </c>
      <c r="B3251">
        <v>480</v>
      </c>
      <c r="C3251" t="s">
        <v>1094</v>
      </c>
      <c r="D3251" t="s">
        <v>908</v>
      </c>
      <c r="E3251" t="s">
        <v>1048</v>
      </c>
      <c r="F3251" t="str">
        <f t="shared" si="50"/>
        <v>370480DKA6430DKA1040-1050DKA3210</v>
      </c>
      <c r="G3251" t="s">
        <v>501</v>
      </c>
    </row>
    <row r="3252" spans="1:7" x14ac:dyDescent="0.25">
      <c r="A3252">
        <v>370</v>
      </c>
      <c r="B3252">
        <v>480</v>
      </c>
      <c r="C3252" t="s">
        <v>1094</v>
      </c>
      <c r="D3252" t="s">
        <v>908</v>
      </c>
      <c r="E3252" t="s">
        <v>1050</v>
      </c>
      <c r="F3252" t="str">
        <f t="shared" si="50"/>
        <v>370480DKA6430DKA1040-1050DKA3220</v>
      </c>
      <c r="G3252" t="s">
        <v>501</v>
      </c>
    </row>
    <row r="3253" spans="1:7" x14ac:dyDescent="0.25">
      <c r="A3253">
        <v>370</v>
      </c>
      <c r="B3253">
        <v>480</v>
      </c>
      <c r="C3253" t="s">
        <v>1094</v>
      </c>
      <c r="D3253" t="s">
        <v>908</v>
      </c>
      <c r="E3253" t="s">
        <v>1052</v>
      </c>
      <c r="F3253" t="str">
        <f t="shared" si="50"/>
        <v>370480DKA6430DKA1040-1050DKA3230</v>
      </c>
      <c r="G3253" t="s">
        <v>501</v>
      </c>
    </row>
    <row r="3254" spans="1:7" x14ac:dyDescent="0.25">
      <c r="A3254">
        <v>370</v>
      </c>
      <c r="B3254">
        <v>480</v>
      </c>
      <c r="C3254" t="s">
        <v>1094</v>
      </c>
      <c r="D3254" t="s">
        <v>910</v>
      </c>
      <c r="E3254" t="s">
        <v>1046</v>
      </c>
      <c r="F3254" t="str">
        <f t="shared" si="50"/>
        <v>370480DKA6430DKA1060DKA3200</v>
      </c>
      <c r="G3254" t="s">
        <v>723</v>
      </c>
    </row>
    <row r="3255" spans="1:7" x14ac:dyDescent="0.25">
      <c r="A3255">
        <v>370</v>
      </c>
      <c r="B3255">
        <v>480</v>
      </c>
      <c r="C3255" t="s">
        <v>1094</v>
      </c>
      <c r="D3255" t="s">
        <v>910</v>
      </c>
      <c r="E3255" t="s">
        <v>1048</v>
      </c>
      <c r="F3255" t="str">
        <f t="shared" si="50"/>
        <v>370480DKA6430DKA1060DKA3210</v>
      </c>
      <c r="G3255" t="s">
        <v>723</v>
      </c>
    </row>
    <row r="3256" spans="1:7" x14ac:dyDescent="0.25">
      <c r="A3256">
        <v>370</v>
      </c>
      <c r="B3256">
        <v>480</v>
      </c>
      <c r="C3256" t="s">
        <v>1094</v>
      </c>
      <c r="D3256" t="s">
        <v>910</v>
      </c>
      <c r="E3256" t="s">
        <v>1050</v>
      </c>
      <c r="F3256" t="str">
        <f t="shared" si="50"/>
        <v>370480DKA6430DKA1060DKA3220</v>
      </c>
      <c r="G3256" t="s">
        <v>723</v>
      </c>
    </row>
    <row r="3257" spans="1:7" x14ac:dyDescent="0.25">
      <c r="A3257">
        <v>370</v>
      </c>
      <c r="B3257">
        <v>480</v>
      </c>
      <c r="C3257" t="s">
        <v>1094</v>
      </c>
      <c r="D3257" t="s">
        <v>910</v>
      </c>
      <c r="E3257" t="s">
        <v>1052</v>
      </c>
      <c r="F3257" t="str">
        <f t="shared" si="50"/>
        <v>370480DKA6430DKA1060DKA3230</v>
      </c>
      <c r="G3257" t="s">
        <v>723</v>
      </c>
    </row>
    <row r="3258" spans="1:7" x14ac:dyDescent="0.25">
      <c r="A3258">
        <v>370</v>
      </c>
      <c r="B3258">
        <v>480</v>
      </c>
      <c r="C3258" t="s">
        <v>1094</v>
      </c>
      <c r="D3258" t="s">
        <v>911</v>
      </c>
      <c r="E3258" t="s">
        <v>1046</v>
      </c>
      <c r="F3258" t="str">
        <f t="shared" si="50"/>
        <v>370480DKA6430DKA1070-1080DKA3200</v>
      </c>
      <c r="G3258" t="s">
        <v>501</v>
      </c>
    </row>
    <row r="3259" spans="1:7" x14ac:dyDescent="0.25">
      <c r="A3259">
        <v>370</v>
      </c>
      <c r="B3259">
        <v>480</v>
      </c>
      <c r="C3259" t="s">
        <v>1094</v>
      </c>
      <c r="D3259" t="s">
        <v>911</v>
      </c>
      <c r="E3259" t="s">
        <v>1048</v>
      </c>
      <c r="F3259" t="str">
        <f t="shared" si="50"/>
        <v>370480DKA6430DKA1070-1080DKA3210</v>
      </c>
      <c r="G3259" t="s">
        <v>501</v>
      </c>
    </row>
    <row r="3260" spans="1:7" x14ac:dyDescent="0.25">
      <c r="A3260">
        <v>370</v>
      </c>
      <c r="B3260">
        <v>480</v>
      </c>
      <c r="C3260" t="s">
        <v>1094</v>
      </c>
      <c r="D3260" t="s">
        <v>911</v>
      </c>
      <c r="E3260" t="s">
        <v>1050</v>
      </c>
      <c r="F3260" t="str">
        <f t="shared" si="50"/>
        <v>370480DKA6430DKA1070-1080DKA3220</v>
      </c>
      <c r="G3260" t="s">
        <v>501</v>
      </c>
    </row>
    <row r="3261" spans="1:7" x14ac:dyDescent="0.25">
      <c r="A3261">
        <v>370</v>
      </c>
      <c r="B3261">
        <v>480</v>
      </c>
      <c r="C3261" t="s">
        <v>1094</v>
      </c>
      <c r="D3261" t="s">
        <v>911</v>
      </c>
      <c r="E3261" t="s">
        <v>1052</v>
      </c>
      <c r="F3261" t="str">
        <f t="shared" si="50"/>
        <v>370480DKA6430DKA1070-1080DKA3230</v>
      </c>
      <c r="G3261" t="s">
        <v>501</v>
      </c>
    </row>
    <row r="3262" spans="1:7" x14ac:dyDescent="0.25">
      <c r="A3262">
        <v>370</v>
      </c>
      <c r="B3262">
        <v>480</v>
      </c>
      <c r="C3262" t="s">
        <v>1094</v>
      </c>
      <c r="D3262" t="s">
        <v>913</v>
      </c>
      <c r="E3262" t="s">
        <v>1046</v>
      </c>
      <c r="F3262" t="str">
        <f t="shared" si="50"/>
        <v>370480DKA6430DKA1090DKA3200</v>
      </c>
      <c r="G3262" t="s">
        <v>723</v>
      </c>
    </row>
    <row r="3263" spans="1:7" x14ac:dyDescent="0.25">
      <c r="A3263">
        <v>370</v>
      </c>
      <c r="B3263">
        <v>480</v>
      </c>
      <c r="C3263" t="s">
        <v>1094</v>
      </c>
      <c r="D3263" t="s">
        <v>913</v>
      </c>
      <c r="E3263" t="s">
        <v>1048</v>
      </c>
      <c r="F3263" t="str">
        <f t="shared" si="50"/>
        <v>370480DKA6430DKA1090DKA3210</v>
      </c>
      <c r="G3263" t="s">
        <v>723</v>
      </c>
    </row>
    <row r="3264" spans="1:7" x14ac:dyDescent="0.25">
      <c r="A3264">
        <v>370</v>
      </c>
      <c r="B3264">
        <v>480</v>
      </c>
      <c r="C3264" t="s">
        <v>1094</v>
      </c>
      <c r="D3264" t="s">
        <v>913</v>
      </c>
      <c r="E3264" t="s">
        <v>1050</v>
      </c>
      <c r="F3264" t="str">
        <f t="shared" si="50"/>
        <v>370480DKA6430DKA1090DKA3220</v>
      </c>
      <c r="G3264" t="s">
        <v>723</v>
      </c>
    </row>
    <row r="3265" spans="1:7" x14ac:dyDescent="0.25">
      <c r="A3265">
        <v>370</v>
      </c>
      <c r="B3265">
        <v>480</v>
      </c>
      <c r="C3265" t="s">
        <v>1094</v>
      </c>
      <c r="D3265" t="s">
        <v>913</v>
      </c>
      <c r="E3265" t="s">
        <v>1052</v>
      </c>
      <c r="F3265" t="str">
        <f t="shared" si="50"/>
        <v>370480DKA6430DKA1090DKA3230</v>
      </c>
      <c r="G3265" t="s">
        <v>723</v>
      </c>
    </row>
    <row r="3266" spans="1:7" x14ac:dyDescent="0.25">
      <c r="A3266">
        <v>370</v>
      </c>
      <c r="B3266">
        <v>490</v>
      </c>
      <c r="C3266" t="s">
        <v>1092</v>
      </c>
      <c r="D3266" t="s">
        <v>908</v>
      </c>
      <c r="E3266" t="s">
        <v>1046</v>
      </c>
      <c r="F3266" t="str">
        <f t="shared" si="50"/>
        <v>370490DKA6410DKA1040-1050DKA3200</v>
      </c>
      <c r="G3266" t="s">
        <v>504</v>
      </c>
    </row>
    <row r="3267" spans="1:7" x14ac:dyDescent="0.25">
      <c r="A3267">
        <v>370</v>
      </c>
      <c r="B3267">
        <v>490</v>
      </c>
      <c r="C3267" t="s">
        <v>1092</v>
      </c>
      <c r="D3267" t="s">
        <v>908</v>
      </c>
      <c r="E3267" t="s">
        <v>1048</v>
      </c>
      <c r="F3267" t="str">
        <f t="shared" ref="F3267:F3330" si="51">CONCATENATE(A3267,B3267,C3267,D3267,E3267)</f>
        <v>370490DKA6410DKA1040-1050DKA3210</v>
      </c>
      <c r="G3267" t="s">
        <v>504</v>
      </c>
    </row>
    <row r="3268" spans="1:7" x14ac:dyDescent="0.25">
      <c r="A3268">
        <v>370</v>
      </c>
      <c r="B3268">
        <v>490</v>
      </c>
      <c r="C3268" t="s">
        <v>1092</v>
      </c>
      <c r="D3268" t="s">
        <v>908</v>
      </c>
      <c r="E3268" t="s">
        <v>1050</v>
      </c>
      <c r="F3268" t="str">
        <f t="shared" si="51"/>
        <v>370490DKA6410DKA1040-1050DKA3220</v>
      </c>
      <c r="G3268" t="s">
        <v>501</v>
      </c>
    </row>
    <row r="3269" spans="1:7" x14ac:dyDescent="0.25">
      <c r="A3269">
        <v>370</v>
      </c>
      <c r="B3269">
        <v>490</v>
      </c>
      <c r="C3269" t="s">
        <v>1092</v>
      </c>
      <c r="D3269" t="s">
        <v>908</v>
      </c>
      <c r="E3269" t="s">
        <v>1052</v>
      </c>
      <c r="F3269" t="str">
        <f t="shared" si="51"/>
        <v>370490DKA6410DKA1040-1050DKA3230</v>
      </c>
      <c r="G3269" t="s">
        <v>501</v>
      </c>
    </row>
    <row r="3270" spans="1:7" x14ac:dyDescent="0.25">
      <c r="A3270">
        <v>370</v>
      </c>
      <c r="B3270">
        <v>490</v>
      </c>
      <c r="C3270" t="s">
        <v>1092</v>
      </c>
      <c r="D3270" t="s">
        <v>910</v>
      </c>
      <c r="E3270" t="s">
        <v>1046</v>
      </c>
      <c r="F3270" t="str">
        <f t="shared" si="51"/>
        <v>370490DKA6410DKA1060DKA3200</v>
      </c>
      <c r="G3270" t="s">
        <v>723</v>
      </c>
    </row>
    <row r="3271" spans="1:7" x14ac:dyDescent="0.25">
      <c r="A3271">
        <v>370</v>
      </c>
      <c r="B3271">
        <v>490</v>
      </c>
      <c r="C3271" t="s">
        <v>1092</v>
      </c>
      <c r="D3271" t="s">
        <v>910</v>
      </c>
      <c r="E3271" t="s">
        <v>1048</v>
      </c>
      <c r="F3271" t="str">
        <f t="shared" si="51"/>
        <v>370490DKA6410DKA1060DKA3210</v>
      </c>
      <c r="G3271" t="s">
        <v>723</v>
      </c>
    </row>
    <row r="3272" spans="1:7" x14ac:dyDescent="0.25">
      <c r="A3272">
        <v>370</v>
      </c>
      <c r="B3272">
        <v>490</v>
      </c>
      <c r="C3272" t="s">
        <v>1092</v>
      </c>
      <c r="D3272" t="s">
        <v>910</v>
      </c>
      <c r="E3272" t="s">
        <v>1050</v>
      </c>
      <c r="F3272" t="str">
        <f t="shared" si="51"/>
        <v>370490DKA6410DKA1060DKA3220</v>
      </c>
      <c r="G3272" t="s">
        <v>723</v>
      </c>
    </row>
    <row r="3273" spans="1:7" x14ac:dyDescent="0.25">
      <c r="A3273">
        <v>370</v>
      </c>
      <c r="B3273">
        <v>490</v>
      </c>
      <c r="C3273" t="s">
        <v>1092</v>
      </c>
      <c r="D3273" t="s">
        <v>910</v>
      </c>
      <c r="E3273" t="s">
        <v>1052</v>
      </c>
      <c r="F3273" t="str">
        <f t="shared" si="51"/>
        <v>370490DKA6410DKA1060DKA3230</v>
      </c>
      <c r="G3273" t="s">
        <v>723</v>
      </c>
    </row>
    <row r="3274" spans="1:7" x14ac:dyDescent="0.25">
      <c r="A3274">
        <v>370</v>
      </c>
      <c r="B3274">
        <v>490</v>
      </c>
      <c r="C3274" t="s">
        <v>1092</v>
      </c>
      <c r="D3274" t="s">
        <v>911</v>
      </c>
      <c r="E3274" t="s">
        <v>1046</v>
      </c>
      <c r="F3274" t="str">
        <f t="shared" si="51"/>
        <v>370490DKA6410DKA1070-1080DKA3200</v>
      </c>
      <c r="G3274" t="s">
        <v>504</v>
      </c>
    </row>
    <row r="3275" spans="1:7" x14ac:dyDescent="0.25">
      <c r="A3275">
        <v>370</v>
      </c>
      <c r="B3275">
        <v>490</v>
      </c>
      <c r="C3275" t="s">
        <v>1092</v>
      </c>
      <c r="D3275" t="s">
        <v>911</v>
      </c>
      <c r="E3275" t="s">
        <v>1048</v>
      </c>
      <c r="F3275" t="str">
        <f t="shared" si="51"/>
        <v>370490DKA6410DKA1070-1080DKA3210</v>
      </c>
      <c r="G3275" t="s">
        <v>504</v>
      </c>
    </row>
    <row r="3276" spans="1:7" x14ac:dyDescent="0.25">
      <c r="A3276">
        <v>370</v>
      </c>
      <c r="B3276">
        <v>490</v>
      </c>
      <c r="C3276" t="s">
        <v>1092</v>
      </c>
      <c r="D3276" t="s">
        <v>911</v>
      </c>
      <c r="E3276" t="s">
        <v>1050</v>
      </c>
      <c r="F3276" t="str">
        <f t="shared" si="51"/>
        <v>370490DKA6410DKA1070-1080DKA3220</v>
      </c>
      <c r="G3276" t="s">
        <v>501</v>
      </c>
    </row>
    <row r="3277" spans="1:7" x14ac:dyDescent="0.25">
      <c r="A3277">
        <v>370</v>
      </c>
      <c r="B3277">
        <v>490</v>
      </c>
      <c r="C3277" t="s">
        <v>1092</v>
      </c>
      <c r="D3277" t="s">
        <v>911</v>
      </c>
      <c r="E3277" t="s">
        <v>1052</v>
      </c>
      <c r="F3277" t="str">
        <f t="shared" si="51"/>
        <v>370490DKA6410DKA1070-1080DKA3230</v>
      </c>
      <c r="G3277" t="s">
        <v>501</v>
      </c>
    </row>
    <row r="3278" spans="1:7" x14ac:dyDescent="0.25">
      <c r="A3278">
        <v>370</v>
      </c>
      <c r="B3278">
        <v>490</v>
      </c>
      <c r="C3278" t="s">
        <v>1092</v>
      </c>
      <c r="D3278" t="s">
        <v>913</v>
      </c>
      <c r="E3278" t="s">
        <v>1046</v>
      </c>
      <c r="F3278" t="str">
        <f t="shared" si="51"/>
        <v>370490DKA6410DKA1090DKA3200</v>
      </c>
      <c r="G3278" t="s">
        <v>723</v>
      </c>
    </row>
    <row r="3279" spans="1:7" x14ac:dyDescent="0.25">
      <c r="A3279">
        <v>370</v>
      </c>
      <c r="B3279">
        <v>490</v>
      </c>
      <c r="C3279" t="s">
        <v>1092</v>
      </c>
      <c r="D3279" t="s">
        <v>913</v>
      </c>
      <c r="E3279" t="s">
        <v>1048</v>
      </c>
      <c r="F3279" t="str">
        <f t="shared" si="51"/>
        <v>370490DKA6410DKA1090DKA3210</v>
      </c>
      <c r="G3279" t="s">
        <v>723</v>
      </c>
    </row>
    <row r="3280" spans="1:7" x14ac:dyDescent="0.25">
      <c r="A3280">
        <v>370</v>
      </c>
      <c r="B3280">
        <v>490</v>
      </c>
      <c r="C3280" t="s">
        <v>1092</v>
      </c>
      <c r="D3280" t="s">
        <v>913</v>
      </c>
      <c r="E3280" t="s">
        <v>1050</v>
      </c>
      <c r="F3280" t="str">
        <f t="shared" si="51"/>
        <v>370490DKA6410DKA1090DKA3220</v>
      </c>
      <c r="G3280" t="s">
        <v>723</v>
      </c>
    </row>
    <row r="3281" spans="1:7" x14ac:dyDescent="0.25">
      <c r="A3281">
        <v>370</v>
      </c>
      <c r="B3281">
        <v>490</v>
      </c>
      <c r="C3281" t="s">
        <v>1092</v>
      </c>
      <c r="D3281" t="s">
        <v>913</v>
      </c>
      <c r="E3281" t="s">
        <v>1052</v>
      </c>
      <c r="F3281" t="str">
        <f t="shared" si="51"/>
        <v>370490DKA6410DKA1090DKA3230</v>
      </c>
      <c r="G3281" t="s">
        <v>723</v>
      </c>
    </row>
    <row r="3282" spans="1:7" x14ac:dyDescent="0.25">
      <c r="A3282">
        <v>370</v>
      </c>
      <c r="B3282">
        <v>490</v>
      </c>
      <c r="C3282" t="s">
        <v>1093</v>
      </c>
      <c r="D3282" t="s">
        <v>908</v>
      </c>
      <c r="E3282" t="s">
        <v>1046</v>
      </c>
      <c r="F3282" t="str">
        <f t="shared" si="51"/>
        <v>370490DKA6420DKA1040-1050DKA3200</v>
      </c>
      <c r="G3282" t="s">
        <v>501</v>
      </c>
    </row>
    <row r="3283" spans="1:7" x14ac:dyDescent="0.25">
      <c r="A3283">
        <v>370</v>
      </c>
      <c r="B3283">
        <v>490</v>
      </c>
      <c r="C3283" t="s">
        <v>1093</v>
      </c>
      <c r="D3283" t="s">
        <v>908</v>
      </c>
      <c r="E3283" t="s">
        <v>1048</v>
      </c>
      <c r="F3283" t="str">
        <f t="shared" si="51"/>
        <v>370490DKA6420DKA1040-1050DKA3210</v>
      </c>
      <c r="G3283" t="s">
        <v>501</v>
      </c>
    </row>
    <row r="3284" spans="1:7" x14ac:dyDescent="0.25">
      <c r="A3284">
        <v>370</v>
      </c>
      <c r="B3284">
        <v>490</v>
      </c>
      <c r="C3284" t="s">
        <v>1093</v>
      </c>
      <c r="D3284" t="s">
        <v>908</v>
      </c>
      <c r="E3284" t="s">
        <v>1050</v>
      </c>
      <c r="F3284" t="str">
        <f t="shared" si="51"/>
        <v>370490DKA6420DKA1040-1050DKA3220</v>
      </c>
      <c r="G3284" t="s">
        <v>501</v>
      </c>
    </row>
    <row r="3285" spans="1:7" x14ac:dyDescent="0.25">
      <c r="A3285">
        <v>370</v>
      </c>
      <c r="B3285">
        <v>490</v>
      </c>
      <c r="C3285" t="s">
        <v>1093</v>
      </c>
      <c r="D3285" t="s">
        <v>908</v>
      </c>
      <c r="E3285" t="s">
        <v>1052</v>
      </c>
      <c r="F3285" t="str">
        <f t="shared" si="51"/>
        <v>370490DKA6420DKA1040-1050DKA3230</v>
      </c>
      <c r="G3285" t="s">
        <v>501</v>
      </c>
    </row>
    <row r="3286" spans="1:7" x14ac:dyDescent="0.25">
      <c r="A3286">
        <v>370</v>
      </c>
      <c r="B3286">
        <v>490</v>
      </c>
      <c r="C3286" t="s">
        <v>1093</v>
      </c>
      <c r="D3286" t="s">
        <v>910</v>
      </c>
      <c r="E3286" t="s">
        <v>1046</v>
      </c>
      <c r="F3286" t="str">
        <f t="shared" si="51"/>
        <v>370490DKA6420DKA1060DKA3200</v>
      </c>
      <c r="G3286" t="s">
        <v>723</v>
      </c>
    </row>
    <row r="3287" spans="1:7" x14ac:dyDescent="0.25">
      <c r="A3287">
        <v>370</v>
      </c>
      <c r="B3287">
        <v>490</v>
      </c>
      <c r="C3287" t="s">
        <v>1093</v>
      </c>
      <c r="D3287" t="s">
        <v>910</v>
      </c>
      <c r="E3287" t="s">
        <v>1048</v>
      </c>
      <c r="F3287" t="str">
        <f t="shared" si="51"/>
        <v>370490DKA6420DKA1060DKA3210</v>
      </c>
      <c r="G3287" t="s">
        <v>723</v>
      </c>
    </row>
    <row r="3288" spans="1:7" x14ac:dyDescent="0.25">
      <c r="A3288">
        <v>370</v>
      </c>
      <c r="B3288">
        <v>490</v>
      </c>
      <c r="C3288" t="s">
        <v>1093</v>
      </c>
      <c r="D3288" t="s">
        <v>910</v>
      </c>
      <c r="E3288" t="s">
        <v>1050</v>
      </c>
      <c r="F3288" t="str">
        <f t="shared" si="51"/>
        <v>370490DKA6420DKA1060DKA3220</v>
      </c>
      <c r="G3288" t="s">
        <v>723</v>
      </c>
    </row>
    <row r="3289" spans="1:7" x14ac:dyDescent="0.25">
      <c r="A3289">
        <v>370</v>
      </c>
      <c r="B3289">
        <v>490</v>
      </c>
      <c r="C3289" t="s">
        <v>1093</v>
      </c>
      <c r="D3289" t="s">
        <v>910</v>
      </c>
      <c r="E3289" t="s">
        <v>1052</v>
      </c>
      <c r="F3289" t="str">
        <f t="shared" si="51"/>
        <v>370490DKA6420DKA1060DKA3230</v>
      </c>
      <c r="G3289" t="s">
        <v>723</v>
      </c>
    </row>
    <row r="3290" spans="1:7" x14ac:dyDescent="0.25">
      <c r="A3290">
        <v>370</v>
      </c>
      <c r="B3290">
        <v>490</v>
      </c>
      <c r="C3290" t="s">
        <v>1093</v>
      </c>
      <c r="D3290" t="s">
        <v>911</v>
      </c>
      <c r="E3290" t="s">
        <v>1046</v>
      </c>
      <c r="F3290" t="str">
        <f t="shared" si="51"/>
        <v>370490DKA6420DKA1070-1080DKA3200</v>
      </c>
      <c r="G3290" t="s">
        <v>501</v>
      </c>
    </row>
    <row r="3291" spans="1:7" x14ac:dyDescent="0.25">
      <c r="A3291">
        <v>370</v>
      </c>
      <c r="B3291">
        <v>490</v>
      </c>
      <c r="C3291" t="s">
        <v>1093</v>
      </c>
      <c r="D3291" t="s">
        <v>911</v>
      </c>
      <c r="E3291" t="s">
        <v>1048</v>
      </c>
      <c r="F3291" t="str">
        <f t="shared" si="51"/>
        <v>370490DKA6420DKA1070-1080DKA3210</v>
      </c>
      <c r="G3291" t="s">
        <v>501</v>
      </c>
    </row>
    <row r="3292" spans="1:7" x14ac:dyDescent="0.25">
      <c r="A3292">
        <v>370</v>
      </c>
      <c r="B3292">
        <v>490</v>
      </c>
      <c r="C3292" t="s">
        <v>1093</v>
      </c>
      <c r="D3292" t="s">
        <v>911</v>
      </c>
      <c r="E3292" t="s">
        <v>1050</v>
      </c>
      <c r="F3292" t="str">
        <f t="shared" si="51"/>
        <v>370490DKA6420DKA1070-1080DKA3220</v>
      </c>
      <c r="G3292" t="s">
        <v>501</v>
      </c>
    </row>
    <row r="3293" spans="1:7" x14ac:dyDescent="0.25">
      <c r="A3293">
        <v>370</v>
      </c>
      <c r="B3293">
        <v>490</v>
      </c>
      <c r="C3293" t="s">
        <v>1093</v>
      </c>
      <c r="D3293" t="s">
        <v>911</v>
      </c>
      <c r="E3293" t="s">
        <v>1052</v>
      </c>
      <c r="F3293" t="str">
        <f t="shared" si="51"/>
        <v>370490DKA6420DKA1070-1080DKA3230</v>
      </c>
      <c r="G3293" t="s">
        <v>501</v>
      </c>
    </row>
    <row r="3294" spans="1:7" x14ac:dyDescent="0.25">
      <c r="A3294">
        <v>370</v>
      </c>
      <c r="B3294">
        <v>490</v>
      </c>
      <c r="C3294" t="s">
        <v>1093</v>
      </c>
      <c r="D3294" t="s">
        <v>913</v>
      </c>
      <c r="E3294" t="s">
        <v>1046</v>
      </c>
      <c r="F3294" t="str">
        <f t="shared" si="51"/>
        <v>370490DKA6420DKA1090DKA3200</v>
      </c>
      <c r="G3294" t="s">
        <v>723</v>
      </c>
    </row>
    <row r="3295" spans="1:7" x14ac:dyDescent="0.25">
      <c r="A3295">
        <v>370</v>
      </c>
      <c r="B3295">
        <v>490</v>
      </c>
      <c r="C3295" t="s">
        <v>1093</v>
      </c>
      <c r="D3295" t="s">
        <v>913</v>
      </c>
      <c r="E3295" t="s">
        <v>1048</v>
      </c>
      <c r="F3295" t="str">
        <f t="shared" si="51"/>
        <v>370490DKA6420DKA1090DKA3210</v>
      </c>
      <c r="G3295" t="s">
        <v>723</v>
      </c>
    </row>
    <row r="3296" spans="1:7" x14ac:dyDescent="0.25">
      <c r="A3296">
        <v>370</v>
      </c>
      <c r="B3296">
        <v>490</v>
      </c>
      <c r="C3296" t="s">
        <v>1093</v>
      </c>
      <c r="D3296" t="s">
        <v>913</v>
      </c>
      <c r="E3296" t="s">
        <v>1050</v>
      </c>
      <c r="F3296" t="str">
        <f t="shared" si="51"/>
        <v>370490DKA6420DKA1090DKA3220</v>
      </c>
      <c r="G3296" t="s">
        <v>723</v>
      </c>
    </row>
    <row r="3297" spans="1:7" x14ac:dyDescent="0.25">
      <c r="A3297">
        <v>370</v>
      </c>
      <c r="B3297">
        <v>490</v>
      </c>
      <c r="C3297" t="s">
        <v>1093</v>
      </c>
      <c r="D3297" t="s">
        <v>913</v>
      </c>
      <c r="E3297" t="s">
        <v>1052</v>
      </c>
      <c r="F3297" t="str">
        <f t="shared" si="51"/>
        <v>370490DKA6420DKA1090DKA3230</v>
      </c>
      <c r="G3297" t="s">
        <v>723</v>
      </c>
    </row>
    <row r="3298" spans="1:7" x14ac:dyDescent="0.25">
      <c r="A3298">
        <v>370</v>
      </c>
      <c r="B3298">
        <v>490</v>
      </c>
      <c r="C3298" t="s">
        <v>1094</v>
      </c>
      <c r="D3298" t="s">
        <v>908</v>
      </c>
      <c r="E3298" t="s">
        <v>1046</v>
      </c>
      <c r="F3298" t="str">
        <f t="shared" si="51"/>
        <v>370490DKA6430DKA1040-1050DKA3200</v>
      </c>
      <c r="G3298" t="s">
        <v>501</v>
      </c>
    </row>
    <row r="3299" spans="1:7" x14ac:dyDescent="0.25">
      <c r="A3299">
        <v>370</v>
      </c>
      <c r="B3299">
        <v>490</v>
      </c>
      <c r="C3299" t="s">
        <v>1094</v>
      </c>
      <c r="D3299" t="s">
        <v>908</v>
      </c>
      <c r="E3299" t="s">
        <v>1048</v>
      </c>
      <c r="F3299" t="str">
        <f t="shared" si="51"/>
        <v>370490DKA6430DKA1040-1050DKA3210</v>
      </c>
      <c r="G3299" t="s">
        <v>501</v>
      </c>
    </row>
    <row r="3300" spans="1:7" x14ac:dyDescent="0.25">
      <c r="A3300">
        <v>370</v>
      </c>
      <c r="B3300">
        <v>490</v>
      </c>
      <c r="C3300" t="s">
        <v>1094</v>
      </c>
      <c r="D3300" t="s">
        <v>908</v>
      </c>
      <c r="E3300" t="s">
        <v>1050</v>
      </c>
      <c r="F3300" t="str">
        <f t="shared" si="51"/>
        <v>370490DKA6430DKA1040-1050DKA3220</v>
      </c>
      <c r="G3300" t="s">
        <v>501</v>
      </c>
    </row>
    <row r="3301" spans="1:7" x14ac:dyDescent="0.25">
      <c r="A3301">
        <v>370</v>
      </c>
      <c r="B3301">
        <v>490</v>
      </c>
      <c r="C3301" t="s">
        <v>1094</v>
      </c>
      <c r="D3301" t="s">
        <v>908</v>
      </c>
      <c r="E3301" t="s">
        <v>1052</v>
      </c>
      <c r="F3301" t="str">
        <f t="shared" si="51"/>
        <v>370490DKA6430DKA1040-1050DKA3230</v>
      </c>
      <c r="G3301" t="s">
        <v>501</v>
      </c>
    </row>
    <row r="3302" spans="1:7" x14ac:dyDescent="0.25">
      <c r="A3302">
        <v>370</v>
      </c>
      <c r="B3302">
        <v>490</v>
      </c>
      <c r="C3302" t="s">
        <v>1094</v>
      </c>
      <c r="D3302" t="s">
        <v>910</v>
      </c>
      <c r="E3302" t="s">
        <v>1046</v>
      </c>
      <c r="F3302" t="str">
        <f t="shared" si="51"/>
        <v>370490DKA6430DKA1060DKA3200</v>
      </c>
      <c r="G3302" t="s">
        <v>723</v>
      </c>
    </row>
    <row r="3303" spans="1:7" x14ac:dyDescent="0.25">
      <c r="A3303">
        <v>370</v>
      </c>
      <c r="B3303">
        <v>490</v>
      </c>
      <c r="C3303" t="s">
        <v>1094</v>
      </c>
      <c r="D3303" t="s">
        <v>910</v>
      </c>
      <c r="E3303" t="s">
        <v>1048</v>
      </c>
      <c r="F3303" t="str">
        <f t="shared" si="51"/>
        <v>370490DKA6430DKA1060DKA3210</v>
      </c>
      <c r="G3303" t="s">
        <v>723</v>
      </c>
    </row>
    <row r="3304" spans="1:7" x14ac:dyDescent="0.25">
      <c r="A3304">
        <v>370</v>
      </c>
      <c r="B3304">
        <v>490</v>
      </c>
      <c r="C3304" t="s">
        <v>1094</v>
      </c>
      <c r="D3304" t="s">
        <v>910</v>
      </c>
      <c r="E3304" t="s">
        <v>1050</v>
      </c>
      <c r="F3304" t="str">
        <f t="shared" si="51"/>
        <v>370490DKA6430DKA1060DKA3220</v>
      </c>
      <c r="G3304" t="s">
        <v>723</v>
      </c>
    </row>
    <row r="3305" spans="1:7" x14ac:dyDescent="0.25">
      <c r="A3305">
        <v>370</v>
      </c>
      <c r="B3305">
        <v>490</v>
      </c>
      <c r="C3305" t="s">
        <v>1094</v>
      </c>
      <c r="D3305" t="s">
        <v>910</v>
      </c>
      <c r="E3305" t="s">
        <v>1052</v>
      </c>
      <c r="F3305" t="str">
        <f t="shared" si="51"/>
        <v>370490DKA6430DKA1060DKA3230</v>
      </c>
      <c r="G3305" t="s">
        <v>723</v>
      </c>
    </row>
    <row r="3306" spans="1:7" x14ac:dyDescent="0.25">
      <c r="A3306">
        <v>370</v>
      </c>
      <c r="B3306">
        <v>490</v>
      </c>
      <c r="C3306" t="s">
        <v>1094</v>
      </c>
      <c r="D3306" t="s">
        <v>911</v>
      </c>
      <c r="E3306" t="s">
        <v>1046</v>
      </c>
      <c r="F3306" t="str">
        <f t="shared" si="51"/>
        <v>370490DKA6430DKA1070-1080DKA3200</v>
      </c>
      <c r="G3306" t="s">
        <v>501</v>
      </c>
    </row>
    <row r="3307" spans="1:7" x14ac:dyDescent="0.25">
      <c r="A3307">
        <v>370</v>
      </c>
      <c r="B3307">
        <v>490</v>
      </c>
      <c r="C3307" t="s">
        <v>1094</v>
      </c>
      <c r="D3307" t="s">
        <v>911</v>
      </c>
      <c r="E3307" t="s">
        <v>1048</v>
      </c>
      <c r="F3307" t="str">
        <f t="shared" si="51"/>
        <v>370490DKA6430DKA1070-1080DKA3210</v>
      </c>
      <c r="G3307" t="s">
        <v>501</v>
      </c>
    </row>
    <row r="3308" spans="1:7" x14ac:dyDescent="0.25">
      <c r="A3308">
        <v>370</v>
      </c>
      <c r="B3308">
        <v>490</v>
      </c>
      <c r="C3308" t="s">
        <v>1094</v>
      </c>
      <c r="D3308" t="s">
        <v>911</v>
      </c>
      <c r="E3308" t="s">
        <v>1050</v>
      </c>
      <c r="F3308" t="str">
        <f t="shared" si="51"/>
        <v>370490DKA6430DKA1070-1080DKA3220</v>
      </c>
      <c r="G3308" t="s">
        <v>501</v>
      </c>
    </row>
    <row r="3309" spans="1:7" x14ac:dyDescent="0.25">
      <c r="A3309">
        <v>370</v>
      </c>
      <c r="B3309">
        <v>490</v>
      </c>
      <c r="C3309" t="s">
        <v>1094</v>
      </c>
      <c r="D3309" t="s">
        <v>911</v>
      </c>
      <c r="E3309" t="s">
        <v>1052</v>
      </c>
      <c r="F3309" t="str">
        <f t="shared" si="51"/>
        <v>370490DKA6430DKA1070-1080DKA3230</v>
      </c>
      <c r="G3309" t="s">
        <v>501</v>
      </c>
    </row>
    <row r="3310" spans="1:7" x14ac:dyDescent="0.25">
      <c r="A3310">
        <v>370</v>
      </c>
      <c r="B3310">
        <v>490</v>
      </c>
      <c r="C3310" t="s">
        <v>1094</v>
      </c>
      <c r="D3310" t="s">
        <v>913</v>
      </c>
      <c r="E3310" t="s">
        <v>1046</v>
      </c>
      <c r="F3310" t="str">
        <f t="shared" si="51"/>
        <v>370490DKA6430DKA1090DKA3200</v>
      </c>
      <c r="G3310" t="s">
        <v>723</v>
      </c>
    </row>
    <row r="3311" spans="1:7" x14ac:dyDescent="0.25">
      <c r="A3311">
        <v>370</v>
      </c>
      <c r="B3311">
        <v>490</v>
      </c>
      <c r="C3311" t="s">
        <v>1094</v>
      </c>
      <c r="D3311" t="s">
        <v>913</v>
      </c>
      <c r="E3311" t="s">
        <v>1048</v>
      </c>
      <c r="F3311" t="str">
        <f t="shared" si="51"/>
        <v>370490DKA6430DKA1090DKA3210</v>
      </c>
      <c r="G3311" t="s">
        <v>723</v>
      </c>
    </row>
    <row r="3312" spans="1:7" x14ac:dyDescent="0.25">
      <c r="A3312">
        <v>370</v>
      </c>
      <c r="B3312">
        <v>490</v>
      </c>
      <c r="C3312" t="s">
        <v>1094</v>
      </c>
      <c r="D3312" t="s">
        <v>913</v>
      </c>
      <c r="E3312" t="s">
        <v>1050</v>
      </c>
      <c r="F3312" t="str">
        <f t="shared" si="51"/>
        <v>370490DKA6430DKA1090DKA3220</v>
      </c>
      <c r="G3312" t="s">
        <v>723</v>
      </c>
    </row>
    <row r="3313" spans="1:7" x14ac:dyDescent="0.25">
      <c r="A3313">
        <v>370</v>
      </c>
      <c r="B3313">
        <v>490</v>
      </c>
      <c r="C3313" t="s">
        <v>1094</v>
      </c>
      <c r="D3313" t="s">
        <v>913</v>
      </c>
      <c r="E3313" t="s">
        <v>1052</v>
      </c>
      <c r="F3313" t="str">
        <f t="shared" si="51"/>
        <v>370490DKA6430DKA1090DKA3230</v>
      </c>
      <c r="G3313" t="s">
        <v>723</v>
      </c>
    </row>
    <row r="3314" spans="1:7" x14ac:dyDescent="0.25">
      <c r="A3314">
        <v>370</v>
      </c>
      <c r="B3314">
        <v>500</v>
      </c>
      <c r="C3314" t="s">
        <v>1092</v>
      </c>
      <c r="D3314" t="s">
        <v>908</v>
      </c>
      <c r="E3314" t="s">
        <v>1046</v>
      </c>
      <c r="F3314" t="str">
        <f t="shared" si="51"/>
        <v>370500DKA6410DKA1040-1050DKA3200</v>
      </c>
      <c r="G3314" t="s">
        <v>723</v>
      </c>
    </row>
    <row r="3315" spans="1:7" x14ac:dyDescent="0.25">
      <c r="A3315">
        <v>370</v>
      </c>
      <c r="B3315">
        <v>500</v>
      </c>
      <c r="C3315" t="s">
        <v>1092</v>
      </c>
      <c r="D3315" t="s">
        <v>908</v>
      </c>
      <c r="E3315" t="s">
        <v>1048</v>
      </c>
      <c r="F3315" t="str">
        <f t="shared" si="51"/>
        <v>370500DKA6410DKA1040-1050DKA3210</v>
      </c>
      <c r="G3315" t="s">
        <v>723</v>
      </c>
    </row>
    <row r="3316" spans="1:7" x14ac:dyDescent="0.25">
      <c r="A3316">
        <v>370</v>
      </c>
      <c r="B3316">
        <v>500</v>
      </c>
      <c r="C3316" t="s">
        <v>1092</v>
      </c>
      <c r="D3316" t="s">
        <v>908</v>
      </c>
      <c r="E3316" t="s">
        <v>1050</v>
      </c>
      <c r="F3316" t="str">
        <f t="shared" si="51"/>
        <v>370500DKA6410DKA1040-1050DKA3220</v>
      </c>
      <c r="G3316" t="s">
        <v>501</v>
      </c>
    </row>
    <row r="3317" spans="1:7" x14ac:dyDescent="0.25">
      <c r="A3317">
        <v>370</v>
      </c>
      <c r="B3317">
        <v>500</v>
      </c>
      <c r="C3317" t="s">
        <v>1092</v>
      </c>
      <c r="D3317" t="s">
        <v>908</v>
      </c>
      <c r="E3317" t="s">
        <v>1052</v>
      </c>
      <c r="F3317" t="str">
        <f t="shared" si="51"/>
        <v>370500DKA6410DKA1040-1050DKA3230</v>
      </c>
      <c r="G3317" t="s">
        <v>501</v>
      </c>
    </row>
    <row r="3318" spans="1:7" x14ac:dyDescent="0.25">
      <c r="A3318">
        <v>370</v>
      </c>
      <c r="B3318">
        <v>500</v>
      </c>
      <c r="C3318" t="s">
        <v>1092</v>
      </c>
      <c r="D3318" t="s">
        <v>910</v>
      </c>
      <c r="E3318" t="s">
        <v>1046</v>
      </c>
      <c r="F3318" t="str">
        <f t="shared" si="51"/>
        <v>370500DKA6410DKA1060DKA3200</v>
      </c>
      <c r="G3318" t="s">
        <v>504</v>
      </c>
    </row>
    <row r="3319" spans="1:7" x14ac:dyDescent="0.25">
      <c r="A3319">
        <v>370</v>
      </c>
      <c r="B3319">
        <v>500</v>
      </c>
      <c r="C3319" t="s">
        <v>1092</v>
      </c>
      <c r="D3319" t="s">
        <v>910</v>
      </c>
      <c r="E3319" t="s">
        <v>1048</v>
      </c>
      <c r="F3319" t="str">
        <f t="shared" si="51"/>
        <v>370500DKA6410DKA1060DKA3210</v>
      </c>
      <c r="G3319" t="s">
        <v>504</v>
      </c>
    </row>
    <row r="3320" spans="1:7" x14ac:dyDescent="0.25">
      <c r="A3320">
        <v>370</v>
      </c>
      <c r="B3320">
        <v>500</v>
      </c>
      <c r="C3320" t="s">
        <v>1092</v>
      </c>
      <c r="D3320" t="s">
        <v>910</v>
      </c>
      <c r="E3320" t="s">
        <v>1050</v>
      </c>
      <c r="F3320" t="str">
        <f t="shared" si="51"/>
        <v>370500DKA6410DKA1060DKA3220</v>
      </c>
      <c r="G3320" t="s">
        <v>501</v>
      </c>
    </row>
    <row r="3321" spans="1:7" x14ac:dyDescent="0.25">
      <c r="A3321">
        <v>370</v>
      </c>
      <c r="B3321">
        <v>500</v>
      </c>
      <c r="C3321" t="s">
        <v>1092</v>
      </c>
      <c r="D3321" t="s">
        <v>910</v>
      </c>
      <c r="E3321" t="s">
        <v>1052</v>
      </c>
      <c r="F3321" t="str">
        <f t="shared" si="51"/>
        <v>370500DKA6410DKA1060DKA3230</v>
      </c>
      <c r="G3321" t="s">
        <v>501</v>
      </c>
    </row>
    <row r="3322" spans="1:7" x14ac:dyDescent="0.25">
      <c r="A3322">
        <v>370</v>
      </c>
      <c r="B3322">
        <v>500</v>
      </c>
      <c r="C3322" t="s">
        <v>1092</v>
      </c>
      <c r="D3322" t="s">
        <v>911</v>
      </c>
      <c r="E3322" t="s">
        <v>1046</v>
      </c>
      <c r="F3322" t="str">
        <f t="shared" si="51"/>
        <v>370500DKA6410DKA1070-1080DKA3200</v>
      </c>
      <c r="G3322" t="s">
        <v>504</v>
      </c>
    </row>
    <row r="3323" spans="1:7" x14ac:dyDescent="0.25">
      <c r="A3323">
        <v>370</v>
      </c>
      <c r="B3323">
        <v>500</v>
      </c>
      <c r="C3323" t="s">
        <v>1092</v>
      </c>
      <c r="D3323" t="s">
        <v>911</v>
      </c>
      <c r="E3323" t="s">
        <v>1048</v>
      </c>
      <c r="F3323" t="str">
        <f t="shared" si="51"/>
        <v>370500DKA6410DKA1070-1080DKA3210</v>
      </c>
      <c r="G3323" t="s">
        <v>504</v>
      </c>
    </row>
    <row r="3324" spans="1:7" x14ac:dyDescent="0.25">
      <c r="A3324">
        <v>370</v>
      </c>
      <c r="B3324">
        <v>500</v>
      </c>
      <c r="C3324" t="s">
        <v>1092</v>
      </c>
      <c r="D3324" t="s">
        <v>911</v>
      </c>
      <c r="E3324" t="s">
        <v>1050</v>
      </c>
      <c r="F3324" t="str">
        <f t="shared" si="51"/>
        <v>370500DKA6410DKA1070-1080DKA3220</v>
      </c>
      <c r="G3324" t="s">
        <v>501</v>
      </c>
    </row>
    <row r="3325" spans="1:7" x14ac:dyDescent="0.25">
      <c r="A3325">
        <v>370</v>
      </c>
      <c r="B3325">
        <v>500</v>
      </c>
      <c r="C3325" t="s">
        <v>1092</v>
      </c>
      <c r="D3325" t="s">
        <v>911</v>
      </c>
      <c r="E3325" t="s">
        <v>1052</v>
      </c>
      <c r="F3325" t="str">
        <f t="shared" si="51"/>
        <v>370500DKA6410DKA1070-1080DKA3230</v>
      </c>
      <c r="G3325" t="s">
        <v>501</v>
      </c>
    </row>
    <row r="3326" spans="1:7" x14ac:dyDescent="0.25">
      <c r="A3326">
        <v>370</v>
      </c>
      <c r="B3326">
        <v>500</v>
      </c>
      <c r="C3326" t="s">
        <v>1092</v>
      </c>
      <c r="D3326" t="s">
        <v>913</v>
      </c>
      <c r="E3326" t="s">
        <v>1046</v>
      </c>
      <c r="F3326" t="str">
        <f t="shared" si="51"/>
        <v>370500DKA6410DKA1090DKA3200</v>
      </c>
      <c r="G3326" t="s">
        <v>504</v>
      </c>
    </row>
    <row r="3327" spans="1:7" x14ac:dyDescent="0.25">
      <c r="A3327">
        <v>370</v>
      </c>
      <c r="B3327">
        <v>500</v>
      </c>
      <c r="C3327" t="s">
        <v>1092</v>
      </c>
      <c r="D3327" t="s">
        <v>913</v>
      </c>
      <c r="E3327" t="s">
        <v>1048</v>
      </c>
      <c r="F3327" t="str">
        <f t="shared" si="51"/>
        <v>370500DKA6410DKA1090DKA3210</v>
      </c>
      <c r="G3327" t="s">
        <v>504</v>
      </c>
    </row>
    <row r="3328" spans="1:7" x14ac:dyDescent="0.25">
      <c r="A3328">
        <v>370</v>
      </c>
      <c r="B3328">
        <v>500</v>
      </c>
      <c r="C3328" t="s">
        <v>1092</v>
      </c>
      <c r="D3328" t="s">
        <v>913</v>
      </c>
      <c r="E3328" t="s">
        <v>1050</v>
      </c>
      <c r="F3328" t="str">
        <f t="shared" si="51"/>
        <v>370500DKA6410DKA1090DKA3220</v>
      </c>
      <c r="G3328" t="s">
        <v>501</v>
      </c>
    </row>
    <row r="3329" spans="1:7" x14ac:dyDescent="0.25">
      <c r="A3329">
        <v>370</v>
      </c>
      <c r="B3329">
        <v>500</v>
      </c>
      <c r="C3329" t="s">
        <v>1092</v>
      </c>
      <c r="D3329" t="s">
        <v>913</v>
      </c>
      <c r="E3329" t="s">
        <v>1052</v>
      </c>
      <c r="F3329" t="str">
        <f t="shared" si="51"/>
        <v>370500DKA6410DKA1090DKA3230</v>
      </c>
      <c r="G3329" t="s">
        <v>501</v>
      </c>
    </row>
    <row r="3330" spans="1:7" x14ac:dyDescent="0.25">
      <c r="A3330">
        <v>370</v>
      </c>
      <c r="B3330">
        <v>500</v>
      </c>
      <c r="C3330" t="s">
        <v>1093</v>
      </c>
      <c r="D3330" t="s">
        <v>908</v>
      </c>
      <c r="E3330" t="s">
        <v>1046</v>
      </c>
      <c r="F3330" t="str">
        <f t="shared" si="51"/>
        <v>370500DKA6420DKA1040-1050DKA3200</v>
      </c>
      <c r="G3330" t="s">
        <v>504</v>
      </c>
    </row>
    <row r="3331" spans="1:7" x14ac:dyDescent="0.25">
      <c r="A3331">
        <v>370</v>
      </c>
      <c r="B3331">
        <v>500</v>
      </c>
      <c r="C3331" t="s">
        <v>1093</v>
      </c>
      <c r="D3331" t="s">
        <v>908</v>
      </c>
      <c r="E3331" t="s">
        <v>1048</v>
      </c>
      <c r="F3331" t="str">
        <f t="shared" ref="F3331:F3394" si="52">CONCATENATE(A3331,B3331,C3331,D3331,E3331)</f>
        <v>370500DKA6420DKA1040-1050DKA3210</v>
      </c>
      <c r="G3331" t="s">
        <v>504</v>
      </c>
    </row>
    <row r="3332" spans="1:7" x14ac:dyDescent="0.25">
      <c r="A3332">
        <v>370</v>
      </c>
      <c r="B3332">
        <v>500</v>
      </c>
      <c r="C3332" t="s">
        <v>1093</v>
      </c>
      <c r="D3332" t="s">
        <v>908</v>
      </c>
      <c r="E3332" t="s">
        <v>1050</v>
      </c>
      <c r="F3332" t="str">
        <f t="shared" si="52"/>
        <v>370500DKA6420DKA1040-1050DKA3220</v>
      </c>
      <c r="G3332" t="s">
        <v>501</v>
      </c>
    </row>
    <row r="3333" spans="1:7" x14ac:dyDescent="0.25">
      <c r="A3333">
        <v>370</v>
      </c>
      <c r="B3333">
        <v>500</v>
      </c>
      <c r="C3333" t="s">
        <v>1093</v>
      </c>
      <c r="D3333" t="s">
        <v>908</v>
      </c>
      <c r="E3333" t="s">
        <v>1052</v>
      </c>
      <c r="F3333" t="str">
        <f t="shared" si="52"/>
        <v>370500DKA6420DKA1040-1050DKA3230</v>
      </c>
      <c r="G3333" t="s">
        <v>501</v>
      </c>
    </row>
    <row r="3334" spans="1:7" x14ac:dyDescent="0.25">
      <c r="A3334">
        <v>370</v>
      </c>
      <c r="B3334">
        <v>500</v>
      </c>
      <c r="C3334" t="s">
        <v>1093</v>
      </c>
      <c r="D3334" t="s">
        <v>910</v>
      </c>
      <c r="E3334" t="s">
        <v>1046</v>
      </c>
      <c r="F3334" t="str">
        <f t="shared" si="52"/>
        <v>370500DKA6420DKA1060DKA3200</v>
      </c>
      <c r="G3334" t="s">
        <v>723</v>
      </c>
    </row>
    <row r="3335" spans="1:7" x14ac:dyDescent="0.25">
      <c r="A3335">
        <v>370</v>
      </c>
      <c r="B3335">
        <v>500</v>
      </c>
      <c r="C3335" t="s">
        <v>1093</v>
      </c>
      <c r="D3335" t="s">
        <v>910</v>
      </c>
      <c r="E3335" t="s">
        <v>1048</v>
      </c>
      <c r="F3335" t="str">
        <f t="shared" si="52"/>
        <v>370500DKA6420DKA1060DKA3210</v>
      </c>
      <c r="G3335" t="s">
        <v>723</v>
      </c>
    </row>
    <row r="3336" spans="1:7" x14ac:dyDescent="0.25">
      <c r="A3336">
        <v>370</v>
      </c>
      <c r="B3336">
        <v>500</v>
      </c>
      <c r="C3336" t="s">
        <v>1093</v>
      </c>
      <c r="D3336" t="s">
        <v>910</v>
      </c>
      <c r="E3336" t="s">
        <v>1050</v>
      </c>
      <c r="F3336" t="str">
        <f t="shared" si="52"/>
        <v>370500DKA6420DKA1060DKA3220</v>
      </c>
      <c r="G3336" t="s">
        <v>723</v>
      </c>
    </row>
    <row r="3337" spans="1:7" x14ac:dyDescent="0.25">
      <c r="A3337">
        <v>370</v>
      </c>
      <c r="B3337">
        <v>500</v>
      </c>
      <c r="C3337" t="s">
        <v>1093</v>
      </c>
      <c r="D3337" t="s">
        <v>910</v>
      </c>
      <c r="E3337" t="s">
        <v>1052</v>
      </c>
      <c r="F3337" t="str">
        <f t="shared" si="52"/>
        <v>370500DKA6420DKA1060DKA3230</v>
      </c>
      <c r="G3337" t="s">
        <v>723</v>
      </c>
    </row>
    <row r="3338" spans="1:7" x14ac:dyDescent="0.25">
      <c r="A3338">
        <v>370</v>
      </c>
      <c r="B3338">
        <v>500</v>
      </c>
      <c r="C3338" t="s">
        <v>1093</v>
      </c>
      <c r="D3338" t="s">
        <v>911</v>
      </c>
      <c r="E3338" t="s">
        <v>1046</v>
      </c>
      <c r="F3338" t="str">
        <f t="shared" si="52"/>
        <v>370500DKA6420DKA1070-1080DKA3200</v>
      </c>
      <c r="G3338" t="s">
        <v>504</v>
      </c>
    </row>
    <row r="3339" spans="1:7" x14ac:dyDescent="0.25">
      <c r="A3339">
        <v>370</v>
      </c>
      <c r="B3339">
        <v>500</v>
      </c>
      <c r="C3339" t="s">
        <v>1093</v>
      </c>
      <c r="D3339" t="s">
        <v>911</v>
      </c>
      <c r="E3339" t="s">
        <v>1048</v>
      </c>
      <c r="F3339" t="str">
        <f t="shared" si="52"/>
        <v>370500DKA6420DKA1070-1080DKA3210</v>
      </c>
      <c r="G3339" t="s">
        <v>504</v>
      </c>
    </row>
    <row r="3340" spans="1:7" x14ac:dyDescent="0.25">
      <c r="A3340">
        <v>370</v>
      </c>
      <c r="B3340">
        <v>500</v>
      </c>
      <c r="C3340" t="s">
        <v>1093</v>
      </c>
      <c r="D3340" t="s">
        <v>911</v>
      </c>
      <c r="E3340" t="s">
        <v>1050</v>
      </c>
      <c r="F3340" t="str">
        <f t="shared" si="52"/>
        <v>370500DKA6420DKA1070-1080DKA3220</v>
      </c>
      <c r="G3340" t="s">
        <v>501</v>
      </c>
    </row>
    <row r="3341" spans="1:7" x14ac:dyDescent="0.25">
      <c r="A3341">
        <v>370</v>
      </c>
      <c r="B3341">
        <v>500</v>
      </c>
      <c r="C3341" t="s">
        <v>1093</v>
      </c>
      <c r="D3341" t="s">
        <v>911</v>
      </c>
      <c r="E3341" t="s">
        <v>1052</v>
      </c>
      <c r="F3341" t="str">
        <f t="shared" si="52"/>
        <v>370500DKA6420DKA1070-1080DKA3230</v>
      </c>
      <c r="G3341" t="s">
        <v>501</v>
      </c>
    </row>
    <row r="3342" spans="1:7" x14ac:dyDescent="0.25">
      <c r="A3342">
        <v>370</v>
      </c>
      <c r="B3342">
        <v>500</v>
      </c>
      <c r="C3342" t="s">
        <v>1093</v>
      </c>
      <c r="D3342" t="s">
        <v>913</v>
      </c>
      <c r="E3342" t="s">
        <v>1046</v>
      </c>
      <c r="F3342" t="str">
        <f t="shared" si="52"/>
        <v>370500DKA6420DKA1090DKA3200</v>
      </c>
      <c r="G3342" t="s">
        <v>723</v>
      </c>
    </row>
    <row r="3343" spans="1:7" x14ac:dyDescent="0.25">
      <c r="A3343">
        <v>370</v>
      </c>
      <c r="B3343">
        <v>500</v>
      </c>
      <c r="C3343" t="s">
        <v>1093</v>
      </c>
      <c r="D3343" t="s">
        <v>913</v>
      </c>
      <c r="E3343" t="s">
        <v>1048</v>
      </c>
      <c r="F3343" t="str">
        <f t="shared" si="52"/>
        <v>370500DKA6420DKA1090DKA3210</v>
      </c>
      <c r="G3343" t="s">
        <v>723</v>
      </c>
    </row>
    <row r="3344" spans="1:7" x14ac:dyDescent="0.25">
      <c r="A3344">
        <v>370</v>
      </c>
      <c r="B3344">
        <v>500</v>
      </c>
      <c r="C3344" t="s">
        <v>1093</v>
      </c>
      <c r="D3344" t="s">
        <v>913</v>
      </c>
      <c r="E3344" t="s">
        <v>1050</v>
      </c>
      <c r="F3344" t="str">
        <f t="shared" si="52"/>
        <v>370500DKA6420DKA1090DKA3220</v>
      </c>
      <c r="G3344" t="s">
        <v>723</v>
      </c>
    </row>
    <row r="3345" spans="1:7" x14ac:dyDescent="0.25">
      <c r="A3345">
        <v>370</v>
      </c>
      <c r="B3345">
        <v>500</v>
      </c>
      <c r="C3345" t="s">
        <v>1093</v>
      </c>
      <c r="D3345" t="s">
        <v>913</v>
      </c>
      <c r="E3345" t="s">
        <v>1052</v>
      </c>
      <c r="F3345" t="str">
        <f t="shared" si="52"/>
        <v>370500DKA6420DKA1090DKA3230</v>
      </c>
      <c r="G3345" t="s">
        <v>723</v>
      </c>
    </row>
    <row r="3346" spans="1:7" x14ac:dyDescent="0.25">
      <c r="A3346">
        <v>370</v>
      </c>
      <c r="B3346">
        <v>500</v>
      </c>
      <c r="C3346" t="s">
        <v>1094</v>
      </c>
      <c r="D3346" t="s">
        <v>908</v>
      </c>
      <c r="E3346" t="s">
        <v>1046</v>
      </c>
      <c r="F3346" t="str">
        <f t="shared" si="52"/>
        <v>370500DKA6430DKA1040-1050DKA3200</v>
      </c>
      <c r="G3346" t="s">
        <v>501</v>
      </c>
    </row>
    <row r="3347" spans="1:7" x14ac:dyDescent="0.25">
      <c r="A3347">
        <v>370</v>
      </c>
      <c r="B3347">
        <v>500</v>
      </c>
      <c r="C3347" t="s">
        <v>1094</v>
      </c>
      <c r="D3347" t="s">
        <v>908</v>
      </c>
      <c r="E3347" t="s">
        <v>1048</v>
      </c>
      <c r="F3347" t="str">
        <f t="shared" si="52"/>
        <v>370500DKA6430DKA1040-1050DKA3210</v>
      </c>
      <c r="G3347" t="s">
        <v>501</v>
      </c>
    </row>
    <row r="3348" spans="1:7" x14ac:dyDescent="0.25">
      <c r="A3348">
        <v>370</v>
      </c>
      <c r="B3348">
        <v>500</v>
      </c>
      <c r="C3348" t="s">
        <v>1094</v>
      </c>
      <c r="D3348" t="s">
        <v>908</v>
      </c>
      <c r="E3348" t="s">
        <v>1050</v>
      </c>
      <c r="F3348" t="str">
        <f t="shared" si="52"/>
        <v>370500DKA6430DKA1040-1050DKA3220</v>
      </c>
      <c r="G3348" t="s">
        <v>501</v>
      </c>
    </row>
    <row r="3349" spans="1:7" x14ac:dyDescent="0.25">
      <c r="A3349">
        <v>370</v>
      </c>
      <c r="B3349">
        <v>500</v>
      </c>
      <c r="C3349" t="s">
        <v>1094</v>
      </c>
      <c r="D3349" t="s">
        <v>908</v>
      </c>
      <c r="E3349" t="s">
        <v>1052</v>
      </c>
      <c r="F3349" t="str">
        <f t="shared" si="52"/>
        <v>370500DKA6430DKA1040-1050DKA3230</v>
      </c>
      <c r="G3349" t="s">
        <v>501</v>
      </c>
    </row>
    <row r="3350" spans="1:7" x14ac:dyDescent="0.25">
      <c r="A3350">
        <v>370</v>
      </c>
      <c r="B3350">
        <v>500</v>
      </c>
      <c r="C3350" t="s">
        <v>1094</v>
      </c>
      <c r="D3350" t="s">
        <v>910</v>
      </c>
      <c r="E3350" t="s">
        <v>1046</v>
      </c>
      <c r="F3350" t="str">
        <f t="shared" si="52"/>
        <v>370500DKA6430DKA1060DKA3200</v>
      </c>
      <c r="G3350" t="s">
        <v>723</v>
      </c>
    </row>
    <row r="3351" spans="1:7" x14ac:dyDescent="0.25">
      <c r="A3351">
        <v>370</v>
      </c>
      <c r="B3351">
        <v>500</v>
      </c>
      <c r="C3351" t="s">
        <v>1094</v>
      </c>
      <c r="D3351" t="s">
        <v>910</v>
      </c>
      <c r="E3351" t="s">
        <v>1048</v>
      </c>
      <c r="F3351" t="str">
        <f t="shared" si="52"/>
        <v>370500DKA6430DKA1060DKA3210</v>
      </c>
      <c r="G3351" t="s">
        <v>723</v>
      </c>
    </row>
    <row r="3352" spans="1:7" x14ac:dyDescent="0.25">
      <c r="A3352">
        <v>370</v>
      </c>
      <c r="B3352">
        <v>500</v>
      </c>
      <c r="C3352" t="s">
        <v>1094</v>
      </c>
      <c r="D3352" t="s">
        <v>910</v>
      </c>
      <c r="E3352" t="s">
        <v>1050</v>
      </c>
      <c r="F3352" t="str">
        <f t="shared" si="52"/>
        <v>370500DKA6430DKA1060DKA3220</v>
      </c>
      <c r="G3352" t="s">
        <v>723</v>
      </c>
    </row>
    <row r="3353" spans="1:7" x14ac:dyDescent="0.25">
      <c r="A3353">
        <v>370</v>
      </c>
      <c r="B3353">
        <v>500</v>
      </c>
      <c r="C3353" t="s">
        <v>1094</v>
      </c>
      <c r="D3353" t="s">
        <v>910</v>
      </c>
      <c r="E3353" t="s">
        <v>1052</v>
      </c>
      <c r="F3353" t="str">
        <f t="shared" si="52"/>
        <v>370500DKA6430DKA1060DKA3230</v>
      </c>
      <c r="G3353" t="s">
        <v>723</v>
      </c>
    </row>
    <row r="3354" spans="1:7" x14ac:dyDescent="0.25">
      <c r="A3354">
        <v>370</v>
      </c>
      <c r="B3354">
        <v>500</v>
      </c>
      <c r="C3354" t="s">
        <v>1094</v>
      </c>
      <c r="D3354" t="s">
        <v>911</v>
      </c>
      <c r="E3354" t="s">
        <v>1046</v>
      </c>
      <c r="F3354" t="str">
        <f t="shared" si="52"/>
        <v>370500DKA6430DKA1070-1080DKA3200</v>
      </c>
      <c r="G3354" t="s">
        <v>504</v>
      </c>
    </row>
    <row r="3355" spans="1:7" x14ac:dyDescent="0.25">
      <c r="A3355">
        <v>370</v>
      </c>
      <c r="B3355">
        <v>500</v>
      </c>
      <c r="C3355" t="s">
        <v>1094</v>
      </c>
      <c r="D3355" t="s">
        <v>911</v>
      </c>
      <c r="E3355" t="s">
        <v>1048</v>
      </c>
      <c r="F3355" t="str">
        <f t="shared" si="52"/>
        <v>370500DKA6430DKA1070-1080DKA3210</v>
      </c>
      <c r="G3355" t="s">
        <v>504</v>
      </c>
    </row>
    <row r="3356" spans="1:7" x14ac:dyDescent="0.25">
      <c r="A3356">
        <v>370</v>
      </c>
      <c r="B3356">
        <v>500</v>
      </c>
      <c r="C3356" t="s">
        <v>1094</v>
      </c>
      <c r="D3356" t="s">
        <v>911</v>
      </c>
      <c r="E3356" t="s">
        <v>1050</v>
      </c>
      <c r="F3356" t="str">
        <f t="shared" si="52"/>
        <v>370500DKA6430DKA1070-1080DKA3220</v>
      </c>
      <c r="G3356" t="s">
        <v>501</v>
      </c>
    </row>
    <row r="3357" spans="1:7" x14ac:dyDescent="0.25">
      <c r="A3357">
        <v>370</v>
      </c>
      <c r="B3357">
        <v>500</v>
      </c>
      <c r="C3357" t="s">
        <v>1094</v>
      </c>
      <c r="D3357" t="s">
        <v>911</v>
      </c>
      <c r="E3357" t="s">
        <v>1052</v>
      </c>
      <c r="F3357" t="str">
        <f t="shared" si="52"/>
        <v>370500DKA6430DKA1070-1080DKA3230</v>
      </c>
      <c r="G3357" t="s">
        <v>501</v>
      </c>
    </row>
    <row r="3358" spans="1:7" x14ac:dyDescent="0.25">
      <c r="A3358">
        <v>370</v>
      </c>
      <c r="B3358">
        <v>500</v>
      </c>
      <c r="C3358" t="s">
        <v>1094</v>
      </c>
      <c r="D3358" t="s">
        <v>913</v>
      </c>
      <c r="E3358" t="s">
        <v>1046</v>
      </c>
      <c r="F3358" t="str">
        <f t="shared" si="52"/>
        <v>370500DKA6430DKA1090DKA3200</v>
      </c>
      <c r="G3358" t="s">
        <v>723</v>
      </c>
    </row>
    <row r="3359" spans="1:7" x14ac:dyDescent="0.25">
      <c r="A3359">
        <v>370</v>
      </c>
      <c r="B3359">
        <v>500</v>
      </c>
      <c r="C3359" t="s">
        <v>1094</v>
      </c>
      <c r="D3359" t="s">
        <v>913</v>
      </c>
      <c r="E3359" t="s">
        <v>1048</v>
      </c>
      <c r="F3359" t="str">
        <f t="shared" si="52"/>
        <v>370500DKA6430DKA1090DKA3210</v>
      </c>
      <c r="G3359" t="s">
        <v>723</v>
      </c>
    </row>
    <row r="3360" spans="1:7" x14ac:dyDescent="0.25">
      <c r="A3360">
        <v>370</v>
      </c>
      <c r="B3360">
        <v>500</v>
      </c>
      <c r="C3360" t="s">
        <v>1094</v>
      </c>
      <c r="D3360" t="s">
        <v>913</v>
      </c>
      <c r="E3360" t="s">
        <v>1050</v>
      </c>
      <c r="F3360" t="str">
        <f t="shared" si="52"/>
        <v>370500DKA6430DKA1090DKA3220</v>
      </c>
      <c r="G3360" t="s">
        <v>723</v>
      </c>
    </row>
    <row r="3361" spans="1:7" x14ac:dyDescent="0.25">
      <c r="A3361">
        <v>370</v>
      </c>
      <c r="B3361">
        <v>500</v>
      </c>
      <c r="C3361" t="s">
        <v>1094</v>
      </c>
      <c r="D3361" t="s">
        <v>913</v>
      </c>
      <c r="E3361" t="s">
        <v>1052</v>
      </c>
      <c r="F3361" t="str">
        <f t="shared" si="52"/>
        <v>370500DKA6430DKA1090DKA3230</v>
      </c>
      <c r="G3361" t="s">
        <v>723</v>
      </c>
    </row>
    <row r="3362" spans="1:7" x14ac:dyDescent="0.25">
      <c r="A3362">
        <v>370</v>
      </c>
      <c r="B3362">
        <v>510</v>
      </c>
      <c r="C3362" t="s">
        <v>1092</v>
      </c>
      <c r="D3362" t="s">
        <v>908</v>
      </c>
      <c r="E3362" t="s">
        <v>1046</v>
      </c>
      <c r="F3362" t="str">
        <f t="shared" si="52"/>
        <v>370510DKA6410DKA1040-1050DKA3200</v>
      </c>
      <c r="G3362" t="s">
        <v>723</v>
      </c>
    </row>
    <row r="3363" spans="1:7" x14ac:dyDescent="0.25">
      <c r="A3363">
        <v>370</v>
      </c>
      <c r="B3363">
        <v>510</v>
      </c>
      <c r="C3363" t="s">
        <v>1092</v>
      </c>
      <c r="D3363" t="s">
        <v>908</v>
      </c>
      <c r="E3363" t="s">
        <v>1048</v>
      </c>
      <c r="F3363" t="str">
        <f t="shared" si="52"/>
        <v>370510DKA6410DKA1040-1050DKA3210</v>
      </c>
      <c r="G3363" t="s">
        <v>723</v>
      </c>
    </row>
    <row r="3364" spans="1:7" x14ac:dyDescent="0.25">
      <c r="A3364">
        <v>370</v>
      </c>
      <c r="B3364">
        <v>510</v>
      </c>
      <c r="C3364" t="s">
        <v>1092</v>
      </c>
      <c r="D3364" t="s">
        <v>908</v>
      </c>
      <c r="E3364" t="s">
        <v>1050</v>
      </c>
      <c r="F3364" t="str">
        <f t="shared" si="52"/>
        <v>370510DKA6410DKA1040-1050DKA3220</v>
      </c>
      <c r="G3364" t="s">
        <v>723</v>
      </c>
    </row>
    <row r="3365" spans="1:7" x14ac:dyDescent="0.25">
      <c r="A3365">
        <v>370</v>
      </c>
      <c r="B3365">
        <v>510</v>
      </c>
      <c r="C3365" t="s">
        <v>1092</v>
      </c>
      <c r="D3365" t="s">
        <v>908</v>
      </c>
      <c r="E3365" t="s">
        <v>1052</v>
      </c>
      <c r="F3365" t="str">
        <f t="shared" si="52"/>
        <v>370510DKA6410DKA1040-1050DKA3230</v>
      </c>
      <c r="G3365" t="s">
        <v>723</v>
      </c>
    </row>
    <row r="3366" spans="1:7" x14ac:dyDescent="0.25">
      <c r="A3366">
        <v>370</v>
      </c>
      <c r="B3366">
        <v>510</v>
      </c>
      <c r="C3366" t="s">
        <v>1092</v>
      </c>
      <c r="D3366" t="s">
        <v>910</v>
      </c>
      <c r="E3366" t="s">
        <v>1046</v>
      </c>
      <c r="F3366" t="str">
        <f t="shared" si="52"/>
        <v>370510DKA6410DKA1060DKA3200</v>
      </c>
      <c r="G3366" t="s">
        <v>504</v>
      </c>
    </row>
    <row r="3367" spans="1:7" x14ac:dyDescent="0.25">
      <c r="A3367">
        <v>370</v>
      </c>
      <c r="B3367">
        <v>510</v>
      </c>
      <c r="C3367" t="s">
        <v>1092</v>
      </c>
      <c r="D3367" t="s">
        <v>910</v>
      </c>
      <c r="E3367" t="s">
        <v>1048</v>
      </c>
      <c r="F3367" t="str">
        <f t="shared" si="52"/>
        <v>370510DKA6410DKA1060DKA3210</v>
      </c>
      <c r="G3367" t="s">
        <v>504</v>
      </c>
    </row>
    <row r="3368" spans="1:7" x14ac:dyDescent="0.25">
      <c r="A3368">
        <v>370</v>
      </c>
      <c r="B3368">
        <v>510</v>
      </c>
      <c r="C3368" t="s">
        <v>1092</v>
      </c>
      <c r="D3368" t="s">
        <v>910</v>
      </c>
      <c r="E3368" t="s">
        <v>1050</v>
      </c>
      <c r="F3368" t="str">
        <f t="shared" si="52"/>
        <v>370510DKA6410DKA1060DKA3220</v>
      </c>
      <c r="G3368" t="s">
        <v>501</v>
      </c>
    </row>
    <row r="3369" spans="1:7" x14ac:dyDescent="0.25">
      <c r="A3369">
        <v>370</v>
      </c>
      <c r="B3369">
        <v>510</v>
      </c>
      <c r="C3369" t="s">
        <v>1092</v>
      </c>
      <c r="D3369" t="s">
        <v>910</v>
      </c>
      <c r="E3369" t="s">
        <v>1052</v>
      </c>
      <c r="F3369" t="str">
        <f t="shared" si="52"/>
        <v>370510DKA6410DKA1060DKA3230</v>
      </c>
      <c r="G3369" t="s">
        <v>501</v>
      </c>
    </row>
    <row r="3370" spans="1:7" x14ac:dyDescent="0.25">
      <c r="A3370">
        <v>370</v>
      </c>
      <c r="B3370">
        <v>510</v>
      </c>
      <c r="C3370" t="s">
        <v>1092</v>
      </c>
      <c r="D3370" t="s">
        <v>911</v>
      </c>
      <c r="E3370" t="s">
        <v>1046</v>
      </c>
      <c r="F3370" t="str">
        <f t="shared" si="52"/>
        <v>370510DKA6410DKA1070-1080DKA3200</v>
      </c>
      <c r="G3370" t="s">
        <v>723</v>
      </c>
    </row>
    <row r="3371" spans="1:7" x14ac:dyDescent="0.25">
      <c r="A3371">
        <v>370</v>
      </c>
      <c r="B3371">
        <v>510</v>
      </c>
      <c r="C3371" t="s">
        <v>1092</v>
      </c>
      <c r="D3371" t="s">
        <v>911</v>
      </c>
      <c r="E3371" t="s">
        <v>1048</v>
      </c>
      <c r="F3371" t="str">
        <f t="shared" si="52"/>
        <v>370510DKA6410DKA1070-1080DKA3210</v>
      </c>
      <c r="G3371" t="s">
        <v>723</v>
      </c>
    </row>
    <row r="3372" spans="1:7" x14ac:dyDescent="0.25">
      <c r="A3372">
        <v>370</v>
      </c>
      <c r="B3372">
        <v>510</v>
      </c>
      <c r="C3372" t="s">
        <v>1092</v>
      </c>
      <c r="D3372" t="s">
        <v>911</v>
      </c>
      <c r="E3372" t="s">
        <v>1050</v>
      </c>
      <c r="F3372" t="str">
        <f t="shared" si="52"/>
        <v>370510DKA6410DKA1070-1080DKA3220</v>
      </c>
      <c r="G3372" t="s">
        <v>723</v>
      </c>
    </row>
    <row r="3373" spans="1:7" x14ac:dyDescent="0.25">
      <c r="A3373">
        <v>370</v>
      </c>
      <c r="B3373">
        <v>510</v>
      </c>
      <c r="C3373" t="s">
        <v>1092</v>
      </c>
      <c r="D3373" t="s">
        <v>911</v>
      </c>
      <c r="E3373" t="s">
        <v>1052</v>
      </c>
      <c r="F3373" t="str">
        <f t="shared" si="52"/>
        <v>370510DKA6410DKA1070-1080DKA3230</v>
      </c>
      <c r="G3373" t="s">
        <v>723</v>
      </c>
    </row>
    <row r="3374" spans="1:7" x14ac:dyDescent="0.25">
      <c r="A3374">
        <v>370</v>
      </c>
      <c r="B3374">
        <v>510</v>
      </c>
      <c r="C3374" t="s">
        <v>1092</v>
      </c>
      <c r="D3374" t="s">
        <v>913</v>
      </c>
      <c r="E3374" t="s">
        <v>1046</v>
      </c>
      <c r="F3374" t="str">
        <f t="shared" si="52"/>
        <v>370510DKA6410DKA1090DKA3200</v>
      </c>
      <c r="G3374" t="s">
        <v>504</v>
      </c>
    </row>
    <row r="3375" spans="1:7" x14ac:dyDescent="0.25">
      <c r="A3375">
        <v>370</v>
      </c>
      <c r="B3375">
        <v>510</v>
      </c>
      <c r="C3375" t="s">
        <v>1092</v>
      </c>
      <c r="D3375" t="s">
        <v>913</v>
      </c>
      <c r="E3375" t="s">
        <v>1048</v>
      </c>
      <c r="F3375" t="str">
        <f t="shared" si="52"/>
        <v>370510DKA6410DKA1090DKA3210</v>
      </c>
      <c r="G3375" t="s">
        <v>504</v>
      </c>
    </row>
    <row r="3376" spans="1:7" x14ac:dyDescent="0.25">
      <c r="A3376">
        <v>370</v>
      </c>
      <c r="B3376">
        <v>510</v>
      </c>
      <c r="C3376" t="s">
        <v>1092</v>
      </c>
      <c r="D3376" t="s">
        <v>913</v>
      </c>
      <c r="E3376" t="s">
        <v>1050</v>
      </c>
      <c r="F3376" t="str">
        <f t="shared" si="52"/>
        <v>370510DKA6410DKA1090DKA3220</v>
      </c>
      <c r="G3376" t="s">
        <v>501</v>
      </c>
    </row>
    <row r="3377" spans="1:7" x14ac:dyDescent="0.25">
      <c r="A3377">
        <v>370</v>
      </c>
      <c r="B3377">
        <v>510</v>
      </c>
      <c r="C3377" t="s">
        <v>1092</v>
      </c>
      <c r="D3377" t="s">
        <v>913</v>
      </c>
      <c r="E3377" t="s">
        <v>1052</v>
      </c>
      <c r="F3377" t="str">
        <f t="shared" si="52"/>
        <v>370510DKA6410DKA1090DKA3230</v>
      </c>
      <c r="G3377" t="s">
        <v>501</v>
      </c>
    </row>
    <row r="3378" spans="1:7" x14ac:dyDescent="0.25">
      <c r="A3378">
        <v>370</v>
      </c>
      <c r="B3378">
        <v>510</v>
      </c>
      <c r="C3378" t="s">
        <v>1093</v>
      </c>
      <c r="D3378" t="s">
        <v>908</v>
      </c>
      <c r="E3378" t="s">
        <v>1046</v>
      </c>
      <c r="F3378" t="str">
        <f t="shared" si="52"/>
        <v>370510DKA6420DKA1040-1050DKA3200</v>
      </c>
      <c r="G3378" t="s">
        <v>504</v>
      </c>
    </row>
    <row r="3379" spans="1:7" x14ac:dyDescent="0.25">
      <c r="A3379">
        <v>370</v>
      </c>
      <c r="B3379">
        <v>510</v>
      </c>
      <c r="C3379" t="s">
        <v>1093</v>
      </c>
      <c r="D3379" t="s">
        <v>908</v>
      </c>
      <c r="E3379" t="s">
        <v>1048</v>
      </c>
      <c r="F3379" t="str">
        <f t="shared" si="52"/>
        <v>370510DKA6420DKA1040-1050DKA3210</v>
      </c>
      <c r="G3379" t="s">
        <v>504</v>
      </c>
    </row>
    <row r="3380" spans="1:7" x14ac:dyDescent="0.25">
      <c r="A3380">
        <v>370</v>
      </c>
      <c r="B3380">
        <v>510</v>
      </c>
      <c r="C3380" t="s">
        <v>1093</v>
      </c>
      <c r="D3380" t="s">
        <v>908</v>
      </c>
      <c r="E3380" t="s">
        <v>1050</v>
      </c>
      <c r="F3380" t="str">
        <f t="shared" si="52"/>
        <v>370510DKA6420DKA1040-1050DKA3220</v>
      </c>
      <c r="G3380" t="s">
        <v>501</v>
      </c>
    </row>
    <row r="3381" spans="1:7" x14ac:dyDescent="0.25">
      <c r="A3381">
        <v>370</v>
      </c>
      <c r="B3381">
        <v>510</v>
      </c>
      <c r="C3381" t="s">
        <v>1093</v>
      </c>
      <c r="D3381" t="s">
        <v>908</v>
      </c>
      <c r="E3381" t="s">
        <v>1052</v>
      </c>
      <c r="F3381" t="str">
        <f t="shared" si="52"/>
        <v>370510DKA6420DKA1040-1050DKA3230</v>
      </c>
      <c r="G3381" t="s">
        <v>501</v>
      </c>
    </row>
    <row r="3382" spans="1:7" x14ac:dyDescent="0.25">
      <c r="A3382">
        <v>370</v>
      </c>
      <c r="B3382">
        <v>510</v>
      </c>
      <c r="C3382" t="s">
        <v>1093</v>
      </c>
      <c r="D3382" t="s">
        <v>910</v>
      </c>
      <c r="E3382" t="s">
        <v>1046</v>
      </c>
      <c r="F3382" t="str">
        <f t="shared" si="52"/>
        <v>370510DKA6420DKA1060DKA3200</v>
      </c>
      <c r="G3382" t="s">
        <v>504</v>
      </c>
    </row>
    <row r="3383" spans="1:7" x14ac:dyDescent="0.25">
      <c r="A3383">
        <v>370</v>
      </c>
      <c r="B3383">
        <v>510</v>
      </c>
      <c r="C3383" t="s">
        <v>1093</v>
      </c>
      <c r="D3383" t="s">
        <v>910</v>
      </c>
      <c r="E3383" t="s">
        <v>1048</v>
      </c>
      <c r="F3383" t="str">
        <f t="shared" si="52"/>
        <v>370510DKA6420DKA1060DKA3210</v>
      </c>
      <c r="G3383" t="s">
        <v>504</v>
      </c>
    </row>
    <row r="3384" spans="1:7" x14ac:dyDescent="0.25">
      <c r="A3384">
        <v>370</v>
      </c>
      <c r="B3384">
        <v>510</v>
      </c>
      <c r="C3384" t="s">
        <v>1093</v>
      </c>
      <c r="D3384" t="s">
        <v>910</v>
      </c>
      <c r="E3384" t="s">
        <v>1050</v>
      </c>
      <c r="F3384" t="str">
        <f t="shared" si="52"/>
        <v>370510DKA6420DKA1060DKA3220</v>
      </c>
      <c r="G3384" t="s">
        <v>501</v>
      </c>
    </row>
    <row r="3385" spans="1:7" x14ac:dyDescent="0.25">
      <c r="A3385">
        <v>370</v>
      </c>
      <c r="B3385">
        <v>510</v>
      </c>
      <c r="C3385" t="s">
        <v>1093</v>
      </c>
      <c r="D3385" t="s">
        <v>910</v>
      </c>
      <c r="E3385" t="s">
        <v>1052</v>
      </c>
      <c r="F3385" t="str">
        <f t="shared" si="52"/>
        <v>370510DKA6420DKA1060DKA3230</v>
      </c>
      <c r="G3385" t="s">
        <v>501</v>
      </c>
    </row>
    <row r="3386" spans="1:7" x14ac:dyDescent="0.25">
      <c r="A3386">
        <v>370</v>
      </c>
      <c r="B3386">
        <v>510</v>
      </c>
      <c r="C3386" t="s">
        <v>1093</v>
      </c>
      <c r="D3386" t="s">
        <v>911</v>
      </c>
      <c r="E3386" t="s">
        <v>1046</v>
      </c>
      <c r="F3386" t="str">
        <f t="shared" si="52"/>
        <v>370510DKA6420DKA1070-1080DKA3200</v>
      </c>
      <c r="G3386" t="s">
        <v>504</v>
      </c>
    </row>
    <row r="3387" spans="1:7" x14ac:dyDescent="0.25">
      <c r="A3387">
        <v>370</v>
      </c>
      <c r="B3387">
        <v>510</v>
      </c>
      <c r="C3387" t="s">
        <v>1093</v>
      </c>
      <c r="D3387" t="s">
        <v>911</v>
      </c>
      <c r="E3387" t="s">
        <v>1048</v>
      </c>
      <c r="F3387" t="str">
        <f t="shared" si="52"/>
        <v>370510DKA6420DKA1070-1080DKA3210</v>
      </c>
      <c r="G3387" t="s">
        <v>504</v>
      </c>
    </row>
    <row r="3388" spans="1:7" x14ac:dyDescent="0.25">
      <c r="A3388">
        <v>370</v>
      </c>
      <c r="B3388">
        <v>510</v>
      </c>
      <c r="C3388" t="s">
        <v>1093</v>
      </c>
      <c r="D3388" t="s">
        <v>911</v>
      </c>
      <c r="E3388" t="s">
        <v>1050</v>
      </c>
      <c r="F3388" t="str">
        <f t="shared" si="52"/>
        <v>370510DKA6420DKA1070-1080DKA3220</v>
      </c>
      <c r="G3388" t="s">
        <v>501</v>
      </c>
    </row>
    <row r="3389" spans="1:7" x14ac:dyDescent="0.25">
      <c r="A3389">
        <v>370</v>
      </c>
      <c r="B3389">
        <v>510</v>
      </c>
      <c r="C3389" t="s">
        <v>1093</v>
      </c>
      <c r="D3389" t="s">
        <v>911</v>
      </c>
      <c r="E3389" t="s">
        <v>1052</v>
      </c>
      <c r="F3389" t="str">
        <f t="shared" si="52"/>
        <v>370510DKA6420DKA1070-1080DKA3230</v>
      </c>
      <c r="G3389" t="s">
        <v>501</v>
      </c>
    </row>
    <row r="3390" spans="1:7" x14ac:dyDescent="0.25">
      <c r="A3390">
        <v>370</v>
      </c>
      <c r="B3390">
        <v>510</v>
      </c>
      <c r="C3390" t="s">
        <v>1093</v>
      </c>
      <c r="D3390" t="s">
        <v>913</v>
      </c>
      <c r="E3390" t="s">
        <v>1046</v>
      </c>
      <c r="F3390" t="str">
        <f t="shared" si="52"/>
        <v>370510DKA6420DKA1090DKA3200</v>
      </c>
      <c r="G3390" t="s">
        <v>504</v>
      </c>
    </row>
    <row r="3391" spans="1:7" x14ac:dyDescent="0.25">
      <c r="A3391">
        <v>370</v>
      </c>
      <c r="B3391">
        <v>510</v>
      </c>
      <c r="C3391" t="s">
        <v>1093</v>
      </c>
      <c r="D3391" t="s">
        <v>913</v>
      </c>
      <c r="E3391" t="s">
        <v>1048</v>
      </c>
      <c r="F3391" t="str">
        <f t="shared" si="52"/>
        <v>370510DKA6420DKA1090DKA3210</v>
      </c>
      <c r="G3391" t="s">
        <v>504</v>
      </c>
    </row>
    <row r="3392" spans="1:7" x14ac:dyDescent="0.25">
      <c r="A3392">
        <v>370</v>
      </c>
      <c r="B3392">
        <v>510</v>
      </c>
      <c r="C3392" t="s">
        <v>1093</v>
      </c>
      <c r="D3392" t="s">
        <v>913</v>
      </c>
      <c r="E3392" t="s">
        <v>1050</v>
      </c>
      <c r="F3392" t="str">
        <f t="shared" si="52"/>
        <v>370510DKA6420DKA1090DKA3220</v>
      </c>
      <c r="G3392" t="s">
        <v>501</v>
      </c>
    </row>
    <row r="3393" spans="1:7" x14ac:dyDescent="0.25">
      <c r="A3393">
        <v>370</v>
      </c>
      <c r="B3393">
        <v>510</v>
      </c>
      <c r="C3393" t="s">
        <v>1093</v>
      </c>
      <c r="D3393" t="s">
        <v>913</v>
      </c>
      <c r="E3393" t="s">
        <v>1052</v>
      </c>
      <c r="F3393" t="str">
        <f t="shared" si="52"/>
        <v>370510DKA6420DKA1090DKA3230</v>
      </c>
      <c r="G3393" t="s">
        <v>501</v>
      </c>
    </row>
    <row r="3394" spans="1:7" x14ac:dyDescent="0.25">
      <c r="A3394">
        <v>370</v>
      </c>
      <c r="B3394">
        <v>510</v>
      </c>
      <c r="C3394" t="s">
        <v>1094</v>
      </c>
      <c r="D3394" t="s">
        <v>908</v>
      </c>
      <c r="E3394" t="s">
        <v>1046</v>
      </c>
      <c r="F3394" t="str">
        <f t="shared" si="52"/>
        <v>370510DKA6430DKA1040-1050DKA3200</v>
      </c>
      <c r="G3394" t="s">
        <v>504</v>
      </c>
    </row>
    <row r="3395" spans="1:7" x14ac:dyDescent="0.25">
      <c r="A3395">
        <v>370</v>
      </c>
      <c r="B3395">
        <v>510</v>
      </c>
      <c r="C3395" t="s">
        <v>1094</v>
      </c>
      <c r="D3395" t="s">
        <v>908</v>
      </c>
      <c r="E3395" t="s">
        <v>1048</v>
      </c>
      <c r="F3395" t="str">
        <f t="shared" ref="F3395:F3458" si="53">CONCATENATE(A3395,B3395,C3395,D3395,E3395)</f>
        <v>370510DKA6430DKA1040-1050DKA3210</v>
      </c>
      <c r="G3395" t="s">
        <v>504</v>
      </c>
    </row>
    <row r="3396" spans="1:7" x14ac:dyDescent="0.25">
      <c r="A3396">
        <v>370</v>
      </c>
      <c r="B3396">
        <v>510</v>
      </c>
      <c r="C3396" t="s">
        <v>1094</v>
      </c>
      <c r="D3396" t="s">
        <v>908</v>
      </c>
      <c r="E3396" t="s">
        <v>1050</v>
      </c>
      <c r="F3396" t="str">
        <f t="shared" si="53"/>
        <v>370510DKA6430DKA1040-1050DKA3220</v>
      </c>
      <c r="G3396" t="s">
        <v>501</v>
      </c>
    </row>
    <row r="3397" spans="1:7" x14ac:dyDescent="0.25">
      <c r="A3397">
        <v>370</v>
      </c>
      <c r="B3397">
        <v>510</v>
      </c>
      <c r="C3397" t="s">
        <v>1094</v>
      </c>
      <c r="D3397" t="s">
        <v>908</v>
      </c>
      <c r="E3397" t="s">
        <v>1052</v>
      </c>
      <c r="F3397" t="str">
        <f t="shared" si="53"/>
        <v>370510DKA6430DKA1040-1050DKA3230</v>
      </c>
      <c r="G3397" t="s">
        <v>501</v>
      </c>
    </row>
    <row r="3398" spans="1:7" x14ac:dyDescent="0.25">
      <c r="A3398">
        <v>370</v>
      </c>
      <c r="B3398">
        <v>510</v>
      </c>
      <c r="C3398" t="s">
        <v>1094</v>
      </c>
      <c r="D3398" t="s">
        <v>910</v>
      </c>
      <c r="E3398" t="s">
        <v>1046</v>
      </c>
      <c r="F3398" t="str">
        <f t="shared" si="53"/>
        <v>370510DKA6430DKA1060DKA3200</v>
      </c>
      <c r="G3398" t="s">
        <v>723</v>
      </c>
    </row>
    <row r="3399" spans="1:7" x14ac:dyDescent="0.25">
      <c r="A3399">
        <v>370</v>
      </c>
      <c r="B3399">
        <v>510</v>
      </c>
      <c r="C3399" t="s">
        <v>1094</v>
      </c>
      <c r="D3399" t="s">
        <v>910</v>
      </c>
      <c r="E3399" t="s">
        <v>1048</v>
      </c>
      <c r="F3399" t="str">
        <f t="shared" si="53"/>
        <v>370510DKA6430DKA1060DKA3210</v>
      </c>
      <c r="G3399" t="s">
        <v>723</v>
      </c>
    </row>
    <row r="3400" spans="1:7" x14ac:dyDescent="0.25">
      <c r="A3400">
        <v>370</v>
      </c>
      <c r="B3400">
        <v>510</v>
      </c>
      <c r="C3400" t="s">
        <v>1094</v>
      </c>
      <c r="D3400" t="s">
        <v>910</v>
      </c>
      <c r="E3400" t="s">
        <v>1050</v>
      </c>
      <c r="F3400" t="str">
        <f t="shared" si="53"/>
        <v>370510DKA6430DKA1060DKA3220</v>
      </c>
      <c r="G3400" t="s">
        <v>723</v>
      </c>
    </row>
    <row r="3401" spans="1:7" x14ac:dyDescent="0.25">
      <c r="A3401">
        <v>370</v>
      </c>
      <c r="B3401">
        <v>510</v>
      </c>
      <c r="C3401" t="s">
        <v>1094</v>
      </c>
      <c r="D3401" t="s">
        <v>910</v>
      </c>
      <c r="E3401" t="s">
        <v>1052</v>
      </c>
      <c r="F3401" t="str">
        <f t="shared" si="53"/>
        <v>370510DKA6430DKA1060DKA3230</v>
      </c>
      <c r="G3401" t="s">
        <v>723</v>
      </c>
    </row>
    <row r="3402" spans="1:7" x14ac:dyDescent="0.25">
      <c r="A3402">
        <v>370</v>
      </c>
      <c r="B3402">
        <v>510</v>
      </c>
      <c r="C3402" t="s">
        <v>1094</v>
      </c>
      <c r="D3402" t="s">
        <v>911</v>
      </c>
      <c r="E3402" t="s">
        <v>1046</v>
      </c>
      <c r="F3402" t="str">
        <f t="shared" si="53"/>
        <v>370510DKA6430DKA1070-1080DKA3200</v>
      </c>
      <c r="G3402" t="s">
        <v>504</v>
      </c>
    </row>
    <row r="3403" spans="1:7" x14ac:dyDescent="0.25">
      <c r="A3403">
        <v>370</v>
      </c>
      <c r="B3403">
        <v>510</v>
      </c>
      <c r="C3403" t="s">
        <v>1094</v>
      </c>
      <c r="D3403" t="s">
        <v>911</v>
      </c>
      <c r="E3403" t="s">
        <v>1048</v>
      </c>
      <c r="F3403" t="str">
        <f t="shared" si="53"/>
        <v>370510DKA6430DKA1070-1080DKA3210</v>
      </c>
      <c r="G3403" t="s">
        <v>504</v>
      </c>
    </row>
    <row r="3404" spans="1:7" x14ac:dyDescent="0.25">
      <c r="A3404">
        <v>370</v>
      </c>
      <c r="B3404">
        <v>510</v>
      </c>
      <c r="C3404" t="s">
        <v>1094</v>
      </c>
      <c r="D3404" t="s">
        <v>911</v>
      </c>
      <c r="E3404" t="s">
        <v>1050</v>
      </c>
      <c r="F3404" t="str">
        <f t="shared" si="53"/>
        <v>370510DKA6430DKA1070-1080DKA3220</v>
      </c>
      <c r="G3404" t="s">
        <v>501</v>
      </c>
    </row>
    <row r="3405" spans="1:7" x14ac:dyDescent="0.25">
      <c r="A3405">
        <v>370</v>
      </c>
      <c r="B3405">
        <v>510</v>
      </c>
      <c r="C3405" t="s">
        <v>1094</v>
      </c>
      <c r="D3405" t="s">
        <v>911</v>
      </c>
      <c r="E3405" t="s">
        <v>1052</v>
      </c>
      <c r="F3405" t="str">
        <f t="shared" si="53"/>
        <v>370510DKA6430DKA1070-1080DKA3230</v>
      </c>
      <c r="G3405" t="s">
        <v>501</v>
      </c>
    </row>
    <row r="3406" spans="1:7" x14ac:dyDescent="0.25">
      <c r="A3406">
        <v>370</v>
      </c>
      <c r="B3406">
        <v>510</v>
      </c>
      <c r="C3406" t="s">
        <v>1094</v>
      </c>
      <c r="D3406" t="s">
        <v>913</v>
      </c>
      <c r="E3406" t="s">
        <v>1046</v>
      </c>
      <c r="F3406" t="str">
        <f t="shared" si="53"/>
        <v>370510DKA6430DKA1090DKA3200</v>
      </c>
      <c r="G3406" t="s">
        <v>723</v>
      </c>
    </row>
    <row r="3407" spans="1:7" x14ac:dyDescent="0.25">
      <c r="A3407">
        <v>370</v>
      </c>
      <c r="B3407">
        <v>510</v>
      </c>
      <c r="C3407" t="s">
        <v>1094</v>
      </c>
      <c r="D3407" t="s">
        <v>913</v>
      </c>
      <c r="E3407" t="s">
        <v>1048</v>
      </c>
      <c r="F3407" t="str">
        <f t="shared" si="53"/>
        <v>370510DKA6430DKA1090DKA3210</v>
      </c>
      <c r="G3407" t="s">
        <v>723</v>
      </c>
    </row>
    <row r="3408" spans="1:7" x14ac:dyDescent="0.25">
      <c r="A3408">
        <v>370</v>
      </c>
      <c r="B3408">
        <v>510</v>
      </c>
      <c r="C3408" t="s">
        <v>1094</v>
      </c>
      <c r="D3408" t="s">
        <v>913</v>
      </c>
      <c r="E3408" t="s">
        <v>1050</v>
      </c>
      <c r="F3408" t="str">
        <f t="shared" si="53"/>
        <v>370510DKA6430DKA1090DKA3220</v>
      </c>
      <c r="G3408" t="s">
        <v>723</v>
      </c>
    </row>
    <row r="3409" spans="1:7" x14ac:dyDescent="0.25">
      <c r="A3409">
        <v>370</v>
      </c>
      <c r="B3409">
        <v>510</v>
      </c>
      <c r="C3409" t="s">
        <v>1094</v>
      </c>
      <c r="D3409" t="s">
        <v>913</v>
      </c>
      <c r="E3409" t="s">
        <v>1052</v>
      </c>
      <c r="F3409" t="str">
        <f t="shared" si="53"/>
        <v>370510DKA6430DKA1090DKA3230</v>
      </c>
      <c r="G3409" t="s">
        <v>723</v>
      </c>
    </row>
    <row r="3410" spans="1:7" x14ac:dyDescent="0.25">
      <c r="A3410">
        <v>370</v>
      </c>
      <c r="B3410">
        <v>520</v>
      </c>
      <c r="C3410" t="s">
        <v>1092</v>
      </c>
      <c r="D3410" t="s">
        <v>908</v>
      </c>
      <c r="E3410" t="s">
        <v>1046</v>
      </c>
      <c r="F3410" t="str">
        <f t="shared" si="53"/>
        <v>370520DKA6410DKA1040-1050DKA3200</v>
      </c>
      <c r="G3410" t="s">
        <v>723</v>
      </c>
    </row>
    <row r="3411" spans="1:7" x14ac:dyDescent="0.25">
      <c r="A3411">
        <v>370</v>
      </c>
      <c r="B3411">
        <v>520</v>
      </c>
      <c r="C3411" t="s">
        <v>1092</v>
      </c>
      <c r="D3411" t="s">
        <v>908</v>
      </c>
      <c r="E3411" t="s">
        <v>1048</v>
      </c>
      <c r="F3411" t="str">
        <f t="shared" si="53"/>
        <v>370520DKA6410DKA1040-1050DKA3210</v>
      </c>
      <c r="G3411" t="s">
        <v>723</v>
      </c>
    </row>
    <row r="3412" spans="1:7" x14ac:dyDescent="0.25">
      <c r="A3412">
        <v>370</v>
      </c>
      <c r="B3412">
        <v>520</v>
      </c>
      <c r="C3412" t="s">
        <v>1092</v>
      </c>
      <c r="D3412" t="s">
        <v>908</v>
      </c>
      <c r="E3412" t="s">
        <v>1050</v>
      </c>
      <c r="F3412" t="str">
        <f t="shared" si="53"/>
        <v>370520DKA6410DKA1040-1050DKA3220</v>
      </c>
      <c r="G3412" t="s">
        <v>723</v>
      </c>
    </row>
    <row r="3413" spans="1:7" x14ac:dyDescent="0.25">
      <c r="A3413">
        <v>370</v>
      </c>
      <c r="B3413">
        <v>520</v>
      </c>
      <c r="C3413" t="s">
        <v>1092</v>
      </c>
      <c r="D3413" t="s">
        <v>908</v>
      </c>
      <c r="E3413" t="s">
        <v>1052</v>
      </c>
      <c r="F3413" t="str">
        <f t="shared" si="53"/>
        <v>370520DKA6410DKA1040-1050DKA3230</v>
      </c>
      <c r="G3413" t="s">
        <v>723</v>
      </c>
    </row>
    <row r="3414" spans="1:7" x14ac:dyDescent="0.25">
      <c r="A3414">
        <v>370</v>
      </c>
      <c r="B3414">
        <v>520</v>
      </c>
      <c r="C3414" t="s">
        <v>1092</v>
      </c>
      <c r="D3414" t="s">
        <v>910</v>
      </c>
      <c r="E3414" t="s">
        <v>1046</v>
      </c>
      <c r="F3414" t="str">
        <f t="shared" si="53"/>
        <v>370520DKA6410DKA1060DKA3200</v>
      </c>
      <c r="G3414" t="s">
        <v>504</v>
      </c>
    </row>
    <row r="3415" spans="1:7" x14ac:dyDescent="0.25">
      <c r="A3415">
        <v>370</v>
      </c>
      <c r="B3415">
        <v>520</v>
      </c>
      <c r="C3415" t="s">
        <v>1092</v>
      </c>
      <c r="D3415" t="s">
        <v>910</v>
      </c>
      <c r="E3415" t="s">
        <v>1048</v>
      </c>
      <c r="F3415" t="str">
        <f t="shared" si="53"/>
        <v>370520DKA6410DKA1060DKA3210</v>
      </c>
      <c r="G3415" t="s">
        <v>504</v>
      </c>
    </row>
    <row r="3416" spans="1:7" x14ac:dyDescent="0.25">
      <c r="A3416">
        <v>370</v>
      </c>
      <c r="B3416">
        <v>520</v>
      </c>
      <c r="C3416" t="s">
        <v>1092</v>
      </c>
      <c r="D3416" t="s">
        <v>910</v>
      </c>
      <c r="E3416" t="s">
        <v>1050</v>
      </c>
      <c r="F3416" t="str">
        <f t="shared" si="53"/>
        <v>370520DKA6410DKA1060DKA3220</v>
      </c>
      <c r="G3416" t="s">
        <v>501</v>
      </c>
    </row>
    <row r="3417" spans="1:7" x14ac:dyDescent="0.25">
      <c r="A3417">
        <v>370</v>
      </c>
      <c r="B3417">
        <v>520</v>
      </c>
      <c r="C3417" t="s">
        <v>1092</v>
      </c>
      <c r="D3417" t="s">
        <v>910</v>
      </c>
      <c r="E3417" t="s">
        <v>1052</v>
      </c>
      <c r="F3417" t="str">
        <f t="shared" si="53"/>
        <v>370520DKA6410DKA1060DKA3230</v>
      </c>
      <c r="G3417" t="s">
        <v>501</v>
      </c>
    </row>
    <row r="3418" spans="1:7" x14ac:dyDescent="0.25">
      <c r="A3418">
        <v>370</v>
      </c>
      <c r="B3418">
        <v>520</v>
      </c>
      <c r="C3418" t="s">
        <v>1092</v>
      </c>
      <c r="D3418" t="s">
        <v>911</v>
      </c>
      <c r="E3418" t="s">
        <v>1046</v>
      </c>
      <c r="F3418" t="str">
        <f t="shared" si="53"/>
        <v>370520DKA6410DKA1070-1080DKA3200</v>
      </c>
      <c r="G3418" t="s">
        <v>723</v>
      </c>
    </row>
    <row r="3419" spans="1:7" x14ac:dyDescent="0.25">
      <c r="A3419">
        <v>370</v>
      </c>
      <c r="B3419">
        <v>520</v>
      </c>
      <c r="C3419" t="s">
        <v>1092</v>
      </c>
      <c r="D3419" t="s">
        <v>911</v>
      </c>
      <c r="E3419" t="s">
        <v>1048</v>
      </c>
      <c r="F3419" t="str">
        <f t="shared" si="53"/>
        <v>370520DKA6410DKA1070-1080DKA3210</v>
      </c>
      <c r="G3419" t="s">
        <v>723</v>
      </c>
    </row>
    <row r="3420" spans="1:7" x14ac:dyDescent="0.25">
      <c r="A3420">
        <v>370</v>
      </c>
      <c r="B3420">
        <v>520</v>
      </c>
      <c r="C3420" t="s">
        <v>1092</v>
      </c>
      <c r="D3420" t="s">
        <v>911</v>
      </c>
      <c r="E3420" t="s">
        <v>1050</v>
      </c>
      <c r="F3420" t="str">
        <f t="shared" si="53"/>
        <v>370520DKA6410DKA1070-1080DKA3220</v>
      </c>
      <c r="G3420" t="s">
        <v>723</v>
      </c>
    </row>
    <row r="3421" spans="1:7" x14ac:dyDescent="0.25">
      <c r="A3421">
        <v>370</v>
      </c>
      <c r="B3421">
        <v>520</v>
      </c>
      <c r="C3421" t="s">
        <v>1092</v>
      </c>
      <c r="D3421" t="s">
        <v>911</v>
      </c>
      <c r="E3421" t="s">
        <v>1052</v>
      </c>
      <c r="F3421" t="str">
        <f t="shared" si="53"/>
        <v>370520DKA6410DKA1070-1080DKA3230</v>
      </c>
      <c r="G3421" t="s">
        <v>723</v>
      </c>
    </row>
    <row r="3422" spans="1:7" x14ac:dyDescent="0.25">
      <c r="A3422">
        <v>370</v>
      </c>
      <c r="B3422">
        <v>520</v>
      </c>
      <c r="C3422" t="s">
        <v>1092</v>
      </c>
      <c r="D3422" t="s">
        <v>913</v>
      </c>
      <c r="E3422" t="s">
        <v>1046</v>
      </c>
      <c r="F3422" t="str">
        <f t="shared" si="53"/>
        <v>370520DKA6410DKA1090DKA3200</v>
      </c>
      <c r="G3422" t="s">
        <v>504</v>
      </c>
    </row>
    <row r="3423" spans="1:7" x14ac:dyDescent="0.25">
      <c r="A3423">
        <v>370</v>
      </c>
      <c r="B3423">
        <v>520</v>
      </c>
      <c r="C3423" t="s">
        <v>1092</v>
      </c>
      <c r="D3423" t="s">
        <v>913</v>
      </c>
      <c r="E3423" t="s">
        <v>1048</v>
      </c>
      <c r="F3423" t="str">
        <f t="shared" si="53"/>
        <v>370520DKA6410DKA1090DKA3210</v>
      </c>
      <c r="G3423" t="s">
        <v>504</v>
      </c>
    </row>
    <row r="3424" spans="1:7" x14ac:dyDescent="0.25">
      <c r="A3424">
        <v>370</v>
      </c>
      <c r="B3424">
        <v>520</v>
      </c>
      <c r="C3424" t="s">
        <v>1092</v>
      </c>
      <c r="D3424" t="s">
        <v>913</v>
      </c>
      <c r="E3424" t="s">
        <v>1050</v>
      </c>
      <c r="F3424" t="str">
        <f t="shared" si="53"/>
        <v>370520DKA6410DKA1090DKA3220</v>
      </c>
      <c r="G3424" t="s">
        <v>504</v>
      </c>
    </row>
    <row r="3425" spans="1:7" x14ac:dyDescent="0.25">
      <c r="A3425">
        <v>370</v>
      </c>
      <c r="B3425">
        <v>520</v>
      </c>
      <c r="C3425" t="s">
        <v>1092</v>
      </c>
      <c r="D3425" t="s">
        <v>913</v>
      </c>
      <c r="E3425" t="s">
        <v>1052</v>
      </c>
      <c r="F3425" t="str">
        <f t="shared" si="53"/>
        <v>370520DKA6410DKA1090DKA3230</v>
      </c>
      <c r="G3425" t="s">
        <v>504</v>
      </c>
    </row>
    <row r="3426" spans="1:7" x14ac:dyDescent="0.25">
      <c r="A3426">
        <v>370</v>
      </c>
      <c r="B3426">
        <v>520</v>
      </c>
      <c r="C3426" t="s">
        <v>1093</v>
      </c>
      <c r="D3426" t="s">
        <v>908</v>
      </c>
      <c r="E3426" t="s">
        <v>1046</v>
      </c>
      <c r="F3426" t="str">
        <f t="shared" si="53"/>
        <v>370520DKA6420DKA1040-1050DKA3200</v>
      </c>
      <c r="G3426" t="s">
        <v>723</v>
      </c>
    </row>
    <row r="3427" spans="1:7" x14ac:dyDescent="0.25">
      <c r="A3427">
        <v>370</v>
      </c>
      <c r="B3427">
        <v>520</v>
      </c>
      <c r="C3427" t="s">
        <v>1093</v>
      </c>
      <c r="D3427" t="s">
        <v>908</v>
      </c>
      <c r="E3427" t="s">
        <v>1048</v>
      </c>
      <c r="F3427" t="str">
        <f t="shared" si="53"/>
        <v>370520DKA6420DKA1040-1050DKA3210</v>
      </c>
      <c r="G3427" t="s">
        <v>723</v>
      </c>
    </row>
    <row r="3428" spans="1:7" x14ac:dyDescent="0.25">
      <c r="A3428">
        <v>370</v>
      </c>
      <c r="B3428">
        <v>520</v>
      </c>
      <c r="C3428" t="s">
        <v>1093</v>
      </c>
      <c r="D3428" t="s">
        <v>908</v>
      </c>
      <c r="E3428" t="s">
        <v>1050</v>
      </c>
      <c r="F3428" t="str">
        <f t="shared" si="53"/>
        <v>370520DKA6420DKA1040-1050DKA3220</v>
      </c>
      <c r="G3428" t="s">
        <v>723</v>
      </c>
    </row>
    <row r="3429" spans="1:7" x14ac:dyDescent="0.25">
      <c r="A3429">
        <v>370</v>
      </c>
      <c r="B3429">
        <v>520</v>
      </c>
      <c r="C3429" t="s">
        <v>1093</v>
      </c>
      <c r="D3429" t="s">
        <v>908</v>
      </c>
      <c r="E3429" t="s">
        <v>1052</v>
      </c>
      <c r="F3429" t="str">
        <f t="shared" si="53"/>
        <v>370520DKA6420DKA1040-1050DKA3230</v>
      </c>
      <c r="G3429" t="s">
        <v>723</v>
      </c>
    </row>
    <row r="3430" spans="1:7" x14ac:dyDescent="0.25">
      <c r="A3430">
        <v>370</v>
      </c>
      <c r="B3430">
        <v>520</v>
      </c>
      <c r="C3430" t="s">
        <v>1093</v>
      </c>
      <c r="D3430" t="s">
        <v>910</v>
      </c>
      <c r="E3430" t="s">
        <v>1046</v>
      </c>
      <c r="F3430" t="str">
        <f t="shared" si="53"/>
        <v>370520DKA6420DKA1060DKA3200</v>
      </c>
      <c r="G3430" t="s">
        <v>504</v>
      </c>
    </row>
    <row r="3431" spans="1:7" x14ac:dyDescent="0.25">
      <c r="A3431">
        <v>370</v>
      </c>
      <c r="B3431">
        <v>520</v>
      </c>
      <c r="C3431" t="s">
        <v>1093</v>
      </c>
      <c r="D3431" t="s">
        <v>910</v>
      </c>
      <c r="E3431" t="s">
        <v>1048</v>
      </c>
      <c r="F3431" t="str">
        <f t="shared" si="53"/>
        <v>370520DKA6420DKA1060DKA3210</v>
      </c>
      <c r="G3431" t="s">
        <v>504</v>
      </c>
    </row>
    <row r="3432" spans="1:7" x14ac:dyDescent="0.25">
      <c r="A3432">
        <v>370</v>
      </c>
      <c r="B3432">
        <v>520</v>
      </c>
      <c r="C3432" t="s">
        <v>1093</v>
      </c>
      <c r="D3432" t="s">
        <v>910</v>
      </c>
      <c r="E3432" t="s">
        <v>1050</v>
      </c>
      <c r="F3432" t="str">
        <f t="shared" si="53"/>
        <v>370520DKA6420DKA1060DKA3220</v>
      </c>
      <c r="G3432" t="s">
        <v>501</v>
      </c>
    </row>
    <row r="3433" spans="1:7" x14ac:dyDescent="0.25">
      <c r="A3433">
        <v>370</v>
      </c>
      <c r="B3433">
        <v>520</v>
      </c>
      <c r="C3433" t="s">
        <v>1093</v>
      </c>
      <c r="D3433" t="s">
        <v>910</v>
      </c>
      <c r="E3433" t="s">
        <v>1052</v>
      </c>
      <c r="F3433" t="str">
        <f t="shared" si="53"/>
        <v>370520DKA6420DKA1060DKA3230</v>
      </c>
      <c r="G3433" t="s">
        <v>501</v>
      </c>
    </row>
    <row r="3434" spans="1:7" x14ac:dyDescent="0.25">
      <c r="A3434">
        <v>370</v>
      </c>
      <c r="B3434">
        <v>520</v>
      </c>
      <c r="C3434" t="s">
        <v>1093</v>
      </c>
      <c r="D3434" t="s">
        <v>911</v>
      </c>
      <c r="E3434" t="s">
        <v>1046</v>
      </c>
      <c r="F3434" t="str">
        <f t="shared" si="53"/>
        <v>370520DKA6420DKA1070-1080DKA3200</v>
      </c>
      <c r="G3434" t="s">
        <v>723</v>
      </c>
    </row>
    <row r="3435" spans="1:7" x14ac:dyDescent="0.25">
      <c r="A3435">
        <v>370</v>
      </c>
      <c r="B3435">
        <v>520</v>
      </c>
      <c r="C3435" t="s">
        <v>1093</v>
      </c>
      <c r="D3435" t="s">
        <v>911</v>
      </c>
      <c r="E3435" t="s">
        <v>1048</v>
      </c>
      <c r="F3435" t="str">
        <f t="shared" si="53"/>
        <v>370520DKA6420DKA1070-1080DKA3210</v>
      </c>
      <c r="G3435" t="s">
        <v>723</v>
      </c>
    </row>
    <row r="3436" spans="1:7" x14ac:dyDescent="0.25">
      <c r="A3436">
        <v>370</v>
      </c>
      <c r="B3436">
        <v>520</v>
      </c>
      <c r="C3436" t="s">
        <v>1093</v>
      </c>
      <c r="D3436" t="s">
        <v>911</v>
      </c>
      <c r="E3436" t="s">
        <v>1050</v>
      </c>
      <c r="F3436" t="str">
        <f t="shared" si="53"/>
        <v>370520DKA6420DKA1070-1080DKA3220</v>
      </c>
      <c r="G3436" t="s">
        <v>723</v>
      </c>
    </row>
    <row r="3437" spans="1:7" x14ac:dyDescent="0.25">
      <c r="A3437">
        <v>370</v>
      </c>
      <c r="B3437">
        <v>520</v>
      </c>
      <c r="C3437" t="s">
        <v>1093</v>
      </c>
      <c r="D3437" t="s">
        <v>911</v>
      </c>
      <c r="E3437" t="s">
        <v>1052</v>
      </c>
      <c r="F3437" t="str">
        <f t="shared" si="53"/>
        <v>370520DKA6420DKA1070-1080DKA3230</v>
      </c>
      <c r="G3437" t="s">
        <v>723</v>
      </c>
    </row>
    <row r="3438" spans="1:7" x14ac:dyDescent="0.25">
      <c r="A3438">
        <v>370</v>
      </c>
      <c r="B3438">
        <v>520</v>
      </c>
      <c r="C3438" t="s">
        <v>1093</v>
      </c>
      <c r="D3438" t="s">
        <v>913</v>
      </c>
      <c r="E3438" t="s">
        <v>1046</v>
      </c>
      <c r="F3438" t="str">
        <f t="shared" si="53"/>
        <v>370520DKA6420DKA1090DKA3200</v>
      </c>
      <c r="G3438" t="s">
        <v>504</v>
      </c>
    </row>
    <row r="3439" spans="1:7" x14ac:dyDescent="0.25">
      <c r="A3439">
        <v>370</v>
      </c>
      <c r="B3439">
        <v>520</v>
      </c>
      <c r="C3439" t="s">
        <v>1093</v>
      </c>
      <c r="D3439" t="s">
        <v>913</v>
      </c>
      <c r="E3439" t="s">
        <v>1048</v>
      </c>
      <c r="F3439" t="str">
        <f t="shared" si="53"/>
        <v>370520DKA6420DKA1090DKA3210</v>
      </c>
      <c r="G3439" t="s">
        <v>504</v>
      </c>
    </row>
    <row r="3440" spans="1:7" x14ac:dyDescent="0.25">
      <c r="A3440">
        <v>370</v>
      </c>
      <c r="B3440">
        <v>520</v>
      </c>
      <c r="C3440" t="s">
        <v>1093</v>
      </c>
      <c r="D3440" t="s">
        <v>913</v>
      </c>
      <c r="E3440" t="s">
        <v>1050</v>
      </c>
      <c r="F3440" t="str">
        <f t="shared" si="53"/>
        <v>370520DKA6420DKA1090DKA3220</v>
      </c>
      <c r="G3440" t="s">
        <v>501</v>
      </c>
    </row>
    <row r="3441" spans="1:7" x14ac:dyDescent="0.25">
      <c r="A3441">
        <v>370</v>
      </c>
      <c r="B3441">
        <v>520</v>
      </c>
      <c r="C3441" t="s">
        <v>1093</v>
      </c>
      <c r="D3441" t="s">
        <v>913</v>
      </c>
      <c r="E3441" t="s">
        <v>1052</v>
      </c>
      <c r="F3441" t="str">
        <f t="shared" si="53"/>
        <v>370520DKA6420DKA1090DKA3230</v>
      </c>
      <c r="G3441" t="s">
        <v>501</v>
      </c>
    </row>
    <row r="3442" spans="1:7" x14ac:dyDescent="0.25">
      <c r="A3442">
        <v>370</v>
      </c>
      <c r="B3442">
        <v>520</v>
      </c>
      <c r="C3442" t="s">
        <v>1094</v>
      </c>
      <c r="D3442" t="s">
        <v>908</v>
      </c>
      <c r="E3442" t="s">
        <v>1046</v>
      </c>
      <c r="F3442" t="str">
        <f t="shared" si="53"/>
        <v>370520DKA6430DKA1040-1050DKA3200</v>
      </c>
      <c r="G3442" t="s">
        <v>504</v>
      </c>
    </row>
    <row r="3443" spans="1:7" x14ac:dyDescent="0.25">
      <c r="A3443">
        <v>370</v>
      </c>
      <c r="B3443">
        <v>520</v>
      </c>
      <c r="C3443" t="s">
        <v>1094</v>
      </c>
      <c r="D3443" t="s">
        <v>908</v>
      </c>
      <c r="E3443" t="s">
        <v>1048</v>
      </c>
      <c r="F3443" t="str">
        <f t="shared" si="53"/>
        <v>370520DKA6430DKA1040-1050DKA3210</v>
      </c>
      <c r="G3443" t="s">
        <v>504</v>
      </c>
    </row>
    <row r="3444" spans="1:7" x14ac:dyDescent="0.25">
      <c r="A3444">
        <v>370</v>
      </c>
      <c r="B3444">
        <v>520</v>
      </c>
      <c r="C3444" t="s">
        <v>1094</v>
      </c>
      <c r="D3444" t="s">
        <v>908</v>
      </c>
      <c r="E3444" t="s">
        <v>1050</v>
      </c>
      <c r="F3444" t="str">
        <f t="shared" si="53"/>
        <v>370520DKA6430DKA1040-1050DKA3220</v>
      </c>
      <c r="G3444" t="s">
        <v>501</v>
      </c>
    </row>
    <row r="3445" spans="1:7" x14ac:dyDescent="0.25">
      <c r="A3445">
        <v>370</v>
      </c>
      <c r="B3445">
        <v>520</v>
      </c>
      <c r="C3445" t="s">
        <v>1094</v>
      </c>
      <c r="D3445" t="s">
        <v>908</v>
      </c>
      <c r="E3445" t="s">
        <v>1052</v>
      </c>
      <c r="F3445" t="str">
        <f t="shared" si="53"/>
        <v>370520DKA6430DKA1040-1050DKA3230</v>
      </c>
      <c r="G3445" t="s">
        <v>501</v>
      </c>
    </row>
    <row r="3446" spans="1:7" x14ac:dyDescent="0.25">
      <c r="A3446">
        <v>370</v>
      </c>
      <c r="B3446">
        <v>520</v>
      </c>
      <c r="C3446" t="s">
        <v>1094</v>
      </c>
      <c r="D3446" t="s">
        <v>910</v>
      </c>
      <c r="E3446" t="s">
        <v>1046</v>
      </c>
      <c r="F3446" t="str">
        <f t="shared" si="53"/>
        <v>370520DKA6430DKA1060DKA3200</v>
      </c>
      <c r="G3446" t="s">
        <v>504</v>
      </c>
    </row>
    <row r="3447" spans="1:7" x14ac:dyDescent="0.25">
      <c r="A3447">
        <v>370</v>
      </c>
      <c r="B3447">
        <v>520</v>
      </c>
      <c r="C3447" t="s">
        <v>1094</v>
      </c>
      <c r="D3447" t="s">
        <v>910</v>
      </c>
      <c r="E3447" t="s">
        <v>1048</v>
      </c>
      <c r="F3447" t="str">
        <f t="shared" si="53"/>
        <v>370520DKA6430DKA1060DKA3210</v>
      </c>
      <c r="G3447" t="s">
        <v>504</v>
      </c>
    </row>
    <row r="3448" spans="1:7" x14ac:dyDescent="0.25">
      <c r="A3448">
        <v>370</v>
      </c>
      <c r="B3448">
        <v>520</v>
      </c>
      <c r="C3448" t="s">
        <v>1094</v>
      </c>
      <c r="D3448" t="s">
        <v>910</v>
      </c>
      <c r="E3448" t="s">
        <v>1050</v>
      </c>
      <c r="F3448" t="str">
        <f t="shared" si="53"/>
        <v>370520DKA6430DKA1060DKA3220</v>
      </c>
      <c r="G3448" t="s">
        <v>501</v>
      </c>
    </row>
    <row r="3449" spans="1:7" x14ac:dyDescent="0.25">
      <c r="A3449">
        <v>370</v>
      </c>
      <c r="B3449">
        <v>520</v>
      </c>
      <c r="C3449" t="s">
        <v>1094</v>
      </c>
      <c r="D3449" t="s">
        <v>910</v>
      </c>
      <c r="E3449" t="s">
        <v>1052</v>
      </c>
      <c r="F3449" t="str">
        <f t="shared" si="53"/>
        <v>370520DKA6430DKA1060DKA3230</v>
      </c>
      <c r="G3449" t="s">
        <v>501</v>
      </c>
    </row>
    <row r="3450" spans="1:7" x14ac:dyDescent="0.25">
      <c r="A3450">
        <v>370</v>
      </c>
      <c r="B3450">
        <v>520</v>
      </c>
      <c r="C3450" t="s">
        <v>1094</v>
      </c>
      <c r="D3450" t="s">
        <v>911</v>
      </c>
      <c r="E3450" t="s">
        <v>1046</v>
      </c>
      <c r="F3450" t="str">
        <f t="shared" si="53"/>
        <v>370520DKA6430DKA1070-1080DKA3200</v>
      </c>
      <c r="G3450" t="s">
        <v>504</v>
      </c>
    </row>
    <row r="3451" spans="1:7" x14ac:dyDescent="0.25">
      <c r="A3451">
        <v>370</v>
      </c>
      <c r="B3451">
        <v>520</v>
      </c>
      <c r="C3451" t="s">
        <v>1094</v>
      </c>
      <c r="D3451" t="s">
        <v>911</v>
      </c>
      <c r="E3451" t="s">
        <v>1048</v>
      </c>
      <c r="F3451" t="str">
        <f t="shared" si="53"/>
        <v>370520DKA6430DKA1070-1080DKA3210</v>
      </c>
      <c r="G3451" t="s">
        <v>504</v>
      </c>
    </row>
    <row r="3452" spans="1:7" x14ac:dyDescent="0.25">
      <c r="A3452">
        <v>370</v>
      </c>
      <c r="B3452">
        <v>520</v>
      </c>
      <c r="C3452" t="s">
        <v>1094</v>
      </c>
      <c r="D3452" t="s">
        <v>911</v>
      </c>
      <c r="E3452" t="s">
        <v>1050</v>
      </c>
      <c r="F3452" t="str">
        <f t="shared" si="53"/>
        <v>370520DKA6430DKA1070-1080DKA3220</v>
      </c>
      <c r="G3452" t="s">
        <v>501</v>
      </c>
    </row>
    <row r="3453" spans="1:7" x14ac:dyDescent="0.25">
      <c r="A3453">
        <v>370</v>
      </c>
      <c r="B3453">
        <v>520</v>
      </c>
      <c r="C3453" t="s">
        <v>1094</v>
      </c>
      <c r="D3453" t="s">
        <v>911</v>
      </c>
      <c r="E3453" t="s">
        <v>1052</v>
      </c>
      <c r="F3453" t="str">
        <f t="shared" si="53"/>
        <v>370520DKA6430DKA1070-1080DKA3230</v>
      </c>
      <c r="G3453" t="s">
        <v>501</v>
      </c>
    </row>
    <row r="3454" spans="1:7" x14ac:dyDescent="0.25">
      <c r="A3454">
        <v>370</v>
      </c>
      <c r="B3454">
        <v>520</v>
      </c>
      <c r="C3454" t="s">
        <v>1094</v>
      </c>
      <c r="D3454" t="s">
        <v>913</v>
      </c>
      <c r="E3454" t="s">
        <v>1046</v>
      </c>
      <c r="F3454" t="str">
        <f t="shared" si="53"/>
        <v>370520DKA6430DKA1090DKA3200</v>
      </c>
      <c r="G3454" t="s">
        <v>504</v>
      </c>
    </row>
    <row r="3455" spans="1:7" x14ac:dyDescent="0.25">
      <c r="A3455">
        <v>370</v>
      </c>
      <c r="B3455">
        <v>520</v>
      </c>
      <c r="C3455" t="s">
        <v>1094</v>
      </c>
      <c r="D3455" t="s">
        <v>913</v>
      </c>
      <c r="E3455" t="s">
        <v>1048</v>
      </c>
      <c r="F3455" t="str">
        <f t="shared" si="53"/>
        <v>370520DKA6430DKA1090DKA3210</v>
      </c>
      <c r="G3455" t="s">
        <v>504</v>
      </c>
    </row>
    <row r="3456" spans="1:7" x14ac:dyDescent="0.25">
      <c r="A3456">
        <v>370</v>
      </c>
      <c r="B3456">
        <v>520</v>
      </c>
      <c r="C3456" t="s">
        <v>1094</v>
      </c>
      <c r="D3456" t="s">
        <v>913</v>
      </c>
      <c r="E3456" t="s">
        <v>1050</v>
      </c>
      <c r="F3456" t="str">
        <f t="shared" si="53"/>
        <v>370520DKA6430DKA1090DKA3220</v>
      </c>
      <c r="G3456" t="s">
        <v>501</v>
      </c>
    </row>
    <row r="3457" spans="1:7" x14ac:dyDescent="0.25">
      <c r="A3457">
        <v>370</v>
      </c>
      <c r="B3457">
        <v>520</v>
      </c>
      <c r="C3457" t="s">
        <v>1094</v>
      </c>
      <c r="D3457" t="s">
        <v>913</v>
      </c>
      <c r="E3457" t="s">
        <v>1052</v>
      </c>
      <c r="F3457" t="str">
        <f t="shared" si="53"/>
        <v>370520DKA6430DKA1090DKA3230</v>
      </c>
      <c r="G3457" t="s">
        <v>501</v>
      </c>
    </row>
    <row r="3458" spans="1:7" x14ac:dyDescent="0.25">
      <c r="A3458">
        <v>380</v>
      </c>
      <c r="B3458">
        <v>450</v>
      </c>
      <c r="C3458" t="s">
        <v>1092</v>
      </c>
      <c r="D3458" t="s">
        <v>908</v>
      </c>
      <c r="E3458" t="s">
        <v>1046</v>
      </c>
      <c r="F3458" t="str">
        <f t="shared" si="53"/>
        <v>380450DKA6410DKA1040-1050DKA3200</v>
      </c>
      <c r="G3458" t="s">
        <v>723</v>
      </c>
    </row>
    <row r="3459" spans="1:7" x14ac:dyDescent="0.25">
      <c r="A3459">
        <v>380</v>
      </c>
      <c r="B3459">
        <v>450</v>
      </c>
      <c r="C3459" t="s">
        <v>1092</v>
      </c>
      <c r="D3459" t="s">
        <v>908</v>
      </c>
      <c r="E3459" t="s">
        <v>1048</v>
      </c>
      <c r="F3459" t="str">
        <f t="shared" ref="F3459:F3522" si="54">CONCATENATE(A3459,B3459,C3459,D3459,E3459)</f>
        <v>380450DKA6410DKA1040-1050DKA3210</v>
      </c>
      <c r="G3459" t="s">
        <v>723</v>
      </c>
    </row>
    <row r="3460" spans="1:7" x14ac:dyDescent="0.25">
      <c r="A3460">
        <v>380</v>
      </c>
      <c r="B3460">
        <v>450</v>
      </c>
      <c r="C3460" t="s">
        <v>1092</v>
      </c>
      <c r="D3460" t="s">
        <v>908</v>
      </c>
      <c r="E3460" t="s">
        <v>1050</v>
      </c>
      <c r="F3460" t="str">
        <f t="shared" si="54"/>
        <v>380450DKA6410DKA1040-1050DKA3220</v>
      </c>
      <c r="G3460" t="s">
        <v>723</v>
      </c>
    </row>
    <row r="3461" spans="1:7" x14ac:dyDescent="0.25">
      <c r="A3461">
        <v>380</v>
      </c>
      <c r="B3461">
        <v>450</v>
      </c>
      <c r="C3461" t="s">
        <v>1092</v>
      </c>
      <c r="D3461" t="s">
        <v>908</v>
      </c>
      <c r="E3461" t="s">
        <v>1052</v>
      </c>
      <c r="F3461" t="str">
        <f t="shared" si="54"/>
        <v>380450DKA6410DKA1040-1050DKA3230</v>
      </c>
      <c r="G3461" t="s">
        <v>723</v>
      </c>
    </row>
    <row r="3462" spans="1:7" x14ac:dyDescent="0.25">
      <c r="A3462">
        <v>380</v>
      </c>
      <c r="B3462">
        <v>450</v>
      </c>
      <c r="C3462" t="s">
        <v>1092</v>
      </c>
      <c r="D3462" t="s">
        <v>910</v>
      </c>
      <c r="E3462" t="s">
        <v>1046</v>
      </c>
      <c r="F3462" t="str">
        <f t="shared" si="54"/>
        <v>380450DKA6410DKA1060DKA3200</v>
      </c>
      <c r="G3462" t="s">
        <v>723</v>
      </c>
    </row>
    <row r="3463" spans="1:7" x14ac:dyDescent="0.25">
      <c r="A3463">
        <v>380</v>
      </c>
      <c r="B3463">
        <v>450</v>
      </c>
      <c r="C3463" t="s">
        <v>1092</v>
      </c>
      <c r="D3463" t="s">
        <v>910</v>
      </c>
      <c r="E3463" t="s">
        <v>1048</v>
      </c>
      <c r="F3463" t="str">
        <f t="shared" si="54"/>
        <v>380450DKA6410DKA1060DKA3210</v>
      </c>
      <c r="G3463" t="s">
        <v>723</v>
      </c>
    </row>
    <row r="3464" spans="1:7" x14ac:dyDescent="0.25">
      <c r="A3464">
        <v>380</v>
      </c>
      <c r="B3464">
        <v>450</v>
      </c>
      <c r="C3464" t="s">
        <v>1092</v>
      </c>
      <c r="D3464" t="s">
        <v>910</v>
      </c>
      <c r="E3464" t="s">
        <v>1050</v>
      </c>
      <c r="F3464" t="str">
        <f t="shared" si="54"/>
        <v>380450DKA6410DKA1060DKA3220</v>
      </c>
      <c r="G3464" t="s">
        <v>723</v>
      </c>
    </row>
    <row r="3465" spans="1:7" x14ac:dyDescent="0.25">
      <c r="A3465">
        <v>380</v>
      </c>
      <c r="B3465">
        <v>450</v>
      </c>
      <c r="C3465" t="s">
        <v>1092</v>
      </c>
      <c r="D3465" t="s">
        <v>910</v>
      </c>
      <c r="E3465" t="s">
        <v>1052</v>
      </c>
      <c r="F3465" t="str">
        <f t="shared" si="54"/>
        <v>380450DKA6410DKA1060DKA3230</v>
      </c>
      <c r="G3465" t="s">
        <v>723</v>
      </c>
    </row>
    <row r="3466" spans="1:7" x14ac:dyDescent="0.25">
      <c r="A3466">
        <v>380</v>
      </c>
      <c r="B3466">
        <v>450</v>
      </c>
      <c r="C3466" t="s">
        <v>1092</v>
      </c>
      <c r="D3466" t="s">
        <v>911</v>
      </c>
      <c r="E3466" t="s">
        <v>1046</v>
      </c>
      <c r="F3466" t="str">
        <f t="shared" si="54"/>
        <v>380450DKA6410DKA1070-1080DKA3200</v>
      </c>
      <c r="G3466" t="s">
        <v>501</v>
      </c>
    </row>
    <row r="3467" spans="1:7" x14ac:dyDescent="0.25">
      <c r="A3467">
        <v>380</v>
      </c>
      <c r="B3467">
        <v>450</v>
      </c>
      <c r="C3467" t="s">
        <v>1092</v>
      </c>
      <c r="D3467" t="s">
        <v>911</v>
      </c>
      <c r="E3467" t="s">
        <v>1048</v>
      </c>
      <c r="F3467" t="str">
        <f t="shared" si="54"/>
        <v>380450DKA6410DKA1070-1080DKA3210</v>
      </c>
      <c r="G3467" t="s">
        <v>501</v>
      </c>
    </row>
    <row r="3468" spans="1:7" x14ac:dyDescent="0.25">
      <c r="A3468">
        <v>380</v>
      </c>
      <c r="B3468">
        <v>450</v>
      </c>
      <c r="C3468" t="s">
        <v>1092</v>
      </c>
      <c r="D3468" t="s">
        <v>911</v>
      </c>
      <c r="E3468" t="s">
        <v>1050</v>
      </c>
      <c r="F3468" t="str">
        <f t="shared" si="54"/>
        <v>380450DKA6410DKA1070-1080DKA3220</v>
      </c>
      <c r="G3468" t="s">
        <v>501</v>
      </c>
    </row>
    <row r="3469" spans="1:7" x14ac:dyDescent="0.25">
      <c r="A3469">
        <v>380</v>
      </c>
      <c r="B3469">
        <v>450</v>
      </c>
      <c r="C3469" t="s">
        <v>1092</v>
      </c>
      <c r="D3469" t="s">
        <v>911</v>
      </c>
      <c r="E3469" t="s">
        <v>1052</v>
      </c>
      <c r="F3469" t="str">
        <f t="shared" si="54"/>
        <v>380450DKA6410DKA1070-1080DKA3230</v>
      </c>
      <c r="G3469" t="s">
        <v>501</v>
      </c>
    </row>
    <row r="3470" spans="1:7" x14ac:dyDescent="0.25">
      <c r="A3470">
        <v>380</v>
      </c>
      <c r="B3470">
        <v>450</v>
      </c>
      <c r="C3470" t="s">
        <v>1092</v>
      </c>
      <c r="D3470" t="s">
        <v>913</v>
      </c>
      <c r="E3470" t="s">
        <v>1046</v>
      </c>
      <c r="F3470" t="str">
        <f t="shared" si="54"/>
        <v>380450DKA6410DKA1090DKA3200</v>
      </c>
      <c r="G3470" t="s">
        <v>723</v>
      </c>
    </row>
    <row r="3471" spans="1:7" x14ac:dyDescent="0.25">
      <c r="A3471">
        <v>380</v>
      </c>
      <c r="B3471">
        <v>450</v>
      </c>
      <c r="C3471" t="s">
        <v>1092</v>
      </c>
      <c r="D3471" t="s">
        <v>913</v>
      </c>
      <c r="E3471" t="s">
        <v>1048</v>
      </c>
      <c r="F3471" t="str">
        <f t="shared" si="54"/>
        <v>380450DKA6410DKA1090DKA3210</v>
      </c>
      <c r="G3471" t="s">
        <v>723</v>
      </c>
    </row>
    <row r="3472" spans="1:7" x14ac:dyDescent="0.25">
      <c r="A3472">
        <v>380</v>
      </c>
      <c r="B3472">
        <v>450</v>
      </c>
      <c r="C3472" t="s">
        <v>1092</v>
      </c>
      <c r="D3472" t="s">
        <v>913</v>
      </c>
      <c r="E3472" t="s">
        <v>1050</v>
      </c>
      <c r="F3472" t="str">
        <f t="shared" si="54"/>
        <v>380450DKA6410DKA1090DKA3220</v>
      </c>
      <c r="G3472" t="s">
        <v>723</v>
      </c>
    </row>
    <row r="3473" spans="1:7" x14ac:dyDescent="0.25">
      <c r="A3473">
        <v>380</v>
      </c>
      <c r="B3473">
        <v>450</v>
      </c>
      <c r="C3473" t="s">
        <v>1092</v>
      </c>
      <c r="D3473" t="s">
        <v>913</v>
      </c>
      <c r="E3473" t="s">
        <v>1052</v>
      </c>
      <c r="F3473" t="str">
        <f t="shared" si="54"/>
        <v>380450DKA6410DKA1090DKA3230</v>
      </c>
      <c r="G3473" t="s">
        <v>723</v>
      </c>
    </row>
    <row r="3474" spans="1:7" x14ac:dyDescent="0.25">
      <c r="A3474">
        <v>380</v>
      </c>
      <c r="B3474">
        <v>450</v>
      </c>
      <c r="C3474" t="s">
        <v>1093</v>
      </c>
      <c r="D3474" t="s">
        <v>908</v>
      </c>
      <c r="E3474" t="s">
        <v>1046</v>
      </c>
      <c r="F3474" t="str">
        <f t="shared" si="54"/>
        <v>380450DKA6420DKA1040-1050DKA3200</v>
      </c>
      <c r="G3474" t="s">
        <v>723</v>
      </c>
    </row>
    <row r="3475" spans="1:7" x14ac:dyDescent="0.25">
      <c r="A3475">
        <v>380</v>
      </c>
      <c r="B3475">
        <v>450</v>
      </c>
      <c r="C3475" t="s">
        <v>1093</v>
      </c>
      <c r="D3475" t="s">
        <v>908</v>
      </c>
      <c r="E3475" t="s">
        <v>1048</v>
      </c>
      <c r="F3475" t="str">
        <f t="shared" si="54"/>
        <v>380450DKA6420DKA1040-1050DKA3210</v>
      </c>
      <c r="G3475" t="s">
        <v>723</v>
      </c>
    </row>
    <row r="3476" spans="1:7" x14ac:dyDescent="0.25">
      <c r="A3476">
        <v>380</v>
      </c>
      <c r="B3476">
        <v>450</v>
      </c>
      <c r="C3476" t="s">
        <v>1093</v>
      </c>
      <c r="D3476" t="s">
        <v>908</v>
      </c>
      <c r="E3476" t="s">
        <v>1050</v>
      </c>
      <c r="F3476" t="str">
        <f t="shared" si="54"/>
        <v>380450DKA6420DKA1040-1050DKA3220</v>
      </c>
      <c r="G3476" t="s">
        <v>723</v>
      </c>
    </row>
    <row r="3477" spans="1:7" x14ac:dyDescent="0.25">
      <c r="A3477">
        <v>380</v>
      </c>
      <c r="B3477">
        <v>450</v>
      </c>
      <c r="C3477" t="s">
        <v>1093</v>
      </c>
      <c r="D3477" t="s">
        <v>908</v>
      </c>
      <c r="E3477" t="s">
        <v>1052</v>
      </c>
      <c r="F3477" t="str">
        <f t="shared" si="54"/>
        <v>380450DKA6420DKA1040-1050DKA3230</v>
      </c>
      <c r="G3477" t="s">
        <v>723</v>
      </c>
    </row>
    <row r="3478" spans="1:7" x14ac:dyDescent="0.25">
      <c r="A3478">
        <v>380</v>
      </c>
      <c r="B3478">
        <v>450</v>
      </c>
      <c r="C3478" t="s">
        <v>1093</v>
      </c>
      <c r="D3478" t="s">
        <v>910</v>
      </c>
      <c r="E3478" t="s">
        <v>1046</v>
      </c>
      <c r="F3478" t="str">
        <f t="shared" si="54"/>
        <v>380450DKA6420DKA1060DKA3200</v>
      </c>
      <c r="G3478" t="s">
        <v>723</v>
      </c>
    </row>
    <row r="3479" spans="1:7" x14ac:dyDescent="0.25">
      <c r="A3479">
        <v>380</v>
      </c>
      <c r="B3479">
        <v>450</v>
      </c>
      <c r="C3479" t="s">
        <v>1093</v>
      </c>
      <c r="D3479" t="s">
        <v>910</v>
      </c>
      <c r="E3479" t="s">
        <v>1048</v>
      </c>
      <c r="F3479" t="str">
        <f t="shared" si="54"/>
        <v>380450DKA6420DKA1060DKA3210</v>
      </c>
      <c r="G3479" t="s">
        <v>723</v>
      </c>
    </row>
    <row r="3480" spans="1:7" x14ac:dyDescent="0.25">
      <c r="A3480">
        <v>380</v>
      </c>
      <c r="B3480">
        <v>450</v>
      </c>
      <c r="C3480" t="s">
        <v>1093</v>
      </c>
      <c r="D3480" t="s">
        <v>910</v>
      </c>
      <c r="E3480" t="s">
        <v>1050</v>
      </c>
      <c r="F3480" t="str">
        <f t="shared" si="54"/>
        <v>380450DKA6420DKA1060DKA3220</v>
      </c>
      <c r="G3480" t="s">
        <v>723</v>
      </c>
    </row>
    <row r="3481" spans="1:7" x14ac:dyDescent="0.25">
      <c r="A3481">
        <v>380</v>
      </c>
      <c r="B3481">
        <v>450</v>
      </c>
      <c r="C3481" t="s">
        <v>1093</v>
      </c>
      <c r="D3481" t="s">
        <v>910</v>
      </c>
      <c r="E3481" t="s">
        <v>1052</v>
      </c>
      <c r="F3481" t="str">
        <f t="shared" si="54"/>
        <v>380450DKA6420DKA1060DKA3230</v>
      </c>
      <c r="G3481" t="s">
        <v>723</v>
      </c>
    </row>
    <row r="3482" spans="1:7" x14ac:dyDescent="0.25">
      <c r="A3482">
        <v>380</v>
      </c>
      <c r="B3482">
        <v>450</v>
      </c>
      <c r="C3482" t="s">
        <v>1093</v>
      </c>
      <c r="D3482" t="s">
        <v>911</v>
      </c>
      <c r="E3482" t="s">
        <v>1046</v>
      </c>
      <c r="F3482" t="str">
        <f t="shared" si="54"/>
        <v>380450DKA6420DKA1070-1080DKA3200</v>
      </c>
      <c r="G3482" t="s">
        <v>723</v>
      </c>
    </row>
    <row r="3483" spans="1:7" x14ac:dyDescent="0.25">
      <c r="A3483">
        <v>380</v>
      </c>
      <c r="B3483">
        <v>450</v>
      </c>
      <c r="C3483" t="s">
        <v>1093</v>
      </c>
      <c r="D3483" t="s">
        <v>911</v>
      </c>
      <c r="E3483" t="s">
        <v>1048</v>
      </c>
      <c r="F3483" t="str">
        <f t="shared" si="54"/>
        <v>380450DKA6420DKA1070-1080DKA3210</v>
      </c>
      <c r="G3483" t="s">
        <v>723</v>
      </c>
    </row>
    <row r="3484" spans="1:7" x14ac:dyDescent="0.25">
      <c r="A3484">
        <v>380</v>
      </c>
      <c r="B3484">
        <v>450</v>
      </c>
      <c r="C3484" t="s">
        <v>1093</v>
      </c>
      <c r="D3484" t="s">
        <v>911</v>
      </c>
      <c r="E3484" t="s">
        <v>1050</v>
      </c>
      <c r="F3484" t="str">
        <f t="shared" si="54"/>
        <v>380450DKA6420DKA1070-1080DKA3220</v>
      </c>
      <c r="G3484" t="s">
        <v>723</v>
      </c>
    </row>
    <row r="3485" spans="1:7" x14ac:dyDescent="0.25">
      <c r="A3485">
        <v>380</v>
      </c>
      <c r="B3485">
        <v>450</v>
      </c>
      <c r="C3485" t="s">
        <v>1093</v>
      </c>
      <c r="D3485" t="s">
        <v>911</v>
      </c>
      <c r="E3485" t="s">
        <v>1052</v>
      </c>
      <c r="F3485" t="str">
        <f t="shared" si="54"/>
        <v>380450DKA6420DKA1070-1080DKA3230</v>
      </c>
      <c r="G3485" t="s">
        <v>723</v>
      </c>
    </row>
    <row r="3486" spans="1:7" x14ac:dyDescent="0.25">
      <c r="A3486">
        <v>380</v>
      </c>
      <c r="B3486">
        <v>450</v>
      </c>
      <c r="C3486" t="s">
        <v>1093</v>
      </c>
      <c r="D3486" t="s">
        <v>913</v>
      </c>
      <c r="E3486" t="s">
        <v>1046</v>
      </c>
      <c r="F3486" t="str">
        <f t="shared" si="54"/>
        <v>380450DKA6420DKA1090DKA3200</v>
      </c>
      <c r="G3486" t="s">
        <v>723</v>
      </c>
    </row>
    <row r="3487" spans="1:7" x14ac:dyDescent="0.25">
      <c r="A3487">
        <v>380</v>
      </c>
      <c r="B3487">
        <v>450</v>
      </c>
      <c r="C3487" t="s">
        <v>1093</v>
      </c>
      <c r="D3487" t="s">
        <v>913</v>
      </c>
      <c r="E3487" t="s">
        <v>1048</v>
      </c>
      <c r="F3487" t="str">
        <f t="shared" si="54"/>
        <v>380450DKA6420DKA1090DKA3210</v>
      </c>
      <c r="G3487" t="s">
        <v>723</v>
      </c>
    </row>
    <row r="3488" spans="1:7" x14ac:dyDescent="0.25">
      <c r="A3488">
        <v>380</v>
      </c>
      <c r="B3488">
        <v>450</v>
      </c>
      <c r="C3488" t="s">
        <v>1093</v>
      </c>
      <c r="D3488" t="s">
        <v>913</v>
      </c>
      <c r="E3488" t="s">
        <v>1050</v>
      </c>
      <c r="F3488" t="str">
        <f t="shared" si="54"/>
        <v>380450DKA6420DKA1090DKA3220</v>
      </c>
      <c r="G3488" t="s">
        <v>723</v>
      </c>
    </row>
    <row r="3489" spans="1:7" x14ac:dyDescent="0.25">
      <c r="A3489">
        <v>380</v>
      </c>
      <c r="B3489">
        <v>450</v>
      </c>
      <c r="C3489" t="s">
        <v>1093</v>
      </c>
      <c r="D3489" t="s">
        <v>913</v>
      </c>
      <c r="E3489" t="s">
        <v>1052</v>
      </c>
      <c r="F3489" t="str">
        <f t="shared" si="54"/>
        <v>380450DKA6420DKA1090DKA3230</v>
      </c>
      <c r="G3489" t="s">
        <v>723</v>
      </c>
    </row>
    <row r="3490" spans="1:7" x14ac:dyDescent="0.25">
      <c r="A3490">
        <v>380</v>
      </c>
      <c r="B3490">
        <v>450</v>
      </c>
      <c r="C3490" t="s">
        <v>1094</v>
      </c>
      <c r="D3490" t="s">
        <v>908</v>
      </c>
      <c r="E3490" t="s">
        <v>1046</v>
      </c>
      <c r="F3490" t="str">
        <f t="shared" si="54"/>
        <v>380450DKA6430DKA1040-1050DKA3200</v>
      </c>
      <c r="G3490" t="s">
        <v>723</v>
      </c>
    </row>
    <row r="3491" spans="1:7" x14ac:dyDescent="0.25">
      <c r="A3491">
        <v>380</v>
      </c>
      <c r="B3491">
        <v>450</v>
      </c>
      <c r="C3491" t="s">
        <v>1094</v>
      </c>
      <c r="D3491" t="s">
        <v>908</v>
      </c>
      <c r="E3491" t="s">
        <v>1048</v>
      </c>
      <c r="F3491" t="str">
        <f t="shared" si="54"/>
        <v>380450DKA6430DKA1040-1050DKA3210</v>
      </c>
      <c r="G3491" t="s">
        <v>723</v>
      </c>
    </row>
    <row r="3492" spans="1:7" x14ac:dyDescent="0.25">
      <c r="A3492">
        <v>380</v>
      </c>
      <c r="B3492">
        <v>450</v>
      </c>
      <c r="C3492" t="s">
        <v>1094</v>
      </c>
      <c r="D3492" t="s">
        <v>908</v>
      </c>
      <c r="E3492" t="s">
        <v>1050</v>
      </c>
      <c r="F3492" t="str">
        <f t="shared" si="54"/>
        <v>380450DKA6430DKA1040-1050DKA3220</v>
      </c>
      <c r="G3492" t="s">
        <v>723</v>
      </c>
    </row>
    <row r="3493" spans="1:7" x14ac:dyDescent="0.25">
      <c r="A3493">
        <v>380</v>
      </c>
      <c r="B3493">
        <v>450</v>
      </c>
      <c r="C3493" t="s">
        <v>1094</v>
      </c>
      <c r="D3493" t="s">
        <v>908</v>
      </c>
      <c r="E3493" t="s">
        <v>1052</v>
      </c>
      <c r="F3493" t="str">
        <f t="shared" si="54"/>
        <v>380450DKA6430DKA1040-1050DKA3230</v>
      </c>
      <c r="G3493" t="s">
        <v>723</v>
      </c>
    </row>
    <row r="3494" spans="1:7" x14ac:dyDescent="0.25">
      <c r="A3494">
        <v>380</v>
      </c>
      <c r="B3494">
        <v>450</v>
      </c>
      <c r="C3494" t="s">
        <v>1094</v>
      </c>
      <c r="D3494" t="s">
        <v>910</v>
      </c>
      <c r="E3494" t="s">
        <v>1046</v>
      </c>
      <c r="F3494" t="str">
        <f t="shared" si="54"/>
        <v>380450DKA6430DKA1060DKA3200</v>
      </c>
      <c r="G3494" t="s">
        <v>723</v>
      </c>
    </row>
    <row r="3495" spans="1:7" x14ac:dyDescent="0.25">
      <c r="A3495">
        <v>380</v>
      </c>
      <c r="B3495">
        <v>450</v>
      </c>
      <c r="C3495" t="s">
        <v>1094</v>
      </c>
      <c r="D3495" t="s">
        <v>910</v>
      </c>
      <c r="E3495" t="s">
        <v>1048</v>
      </c>
      <c r="F3495" t="str">
        <f t="shared" si="54"/>
        <v>380450DKA6430DKA1060DKA3210</v>
      </c>
      <c r="G3495" t="s">
        <v>723</v>
      </c>
    </row>
    <row r="3496" spans="1:7" x14ac:dyDescent="0.25">
      <c r="A3496">
        <v>380</v>
      </c>
      <c r="B3496">
        <v>450</v>
      </c>
      <c r="C3496" t="s">
        <v>1094</v>
      </c>
      <c r="D3496" t="s">
        <v>910</v>
      </c>
      <c r="E3496" t="s">
        <v>1050</v>
      </c>
      <c r="F3496" t="str">
        <f t="shared" si="54"/>
        <v>380450DKA6430DKA1060DKA3220</v>
      </c>
      <c r="G3496" t="s">
        <v>723</v>
      </c>
    </row>
    <row r="3497" spans="1:7" x14ac:dyDescent="0.25">
      <c r="A3497">
        <v>380</v>
      </c>
      <c r="B3497">
        <v>450</v>
      </c>
      <c r="C3497" t="s">
        <v>1094</v>
      </c>
      <c r="D3497" t="s">
        <v>910</v>
      </c>
      <c r="E3497" t="s">
        <v>1052</v>
      </c>
      <c r="F3497" t="str">
        <f t="shared" si="54"/>
        <v>380450DKA6430DKA1060DKA3230</v>
      </c>
      <c r="G3497" t="s">
        <v>723</v>
      </c>
    </row>
    <row r="3498" spans="1:7" x14ac:dyDescent="0.25">
      <c r="A3498">
        <v>380</v>
      </c>
      <c r="B3498">
        <v>450</v>
      </c>
      <c r="C3498" t="s">
        <v>1094</v>
      </c>
      <c r="D3498" t="s">
        <v>911</v>
      </c>
      <c r="E3498" t="s">
        <v>1046</v>
      </c>
      <c r="F3498" t="str">
        <f t="shared" si="54"/>
        <v>380450DKA6430DKA1070-1080DKA3200</v>
      </c>
      <c r="G3498" t="s">
        <v>723</v>
      </c>
    </row>
    <row r="3499" spans="1:7" x14ac:dyDescent="0.25">
      <c r="A3499">
        <v>380</v>
      </c>
      <c r="B3499">
        <v>450</v>
      </c>
      <c r="C3499" t="s">
        <v>1094</v>
      </c>
      <c r="D3499" t="s">
        <v>911</v>
      </c>
      <c r="E3499" t="s">
        <v>1048</v>
      </c>
      <c r="F3499" t="str">
        <f t="shared" si="54"/>
        <v>380450DKA6430DKA1070-1080DKA3210</v>
      </c>
      <c r="G3499" t="s">
        <v>723</v>
      </c>
    </row>
    <row r="3500" spans="1:7" x14ac:dyDescent="0.25">
      <c r="A3500">
        <v>380</v>
      </c>
      <c r="B3500">
        <v>450</v>
      </c>
      <c r="C3500" t="s">
        <v>1094</v>
      </c>
      <c r="D3500" t="s">
        <v>911</v>
      </c>
      <c r="E3500" t="s">
        <v>1050</v>
      </c>
      <c r="F3500" t="str">
        <f t="shared" si="54"/>
        <v>380450DKA6430DKA1070-1080DKA3220</v>
      </c>
      <c r="G3500" t="s">
        <v>723</v>
      </c>
    </row>
    <row r="3501" spans="1:7" x14ac:dyDescent="0.25">
      <c r="A3501">
        <v>380</v>
      </c>
      <c r="B3501">
        <v>450</v>
      </c>
      <c r="C3501" t="s">
        <v>1094</v>
      </c>
      <c r="D3501" t="s">
        <v>911</v>
      </c>
      <c r="E3501" t="s">
        <v>1052</v>
      </c>
      <c r="F3501" t="str">
        <f t="shared" si="54"/>
        <v>380450DKA6430DKA1070-1080DKA3230</v>
      </c>
      <c r="G3501" t="s">
        <v>723</v>
      </c>
    </row>
    <row r="3502" spans="1:7" x14ac:dyDescent="0.25">
      <c r="A3502">
        <v>380</v>
      </c>
      <c r="B3502">
        <v>450</v>
      </c>
      <c r="C3502" t="s">
        <v>1094</v>
      </c>
      <c r="D3502" t="s">
        <v>913</v>
      </c>
      <c r="E3502" t="s">
        <v>1046</v>
      </c>
      <c r="F3502" t="str">
        <f t="shared" si="54"/>
        <v>380450DKA6430DKA1090DKA3200</v>
      </c>
      <c r="G3502" t="s">
        <v>723</v>
      </c>
    </row>
    <row r="3503" spans="1:7" x14ac:dyDescent="0.25">
      <c r="A3503">
        <v>380</v>
      </c>
      <c r="B3503">
        <v>450</v>
      </c>
      <c r="C3503" t="s">
        <v>1094</v>
      </c>
      <c r="D3503" t="s">
        <v>913</v>
      </c>
      <c r="E3503" t="s">
        <v>1048</v>
      </c>
      <c r="F3503" t="str">
        <f t="shared" si="54"/>
        <v>380450DKA6430DKA1090DKA3210</v>
      </c>
      <c r="G3503" t="s">
        <v>723</v>
      </c>
    </row>
    <row r="3504" spans="1:7" x14ac:dyDescent="0.25">
      <c r="A3504">
        <v>380</v>
      </c>
      <c r="B3504">
        <v>450</v>
      </c>
      <c r="C3504" t="s">
        <v>1094</v>
      </c>
      <c r="D3504" t="s">
        <v>913</v>
      </c>
      <c r="E3504" t="s">
        <v>1050</v>
      </c>
      <c r="F3504" t="str">
        <f t="shared" si="54"/>
        <v>380450DKA6430DKA1090DKA3220</v>
      </c>
      <c r="G3504" t="s">
        <v>723</v>
      </c>
    </row>
    <row r="3505" spans="1:7" x14ac:dyDescent="0.25">
      <c r="A3505">
        <v>380</v>
      </c>
      <c r="B3505">
        <v>450</v>
      </c>
      <c r="C3505" t="s">
        <v>1094</v>
      </c>
      <c r="D3505" t="s">
        <v>913</v>
      </c>
      <c r="E3505" t="s">
        <v>1052</v>
      </c>
      <c r="F3505" t="str">
        <f t="shared" si="54"/>
        <v>380450DKA6430DKA1090DKA3230</v>
      </c>
      <c r="G3505" t="s">
        <v>723</v>
      </c>
    </row>
    <row r="3506" spans="1:7" x14ac:dyDescent="0.25">
      <c r="A3506">
        <v>380</v>
      </c>
      <c r="B3506">
        <v>460</v>
      </c>
      <c r="C3506" t="s">
        <v>1092</v>
      </c>
      <c r="D3506" t="s">
        <v>908</v>
      </c>
      <c r="E3506" t="s">
        <v>1046</v>
      </c>
      <c r="F3506" t="str">
        <f t="shared" si="54"/>
        <v>380460DKA6410DKA1040-1050DKA3200</v>
      </c>
      <c r="G3506" t="s">
        <v>501</v>
      </c>
    </row>
    <row r="3507" spans="1:7" x14ac:dyDescent="0.25">
      <c r="A3507">
        <v>380</v>
      </c>
      <c r="B3507">
        <v>460</v>
      </c>
      <c r="C3507" t="s">
        <v>1092</v>
      </c>
      <c r="D3507" t="s">
        <v>908</v>
      </c>
      <c r="E3507" t="s">
        <v>1048</v>
      </c>
      <c r="F3507" t="str">
        <f t="shared" si="54"/>
        <v>380460DKA6410DKA1040-1050DKA3210</v>
      </c>
      <c r="G3507" t="s">
        <v>501</v>
      </c>
    </row>
    <row r="3508" spans="1:7" x14ac:dyDescent="0.25">
      <c r="A3508">
        <v>380</v>
      </c>
      <c r="B3508">
        <v>460</v>
      </c>
      <c r="C3508" t="s">
        <v>1092</v>
      </c>
      <c r="D3508" t="s">
        <v>908</v>
      </c>
      <c r="E3508" t="s">
        <v>1050</v>
      </c>
      <c r="F3508" t="str">
        <f t="shared" si="54"/>
        <v>380460DKA6410DKA1040-1050DKA3220</v>
      </c>
      <c r="G3508" t="s">
        <v>501</v>
      </c>
    </row>
    <row r="3509" spans="1:7" x14ac:dyDescent="0.25">
      <c r="A3509">
        <v>380</v>
      </c>
      <c r="B3509">
        <v>460</v>
      </c>
      <c r="C3509" t="s">
        <v>1092</v>
      </c>
      <c r="D3509" t="s">
        <v>908</v>
      </c>
      <c r="E3509" t="s">
        <v>1052</v>
      </c>
      <c r="F3509" t="str">
        <f t="shared" si="54"/>
        <v>380460DKA6410DKA1040-1050DKA3230</v>
      </c>
      <c r="G3509" t="s">
        <v>501</v>
      </c>
    </row>
    <row r="3510" spans="1:7" x14ac:dyDescent="0.25">
      <c r="A3510">
        <v>380</v>
      </c>
      <c r="B3510">
        <v>460</v>
      </c>
      <c r="C3510" t="s">
        <v>1092</v>
      </c>
      <c r="D3510" t="s">
        <v>910</v>
      </c>
      <c r="E3510" t="s">
        <v>1046</v>
      </c>
      <c r="F3510" t="str">
        <f t="shared" si="54"/>
        <v>380460DKA6410DKA1060DKA3200</v>
      </c>
      <c r="G3510" t="s">
        <v>723</v>
      </c>
    </row>
    <row r="3511" spans="1:7" x14ac:dyDescent="0.25">
      <c r="A3511">
        <v>380</v>
      </c>
      <c r="B3511">
        <v>460</v>
      </c>
      <c r="C3511" t="s">
        <v>1092</v>
      </c>
      <c r="D3511" t="s">
        <v>910</v>
      </c>
      <c r="E3511" t="s">
        <v>1048</v>
      </c>
      <c r="F3511" t="str">
        <f t="shared" si="54"/>
        <v>380460DKA6410DKA1060DKA3210</v>
      </c>
      <c r="G3511" t="s">
        <v>723</v>
      </c>
    </row>
    <row r="3512" spans="1:7" x14ac:dyDescent="0.25">
      <c r="A3512">
        <v>380</v>
      </c>
      <c r="B3512">
        <v>460</v>
      </c>
      <c r="C3512" t="s">
        <v>1092</v>
      </c>
      <c r="D3512" t="s">
        <v>910</v>
      </c>
      <c r="E3512" t="s">
        <v>1050</v>
      </c>
      <c r="F3512" t="str">
        <f t="shared" si="54"/>
        <v>380460DKA6410DKA1060DKA3220</v>
      </c>
      <c r="G3512" t="s">
        <v>723</v>
      </c>
    </row>
    <row r="3513" spans="1:7" x14ac:dyDescent="0.25">
      <c r="A3513">
        <v>380</v>
      </c>
      <c r="B3513">
        <v>460</v>
      </c>
      <c r="C3513" t="s">
        <v>1092</v>
      </c>
      <c r="D3513" t="s">
        <v>910</v>
      </c>
      <c r="E3513" t="s">
        <v>1052</v>
      </c>
      <c r="F3513" t="str">
        <f t="shared" si="54"/>
        <v>380460DKA6410DKA1060DKA3230</v>
      </c>
      <c r="G3513" t="s">
        <v>723</v>
      </c>
    </row>
    <row r="3514" spans="1:7" x14ac:dyDescent="0.25">
      <c r="A3514">
        <v>380</v>
      </c>
      <c r="B3514">
        <v>460</v>
      </c>
      <c r="C3514" t="s">
        <v>1092</v>
      </c>
      <c r="D3514" t="s">
        <v>911</v>
      </c>
      <c r="E3514" t="s">
        <v>1046</v>
      </c>
      <c r="F3514" t="str">
        <f t="shared" si="54"/>
        <v>380460DKA6410DKA1070-1080DKA3200</v>
      </c>
      <c r="G3514" t="s">
        <v>501</v>
      </c>
    </row>
    <row r="3515" spans="1:7" x14ac:dyDescent="0.25">
      <c r="A3515">
        <v>380</v>
      </c>
      <c r="B3515">
        <v>460</v>
      </c>
      <c r="C3515" t="s">
        <v>1092</v>
      </c>
      <c r="D3515" t="s">
        <v>911</v>
      </c>
      <c r="E3515" t="s">
        <v>1048</v>
      </c>
      <c r="F3515" t="str">
        <f t="shared" si="54"/>
        <v>380460DKA6410DKA1070-1080DKA3210</v>
      </c>
      <c r="G3515" t="s">
        <v>501</v>
      </c>
    </row>
    <row r="3516" spans="1:7" x14ac:dyDescent="0.25">
      <c r="A3516">
        <v>380</v>
      </c>
      <c r="B3516">
        <v>460</v>
      </c>
      <c r="C3516" t="s">
        <v>1092</v>
      </c>
      <c r="D3516" t="s">
        <v>911</v>
      </c>
      <c r="E3516" t="s">
        <v>1050</v>
      </c>
      <c r="F3516" t="str">
        <f t="shared" si="54"/>
        <v>380460DKA6410DKA1070-1080DKA3220</v>
      </c>
      <c r="G3516" t="s">
        <v>501</v>
      </c>
    </row>
    <row r="3517" spans="1:7" x14ac:dyDescent="0.25">
      <c r="A3517">
        <v>380</v>
      </c>
      <c r="B3517">
        <v>460</v>
      </c>
      <c r="C3517" t="s">
        <v>1092</v>
      </c>
      <c r="D3517" t="s">
        <v>911</v>
      </c>
      <c r="E3517" t="s">
        <v>1052</v>
      </c>
      <c r="F3517" t="str">
        <f t="shared" si="54"/>
        <v>380460DKA6410DKA1070-1080DKA3230</v>
      </c>
      <c r="G3517" t="s">
        <v>501</v>
      </c>
    </row>
    <row r="3518" spans="1:7" x14ac:dyDescent="0.25">
      <c r="A3518">
        <v>380</v>
      </c>
      <c r="B3518">
        <v>460</v>
      </c>
      <c r="C3518" t="s">
        <v>1092</v>
      </c>
      <c r="D3518" t="s">
        <v>913</v>
      </c>
      <c r="E3518" t="s">
        <v>1046</v>
      </c>
      <c r="F3518" t="str">
        <f t="shared" si="54"/>
        <v>380460DKA6410DKA1090DKA3200</v>
      </c>
      <c r="G3518" t="s">
        <v>723</v>
      </c>
    </row>
    <row r="3519" spans="1:7" x14ac:dyDescent="0.25">
      <c r="A3519">
        <v>380</v>
      </c>
      <c r="B3519">
        <v>460</v>
      </c>
      <c r="C3519" t="s">
        <v>1092</v>
      </c>
      <c r="D3519" t="s">
        <v>913</v>
      </c>
      <c r="E3519" t="s">
        <v>1048</v>
      </c>
      <c r="F3519" t="str">
        <f t="shared" si="54"/>
        <v>380460DKA6410DKA1090DKA3210</v>
      </c>
      <c r="G3519" t="s">
        <v>723</v>
      </c>
    </row>
    <row r="3520" spans="1:7" x14ac:dyDescent="0.25">
      <c r="A3520">
        <v>380</v>
      </c>
      <c r="B3520">
        <v>460</v>
      </c>
      <c r="C3520" t="s">
        <v>1092</v>
      </c>
      <c r="D3520" t="s">
        <v>913</v>
      </c>
      <c r="E3520" t="s">
        <v>1050</v>
      </c>
      <c r="F3520" t="str">
        <f t="shared" si="54"/>
        <v>380460DKA6410DKA1090DKA3220</v>
      </c>
      <c r="G3520" t="s">
        <v>723</v>
      </c>
    </row>
    <row r="3521" spans="1:7" x14ac:dyDescent="0.25">
      <c r="A3521">
        <v>380</v>
      </c>
      <c r="B3521">
        <v>460</v>
      </c>
      <c r="C3521" t="s">
        <v>1092</v>
      </c>
      <c r="D3521" t="s">
        <v>913</v>
      </c>
      <c r="E3521" t="s">
        <v>1052</v>
      </c>
      <c r="F3521" t="str">
        <f t="shared" si="54"/>
        <v>380460DKA6410DKA1090DKA3230</v>
      </c>
      <c r="G3521" t="s">
        <v>723</v>
      </c>
    </row>
    <row r="3522" spans="1:7" x14ac:dyDescent="0.25">
      <c r="A3522">
        <v>380</v>
      </c>
      <c r="B3522">
        <v>460</v>
      </c>
      <c r="C3522" t="s">
        <v>1093</v>
      </c>
      <c r="D3522" t="s">
        <v>908</v>
      </c>
      <c r="E3522" t="s">
        <v>1046</v>
      </c>
      <c r="F3522" t="str">
        <f t="shared" si="54"/>
        <v>380460DKA6420DKA1040-1050DKA3200</v>
      </c>
      <c r="G3522" t="s">
        <v>501</v>
      </c>
    </row>
    <row r="3523" spans="1:7" x14ac:dyDescent="0.25">
      <c r="A3523">
        <v>380</v>
      </c>
      <c r="B3523">
        <v>460</v>
      </c>
      <c r="C3523" t="s">
        <v>1093</v>
      </c>
      <c r="D3523" t="s">
        <v>908</v>
      </c>
      <c r="E3523" t="s">
        <v>1048</v>
      </c>
      <c r="F3523" t="str">
        <f t="shared" ref="F3523:F3586" si="55">CONCATENATE(A3523,B3523,C3523,D3523,E3523)</f>
        <v>380460DKA6420DKA1040-1050DKA3210</v>
      </c>
      <c r="G3523" t="s">
        <v>501</v>
      </c>
    </row>
    <row r="3524" spans="1:7" x14ac:dyDescent="0.25">
      <c r="A3524">
        <v>380</v>
      </c>
      <c r="B3524">
        <v>460</v>
      </c>
      <c r="C3524" t="s">
        <v>1093</v>
      </c>
      <c r="D3524" t="s">
        <v>908</v>
      </c>
      <c r="E3524" t="s">
        <v>1050</v>
      </c>
      <c r="F3524" t="str">
        <f t="shared" si="55"/>
        <v>380460DKA6420DKA1040-1050DKA3220</v>
      </c>
      <c r="G3524" t="s">
        <v>501</v>
      </c>
    </row>
    <row r="3525" spans="1:7" x14ac:dyDescent="0.25">
      <c r="A3525">
        <v>380</v>
      </c>
      <c r="B3525">
        <v>460</v>
      </c>
      <c r="C3525" t="s">
        <v>1093</v>
      </c>
      <c r="D3525" t="s">
        <v>908</v>
      </c>
      <c r="E3525" t="s">
        <v>1052</v>
      </c>
      <c r="F3525" t="str">
        <f t="shared" si="55"/>
        <v>380460DKA6420DKA1040-1050DKA3230</v>
      </c>
      <c r="G3525" t="s">
        <v>501</v>
      </c>
    </row>
    <row r="3526" spans="1:7" x14ac:dyDescent="0.25">
      <c r="A3526">
        <v>380</v>
      </c>
      <c r="B3526">
        <v>460</v>
      </c>
      <c r="C3526" t="s">
        <v>1093</v>
      </c>
      <c r="D3526" t="s">
        <v>910</v>
      </c>
      <c r="E3526" t="s">
        <v>1046</v>
      </c>
      <c r="F3526" t="str">
        <f t="shared" si="55"/>
        <v>380460DKA6420DKA1060DKA3200</v>
      </c>
      <c r="G3526" t="s">
        <v>723</v>
      </c>
    </row>
    <row r="3527" spans="1:7" x14ac:dyDescent="0.25">
      <c r="A3527">
        <v>380</v>
      </c>
      <c r="B3527">
        <v>460</v>
      </c>
      <c r="C3527" t="s">
        <v>1093</v>
      </c>
      <c r="D3527" t="s">
        <v>910</v>
      </c>
      <c r="E3527" t="s">
        <v>1048</v>
      </c>
      <c r="F3527" t="str">
        <f t="shared" si="55"/>
        <v>380460DKA6420DKA1060DKA3210</v>
      </c>
      <c r="G3527" t="s">
        <v>723</v>
      </c>
    </row>
    <row r="3528" spans="1:7" x14ac:dyDescent="0.25">
      <c r="A3528">
        <v>380</v>
      </c>
      <c r="B3528">
        <v>460</v>
      </c>
      <c r="C3528" t="s">
        <v>1093</v>
      </c>
      <c r="D3528" t="s">
        <v>910</v>
      </c>
      <c r="E3528" t="s">
        <v>1050</v>
      </c>
      <c r="F3528" t="str">
        <f t="shared" si="55"/>
        <v>380460DKA6420DKA1060DKA3220</v>
      </c>
      <c r="G3528" t="s">
        <v>723</v>
      </c>
    </row>
    <row r="3529" spans="1:7" x14ac:dyDescent="0.25">
      <c r="A3529">
        <v>380</v>
      </c>
      <c r="B3529">
        <v>460</v>
      </c>
      <c r="C3529" t="s">
        <v>1093</v>
      </c>
      <c r="D3529" t="s">
        <v>910</v>
      </c>
      <c r="E3529" t="s">
        <v>1052</v>
      </c>
      <c r="F3529" t="str">
        <f t="shared" si="55"/>
        <v>380460DKA6420DKA1060DKA3230</v>
      </c>
      <c r="G3529" t="s">
        <v>723</v>
      </c>
    </row>
    <row r="3530" spans="1:7" x14ac:dyDescent="0.25">
      <c r="A3530">
        <v>380</v>
      </c>
      <c r="B3530">
        <v>460</v>
      </c>
      <c r="C3530" t="s">
        <v>1093</v>
      </c>
      <c r="D3530" t="s">
        <v>911</v>
      </c>
      <c r="E3530" t="s">
        <v>1046</v>
      </c>
      <c r="F3530" t="str">
        <f t="shared" si="55"/>
        <v>380460DKA6420DKA1070-1080DKA3200</v>
      </c>
      <c r="G3530" t="s">
        <v>501</v>
      </c>
    </row>
    <row r="3531" spans="1:7" x14ac:dyDescent="0.25">
      <c r="A3531">
        <v>380</v>
      </c>
      <c r="B3531">
        <v>460</v>
      </c>
      <c r="C3531" t="s">
        <v>1093</v>
      </c>
      <c r="D3531" t="s">
        <v>911</v>
      </c>
      <c r="E3531" t="s">
        <v>1048</v>
      </c>
      <c r="F3531" t="str">
        <f t="shared" si="55"/>
        <v>380460DKA6420DKA1070-1080DKA3210</v>
      </c>
      <c r="G3531" t="s">
        <v>501</v>
      </c>
    </row>
    <row r="3532" spans="1:7" x14ac:dyDescent="0.25">
      <c r="A3532">
        <v>380</v>
      </c>
      <c r="B3532">
        <v>460</v>
      </c>
      <c r="C3532" t="s">
        <v>1093</v>
      </c>
      <c r="D3532" t="s">
        <v>911</v>
      </c>
      <c r="E3532" t="s">
        <v>1050</v>
      </c>
      <c r="F3532" t="str">
        <f t="shared" si="55"/>
        <v>380460DKA6420DKA1070-1080DKA3220</v>
      </c>
      <c r="G3532" t="s">
        <v>501</v>
      </c>
    </row>
    <row r="3533" spans="1:7" x14ac:dyDescent="0.25">
      <c r="A3533">
        <v>380</v>
      </c>
      <c r="B3533">
        <v>460</v>
      </c>
      <c r="C3533" t="s">
        <v>1093</v>
      </c>
      <c r="D3533" t="s">
        <v>911</v>
      </c>
      <c r="E3533" t="s">
        <v>1052</v>
      </c>
      <c r="F3533" t="str">
        <f t="shared" si="55"/>
        <v>380460DKA6420DKA1070-1080DKA3230</v>
      </c>
      <c r="G3533" t="s">
        <v>501</v>
      </c>
    </row>
    <row r="3534" spans="1:7" x14ac:dyDescent="0.25">
      <c r="A3534">
        <v>380</v>
      </c>
      <c r="B3534">
        <v>460</v>
      </c>
      <c r="C3534" t="s">
        <v>1093</v>
      </c>
      <c r="D3534" t="s">
        <v>913</v>
      </c>
      <c r="E3534" t="s">
        <v>1046</v>
      </c>
      <c r="F3534" t="str">
        <f t="shared" si="55"/>
        <v>380460DKA6420DKA1090DKA3200</v>
      </c>
      <c r="G3534" t="s">
        <v>723</v>
      </c>
    </row>
    <row r="3535" spans="1:7" x14ac:dyDescent="0.25">
      <c r="A3535">
        <v>380</v>
      </c>
      <c r="B3535">
        <v>460</v>
      </c>
      <c r="C3535" t="s">
        <v>1093</v>
      </c>
      <c r="D3535" t="s">
        <v>913</v>
      </c>
      <c r="E3535" t="s">
        <v>1048</v>
      </c>
      <c r="F3535" t="str">
        <f t="shared" si="55"/>
        <v>380460DKA6420DKA1090DKA3210</v>
      </c>
      <c r="G3535" t="s">
        <v>723</v>
      </c>
    </row>
    <row r="3536" spans="1:7" x14ac:dyDescent="0.25">
      <c r="A3536">
        <v>380</v>
      </c>
      <c r="B3536">
        <v>460</v>
      </c>
      <c r="C3536" t="s">
        <v>1093</v>
      </c>
      <c r="D3536" t="s">
        <v>913</v>
      </c>
      <c r="E3536" t="s">
        <v>1050</v>
      </c>
      <c r="F3536" t="str">
        <f t="shared" si="55"/>
        <v>380460DKA6420DKA1090DKA3220</v>
      </c>
      <c r="G3536" t="s">
        <v>723</v>
      </c>
    </row>
    <row r="3537" spans="1:7" x14ac:dyDescent="0.25">
      <c r="A3537">
        <v>380</v>
      </c>
      <c r="B3537">
        <v>460</v>
      </c>
      <c r="C3537" t="s">
        <v>1093</v>
      </c>
      <c r="D3537" t="s">
        <v>913</v>
      </c>
      <c r="E3537" t="s">
        <v>1052</v>
      </c>
      <c r="F3537" t="str">
        <f t="shared" si="55"/>
        <v>380460DKA6420DKA1090DKA3230</v>
      </c>
      <c r="G3537" t="s">
        <v>723</v>
      </c>
    </row>
    <row r="3538" spans="1:7" x14ac:dyDescent="0.25">
      <c r="A3538">
        <v>380</v>
      </c>
      <c r="B3538">
        <v>460</v>
      </c>
      <c r="C3538" t="s">
        <v>1094</v>
      </c>
      <c r="D3538" t="s">
        <v>908</v>
      </c>
      <c r="E3538" t="s">
        <v>1046</v>
      </c>
      <c r="F3538" t="str">
        <f t="shared" si="55"/>
        <v>380460DKA6430DKA1040-1050DKA3200</v>
      </c>
      <c r="G3538" t="s">
        <v>723</v>
      </c>
    </row>
    <row r="3539" spans="1:7" x14ac:dyDescent="0.25">
      <c r="A3539">
        <v>380</v>
      </c>
      <c r="B3539">
        <v>460</v>
      </c>
      <c r="C3539" t="s">
        <v>1094</v>
      </c>
      <c r="D3539" t="s">
        <v>908</v>
      </c>
      <c r="E3539" t="s">
        <v>1048</v>
      </c>
      <c r="F3539" t="str">
        <f t="shared" si="55"/>
        <v>380460DKA6430DKA1040-1050DKA3210</v>
      </c>
      <c r="G3539" t="s">
        <v>723</v>
      </c>
    </row>
    <row r="3540" spans="1:7" x14ac:dyDescent="0.25">
      <c r="A3540">
        <v>380</v>
      </c>
      <c r="B3540">
        <v>460</v>
      </c>
      <c r="C3540" t="s">
        <v>1094</v>
      </c>
      <c r="D3540" t="s">
        <v>908</v>
      </c>
      <c r="E3540" t="s">
        <v>1050</v>
      </c>
      <c r="F3540" t="str">
        <f t="shared" si="55"/>
        <v>380460DKA6430DKA1040-1050DKA3220</v>
      </c>
      <c r="G3540" t="s">
        <v>723</v>
      </c>
    </row>
    <row r="3541" spans="1:7" x14ac:dyDescent="0.25">
      <c r="A3541">
        <v>380</v>
      </c>
      <c r="B3541">
        <v>460</v>
      </c>
      <c r="C3541" t="s">
        <v>1094</v>
      </c>
      <c r="D3541" t="s">
        <v>908</v>
      </c>
      <c r="E3541" t="s">
        <v>1052</v>
      </c>
      <c r="F3541" t="str">
        <f t="shared" si="55"/>
        <v>380460DKA6430DKA1040-1050DKA3230</v>
      </c>
      <c r="G3541" t="s">
        <v>723</v>
      </c>
    </row>
    <row r="3542" spans="1:7" x14ac:dyDescent="0.25">
      <c r="A3542">
        <v>380</v>
      </c>
      <c r="B3542">
        <v>460</v>
      </c>
      <c r="C3542" t="s">
        <v>1094</v>
      </c>
      <c r="D3542" t="s">
        <v>910</v>
      </c>
      <c r="E3542" t="s">
        <v>1046</v>
      </c>
      <c r="F3542" t="str">
        <f t="shared" si="55"/>
        <v>380460DKA6430DKA1060DKA3200</v>
      </c>
      <c r="G3542" t="s">
        <v>723</v>
      </c>
    </row>
    <row r="3543" spans="1:7" x14ac:dyDescent="0.25">
      <c r="A3543">
        <v>380</v>
      </c>
      <c r="B3543">
        <v>460</v>
      </c>
      <c r="C3543" t="s">
        <v>1094</v>
      </c>
      <c r="D3543" t="s">
        <v>910</v>
      </c>
      <c r="E3543" t="s">
        <v>1048</v>
      </c>
      <c r="F3543" t="str">
        <f t="shared" si="55"/>
        <v>380460DKA6430DKA1060DKA3210</v>
      </c>
      <c r="G3543" t="s">
        <v>723</v>
      </c>
    </row>
    <row r="3544" spans="1:7" x14ac:dyDescent="0.25">
      <c r="A3544">
        <v>380</v>
      </c>
      <c r="B3544">
        <v>460</v>
      </c>
      <c r="C3544" t="s">
        <v>1094</v>
      </c>
      <c r="D3544" t="s">
        <v>910</v>
      </c>
      <c r="E3544" t="s">
        <v>1050</v>
      </c>
      <c r="F3544" t="str">
        <f t="shared" si="55"/>
        <v>380460DKA6430DKA1060DKA3220</v>
      </c>
      <c r="G3544" t="s">
        <v>723</v>
      </c>
    </row>
    <row r="3545" spans="1:7" x14ac:dyDescent="0.25">
      <c r="A3545">
        <v>380</v>
      </c>
      <c r="B3545">
        <v>460</v>
      </c>
      <c r="C3545" t="s">
        <v>1094</v>
      </c>
      <c r="D3545" t="s">
        <v>910</v>
      </c>
      <c r="E3545" t="s">
        <v>1052</v>
      </c>
      <c r="F3545" t="str">
        <f t="shared" si="55"/>
        <v>380460DKA6430DKA1060DKA3230</v>
      </c>
      <c r="G3545" t="s">
        <v>723</v>
      </c>
    </row>
    <row r="3546" spans="1:7" x14ac:dyDescent="0.25">
      <c r="A3546">
        <v>380</v>
      </c>
      <c r="B3546">
        <v>460</v>
      </c>
      <c r="C3546" t="s">
        <v>1094</v>
      </c>
      <c r="D3546" t="s">
        <v>911</v>
      </c>
      <c r="E3546" t="s">
        <v>1046</v>
      </c>
      <c r="F3546" t="str">
        <f t="shared" si="55"/>
        <v>380460DKA6430DKA1070-1080DKA3200</v>
      </c>
      <c r="G3546" t="s">
        <v>723</v>
      </c>
    </row>
    <row r="3547" spans="1:7" x14ac:dyDescent="0.25">
      <c r="A3547">
        <v>380</v>
      </c>
      <c r="B3547">
        <v>460</v>
      </c>
      <c r="C3547" t="s">
        <v>1094</v>
      </c>
      <c r="D3547" t="s">
        <v>911</v>
      </c>
      <c r="E3547" t="s">
        <v>1048</v>
      </c>
      <c r="F3547" t="str">
        <f t="shared" si="55"/>
        <v>380460DKA6430DKA1070-1080DKA3210</v>
      </c>
      <c r="G3547" t="s">
        <v>723</v>
      </c>
    </row>
    <row r="3548" spans="1:7" x14ac:dyDescent="0.25">
      <c r="A3548">
        <v>380</v>
      </c>
      <c r="B3548">
        <v>460</v>
      </c>
      <c r="C3548" t="s">
        <v>1094</v>
      </c>
      <c r="D3548" t="s">
        <v>911</v>
      </c>
      <c r="E3548" t="s">
        <v>1050</v>
      </c>
      <c r="F3548" t="str">
        <f t="shared" si="55"/>
        <v>380460DKA6430DKA1070-1080DKA3220</v>
      </c>
      <c r="G3548" t="s">
        <v>723</v>
      </c>
    </row>
    <row r="3549" spans="1:7" x14ac:dyDescent="0.25">
      <c r="A3549">
        <v>380</v>
      </c>
      <c r="B3549">
        <v>460</v>
      </c>
      <c r="C3549" t="s">
        <v>1094</v>
      </c>
      <c r="D3549" t="s">
        <v>911</v>
      </c>
      <c r="E3549" t="s">
        <v>1052</v>
      </c>
      <c r="F3549" t="str">
        <f t="shared" si="55"/>
        <v>380460DKA6430DKA1070-1080DKA3230</v>
      </c>
      <c r="G3549" t="s">
        <v>723</v>
      </c>
    </row>
    <row r="3550" spans="1:7" x14ac:dyDescent="0.25">
      <c r="A3550">
        <v>380</v>
      </c>
      <c r="B3550">
        <v>460</v>
      </c>
      <c r="C3550" t="s">
        <v>1094</v>
      </c>
      <c r="D3550" t="s">
        <v>913</v>
      </c>
      <c r="E3550" t="s">
        <v>1046</v>
      </c>
      <c r="F3550" t="str">
        <f t="shared" si="55"/>
        <v>380460DKA6430DKA1090DKA3200</v>
      </c>
      <c r="G3550" t="s">
        <v>723</v>
      </c>
    </row>
    <row r="3551" spans="1:7" x14ac:dyDescent="0.25">
      <c r="A3551">
        <v>380</v>
      </c>
      <c r="B3551">
        <v>460</v>
      </c>
      <c r="C3551" t="s">
        <v>1094</v>
      </c>
      <c r="D3551" t="s">
        <v>913</v>
      </c>
      <c r="E3551" t="s">
        <v>1048</v>
      </c>
      <c r="F3551" t="str">
        <f t="shared" si="55"/>
        <v>380460DKA6430DKA1090DKA3210</v>
      </c>
      <c r="G3551" t="s">
        <v>723</v>
      </c>
    </row>
    <row r="3552" spans="1:7" x14ac:dyDescent="0.25">
      <c r="A3552">
        <v>380</v>
      </c>
      <c r="B3552">
        <v>460</v>
      </c>
      <c r="C3552" t="s">
        <v>1094</v>
      </c>
      <c r="D3552" t="s">
        <v>913</v>
      </c>
      <c r="E3552" t="s">
        <v>1050</v>
      </c>
      <c r="F3552" t="str">
        <f t="shared" si="55"/>
        <v>380460DKA6430DKA1090DKA3220</v>
      </c>
      <c r="G3552" t="s">
        <v>723</v>
      </c>
    </row>
    <row r="3553" spans="1:7" x14ac:dyDescent="0.25">
      <c r="A3553">
        <v>380</v>
      </c>
      <c r="B3553">
        <v>460</v>
      </c>
      <c r="C3553" t="s">
        <v>1094</v>
      </c>
      <c r="D3553" t="s">
        <v>913</v>
      </c>
      <c r="E3553" t="s">
        <v>1052</v>
      </c>
      <c r="F3553" t="str">
        <f t="shared" si="55"/>
        <v>380460DKA6430DKA1090DKA3230</v>
      </c>
      <c r="G3553" t="s">
        <v>723</v>
      </c>
    </row>
    <row r="3554" spans="1:7" x14ac:dyDescent="0.25">
      <c r="A3554">
        <v>380</v>
      </c>
      <c r="B3554">
        <v>470</v>
      </c>
      <c r="C3554" t="s">
        <v>1092</v>
      </c>
      <c r="D3554" t="s">
        <v>908</v>
      </c>
      <c r="E3554" t="s">
        <v>1046</v>
      </c>
      <c r="F3554" t="str">
        <f t="shared" si="55"/>
        <v>380470DKA6410DKA1040-1050DKA3200</v>
      </c>
      <c r="G3554" t="s">
        <v>501</v>
      </c>
    </row>
    <row r="3555" spans="1:7" x14ac:dyDescent="0.25">
      <c r="A3555">
        <v>380</v>
      </c>
      <c r="B3555">
        <v>470</v>
      </c>
      <c r="C3555" t="s">
        <v>1092</v>
      </c>
      <c r="D3555" t="s">
        <v>908</v>
      </c>
      <c r="E3555" t="s">
        <v>1048</v>
      </c>
      <c r="F3555" t="str">
        <f t="shared" si="55"/>
        <v>380470DKA6410DKA1040-1050DKA3210</v>
      </c>
      <c r="G3555" t="s">
        <v>501</v>
      </c>
    </row>
    <row r="3556" spans="1:7" x14ac:dyDescent="0.25">
      <c r="A3556">
        <v>380</v>
      </c>
      <c r="B3556">
        <v>470</v>
      </c>
      <c r="C3556" t="s">
        <v>1092</v>
      </c>
      <c r="D3556" t="s">
        <v>908</v>
      </c>
      <c r="E3556" t="s">
        <v>1050</v>
      </c>
      <c r="F3556" t="str">
        <f t="shared" si="55"/>
        <v>380470DKA6410DKA1040-1050DKA3220</v>
      </c>
      <c r="G3556" t="s">
        <v>501</v>
      </c>
    </row>
    <row r="3557" spans="1:7" x14ac:dyDescent="0.25">
      <c r="A3557">
        <v>380</v>
      </c>
      <c r="B3557">
        <v>470</v>
      </c>
      <c r="C3557" t="s">
        <v>1092</v>
      </c>
      <c r="D3557" t="s">
        <v>908</v>
      </c>
      <c r="E3557" t="s">
        <v>1052</v>
      </c>
      <c r="F3557" t="str">
        <f t="shared" si="55"/>
        <v>380470DKA6410DKA1040-1050DKA3230</v>
      </c>
      <c r="G3557" t="s">
        <v>501</v>
      </c>
    </row>
    <row r="3558" spans="1:7" x14ac:dyDescent="0.25">
      <c r="A3558">
        <v>380</v>
      </c>
      <c r="B3558">
        <v>470</v>
      </c>
      <c r="C3558" t="s">
        <v>1092</v>
      </c>
      <c r="D3558" t="s">
        <v>910</v>
      </c>
      <c r="E3558" t="s">
        <v>1046</v>
      </c>
      <c r="F3558" t="str">
        <f t="shared" si="55"/>
        <v>380470DKA6410DKA1060DKA3200</v>
      </c>
      <c r="G3558" t="s">
        <v>723</v>
      </c>
    </row>
    <row r="3559" spans="1:7" x14ac:dyDescent="0.25">
      <c r="A3559">
        <v>380</v>
      </c>
      <c r="B3559">
        <v>470</v>
      </c>
      <c r="C3559" t="s">
        <v>1092</v>
      </c>
      <c r="D3559" t="s">
        <v>910</v>
      </c>
      <c r="E3559" t="s">
        <v>1048</v>
      </c>
      <c r="F3559" t="str">
        <f t="shared" si="55"/>
        <v>380470DKA6410DKA1060DKA3210</v>
      </c>
      <c r="G3559" t="s">
        <v>723</v>
      </c>
    </row>
    <row r="3560" spans="1:7" x14ac:dyDescent="0.25">
      <c r="A3560">
        <v>380</v>
      </c>
      <c r="B3560">
        <v>470</v>
      </c>
      <c r="C3560" t="s">
        <v>1092</v>
      </c>
      <c r="D3560" t="s">
        <v>910</v>
      </c>
      <c r="E3560" t="s">
        <v>1050</v>
      </c>
      <c r="F3560" t="str">
        <f t="shared" si="55"/>
        <v>380470DKA6410DKA1060DKA3220</v>
      </c>
      <c r="G3560" t="s">
        <v>723</v>
      </c>
    </row>
    <row r="3561" spans="1:7" x14ac:dyDescent="0.25">
      <c r="A3561">
        <v>380</v>
      </c>
      <c r="B3561">
        <v>470</v>
      </c>
      <c r="C3561" t="s">
        <v>1092</v>
      </c>
      <c r="D3561" t="s">
        <v>910</v>
      </c>
      <c r="E3561" t="s">
        <v>1052</v>
      </c>
      <c r="F3561" t="str">
        <f t="shared" si="55"/>
        <v>380470DKA6410DKA1060DKA3230</v>
      </c>
      <c r="G3561" t="s">
        <v>723</v>
      </c>
    </row>
    <row r="3562" spans="1:7" x14ac:dyDescent="0.25">
      <c r="A3562">
        <v>380</v>
      </c>
      <c r="B3562">
        <v>470</v>
      </c>
      <c r="C3562" t="s">
        <v>1092</v>
      </c>
      <c r="D3562" t="s">
        <v>911</v>
      </c>
      <c r="E3562" t="s">
        <v>1046</v>
      </c>
      <c r="F3562" t="str">
        <f t="shared" si="55"/>
        <v>380470DKA6410DKA1070-1080DKA3200</v>
      </c>
      <c r="G3562" t="s">
        <v>501</v>
      </c>
    </row>
    <row r="3563" spans="1:7" x14ac:dyDescent="0.25">
      <c r="A3563">
        <v>380</v>
      </c>
      <c r="B3563">
        <v>470</v>
      </c>
      <c r="C3563" t="s">
        <v>1092</v>
      </c>
      <c r="D3563" t="s">
        <v>911</v>
      </c>
      <c r="E3563" t="s">
        <v>1048</v>
      </c>
      <c r="F3563" t="str">
        <f t="shared" si="55"/>
        <v>380470DKA6410DKA1070-1080DKA3210</v>
      </c>
      <c r="G3563" t="s">
        <v>501</v>
      </c>
    </row>
    <row r="3564" spans="1:7" x14ac:dyDescent="0.25">
      <c r="A3564">
        <v>380</v>
      </c>
      <c r="B3564">
        <v>470</v>
      </c>
      <c r="C3564" t="s">
        <v>1092</v>
      </c>
      <c r="D3564" t="s">
        <v>911</v>
      </c>
      <c r="E3564" t="s">
        <v>1050</v>
      </c>
      <c r="F3564" t="str">
        <f t="shared" si="55"/>
        <v>380470DKA6410DKA1070-1080DKA3220</v>
      </c>
      <c r="G3564" t="s">
        <v>501</v>
      </c>
    </row>
    <row r="3565" spans="1:7" x14ac:dyDescent="0.25">
      <c r="A3565">
        <v>380</v>
      </c>
      <c r="B3565">
        <v>470</v>
      </c>
      <c r="C3565" t="s">
        <v>1092</v>
      </c>
      <c r="D3565" t="s">
        <v>911</v>
      </c>
      <c r="E3565" t="s">
        <v>1052</v>
      </c>
      <c r="F3565" t="str">
        <f t="shared" si="55"/>
        <v>380470DKA6410DKA1070-1080DKA3230</v>
      </c>
      <c r="G3565" t="s">
        <v>501</v>
      </c>
    </row>
    <row r="3566" spans="1:7" x14ac:dyDescent="0.25">
      <c r="A3566">
        <v>380</v>
      </c>
      <c r="B3566">
        <v>470</v>
      </c>
      <c r="C3566" t="s">
        <v>1092</v>
      </c>
      <c r="D3566" t="s">
        <v>913</v>
      </c>
      <c r="E3566" t="s">
        <v>1046</v>
      </c>
      <c r="F3566" t="str">
        <f t="shared" si="55"/>
        <v>380470DKA6410DKA1090DKA3200</v>
      </c>
      <c r="G3566" t="s">
        <v>723</v>
      </c>
    </row>
    <row r="3567" spans="1:7" x14ac:dyDescent="0.25">
      <c r="A3567">
        <v>380</v>
      </c>
      <c r="B3567">
        <v>470</v>
      </c>
      <c r="C3567" t="s">
        <v>1092</v>
      </c>
      <c r="D3567" t="s">
        <v>913</v>
      </c>
      <c r="E3567" t="s">
        <v>1048</v>
      </c>
      <c r="F3567" t="str">
        <f t="shared" si="55"/>
        <v>380470DKA6410DKA1090DKA3210</v>
      </c>
      <c r="G3567" t="s">
        <v>723</v>
      </c>
    </row>
    <row r="3568" spans="1:7" x14ac:dyDescent="0.25">
      <c r="A3568">
        <v>380</v>
      </c>
      <c r="B3568">
        <v>470</v>
      </c>
      <c r="C3568" t="s">
        <v>1092</v>
      </c>
      <c r="D3568" t="s">
        <v>913</v>
      </c>
      <c r="E3568" t="s">
        <v>1050</v>
      </c>
      <c r="F3568" t="str">
        <f t="shared" si="55"/>
        <v>380470DKA6410DKA1090DKA3220</v>
      </c>
      <c r="G3568" t="s">
        <v>723</v>
      </c>
    </row>
    <row r="3569" spans="1:7" x14ac:dyDescent="0.25">
      <c r="A3569">
        <v>380</v>
      </c>
      <c r="B3569">
        <v>470</v>
      </c>
      <c r="C3569" t="s">
        <v>1092</v>
      </c>
      <c r="D3569" t="s">
        <v>913</v>
      </c>
      <c r="E3569" t="s">
        <v>1052</v>
      </c>
      <c r="F3569" t="str">
        <f t="shared" si="55"/>
        <v>380470DKA6410DKA1090DKA3230</v>
      </c>
      <c r="G3569" t="s">
        <v>723</v>
      </c>
    </row>
    <row r="3570" spans="1:7" x14ac:dyDescent="0.25">
      <c r="A3570">
        <v>380</v>
      </c>
      <c r="B3570">
        <v>470</v>
      </c>
      <c r="C3570" t="s">
        <v>1093</v>
      </c>
      <c r="D3570" t="s">
        <v>908</v>
      </c>
      <c r="E3570" t="s">
        <v>1046</v>
      </c>
      <c r="F3570" t="str">
        <f t="shared" si="55"/>
        <v>380470DKA6420DKA1040-1050DKA3200</v>
      </c>
      <c r="G3570" t="s">
        <v>501</v>
      </c>
    </row>
    <row r="3571" spans="1:7" x14ac:dyDescent="0.25">
      <c r="A3571">
        <v>380</v>
      </c>
      <c r="B3571">
        <v>470</v>
      </c>
      <c r="C3571" t="s">
        <v>1093</v>
      </c>
      <c r="D3571" t="s">
        <v>908</v>
      </c>
      <c r="E3571" t="s">
        <v>1048</v>
      </c>
      <c r="F3571" t="str">
        <f t="shared" si="55"/>
        <v>380470DKA6420DKA1040-1050DKA3210</v>
      </c>
      <c r="G3571" t="s">
        <v>501</v>
      </c>
    </row>
    <row r="3572" spans="1:7" x14ac:dyDescent="0.25">
      <c r="A3572">
        <v>380</v>
      </c>
      <c r="B3572">
        <v>470</v>
      </c>
      <c r="C3572" t="s">
        <v>1093</v>
      </c>
      <c r="D3572" t="s">
        <v>908</v>
      </c>
      <c r="E3572" t="s">
        <v>1050</v>
      </c>
      <c r="F3572" t="str">
        <f t="shared" si="55"/>
        <v>380470DKA6420DKA1040-1050DKA3220</v>
      </c>
      <c r="G3572" t="s">
        <v>501</v>
      </c>
    </row>
    <row r="3573" spans="1:7" x14ac:dyDescent="0.25">
      <c r="A3573">
        <v>380</v>
      </c>
      <c r="B3573">
        <v>470</v>
      </c>
      <c r="C3573" t="s">
        <v>1093</v>
      </c>
      <c r="D3573" t="s">
        <v>908</v>
      </c>
      <c r="E3573" t="s">
        <v>1052</v>
      </c>
      <c r="F3573" t="str">
        <f t="shared" si="55"/>
        <v>380470DKA6420DKA1040-1050DKA3230</v>
      </c>
      <c r="G3573" t="s">
        <v>501</v>
      </c>
    </row>
    <row r="3574" spans="1:7" x14ac:dyDescent="0.25">
      <c r="A3574">
        <v>380</v>
      </c>
      <c r="B3574">
        <v>470</v>
      </c>
      <c r="C3574" t="s">
        <v>1093</v>
      </c>
      <c r="D3574" t="s">
        <v>910</v>
      </c>
      <c r="E3574" t="s">
        <v>1046</v>
      </c>
      <c r="F3574" t="str">
        <f t="shared" si="55"/>
        <v>380470DKA6420DKA1060DKA3200</v>
      </c>
      <c r="G3574" t="s">
        <v>723</v>
      </c>
    </row>
    <row r="3575" spans="1:7" x14ac:dyDescent="0.25">
      <c r="A3575">
        <v>380</v>
      </c>
      <c r="B3575">
        <v>470</v>
      </c>
      <c r="C3575" t="s">
        <v>1093</v>
      </c>
      <c r="D3575" t="s">
        <v>910</v>
      </c>
      <c r="E3575" t="s">
        <v>1048</v>
      </c>
      <c r="F3575" t="str">
        <f t="shared" si="55"/>
        <v>380470DKA6420DKA1060DKA3210</v>
      </c>
      <c r="G3575" t="s">
        <v>723</v>
      </c>
    </row>
    <row r="3576" spans="1:7" x14ac:dyDescent="0.25">
      <c r="A3576">
        <v>380</v>
      </c>
      <c r="B3576">
        <v>470</v>
      </c>
      <c r="C3576" t="s">
        <v>1093</v>
      </c>
      <c r="D3576" t="s">
        <v>910</v>
      </c>
      <c r="E3576" t="s">
        <v>1050</v>
      </c>
      <c r="F3576" t="str">
        <f t="shared" si="55"/>
        <v>380470DKA6420DKA1060DKA3220</v>
      </c>
      <c r="G3576" t="s">
        <v>723</v>
      </c>
    </row>
    <row r="3577" spans="1:7" x14ac:dyDescent="0.25">
      <c r="A3577">
        <v>380</v>
      </c>
      <c r="B3577">
        <v>470</v>
      </c>
      <c r="C3577" t="s">
        <v>1093</v>
      </c>
      <c r="D3577" t="s">
        <v>910</v>
      </c>
      <c r="E3577" t="s">
        <v>1052</v>
      </c>
      <c r="F3577" t="str">
        <f t="shared" si="55"/>
        <v>380470DKA6420DKA1060DKA3230</v>
      </c>
      <c r="G3577" t="s">
        <v>723</v>
      </c>
    </row>
    <row r="3578" spans="1:7" x14ac:dyDescent="0.25">
      <c r="A3578">
        <v>380</v>
      </c>
      <c r="B3578">
        <v>470</v>
      </c>
      <c r="C3578" t="s">
        <v>1093</v>
      </c>
      <c r="D3578" t="s">
        <v>911</v>
      </c>
      <c r="E3578" t="s">
        <v>1046</v>
      </c>
      <c r="F3578" t="str">
        <f t="shared" si="55"/>
        <v>380470DKA6420DKA1070-1080DKA3200</v>
      </c>
      <c r="G3578" t="s">
        <v>501</v>
      </c>
    </row>
    <row r="3579" spans="1:7" x14ac:dyDescent="0.25">
      <c r="A3579">
        <v>380</v>
      </c>
      <c r="B3579">
        <v>470</v>
      </c>
      <c r="C3579" t="s">
        <v>1093</v>
      </c>
      <c r="D3579" t="s">
        <v>911</v>
      </c>
      <c r="E3579" t="s">
        <v>1048</v>
      </c>
      <c r="F3579" t="str">
        <f t="shared" si="55"/>
        <v>380470DKA6420DKA1070-1080DKA3210</v>
      </c>
      <c r="G3579" t="s">
        <v>501</v>
      </c>
    </row>
    <row r="3580" spans="1:7" x14ac:dyDescent="0.25">
      <c r="A3580">
        <v>380</v>
      </c>
      <c r="B3580">
        <v>470</v>
      </c>
      <c r="C3580" t="s">
        <v>1093</v>
      </c>
      <c r="D3580" t="s">
        <v>911</v>
      </c>
      <c r="E3580" t="s">
        <v>1050</v>
      </c>
      <c r="F3580" t="str">
        <f t="shared" si="55"/>
        <v>380470DKA6420DKA1070-1080DKA3220</v>
      </c>
      <c r="G3580" t="s">
        <v>501</v>
      </c>
    </row>
    <row r="3581" spans="1:7" x14ac:dyDescent="0.25">
      <c r="A3581">
        <v>380</v>
      </c>
      <c r="B3581">
        <v>470</v>
      </c>
      <c r="C3581" t="s">
        <v>1093</v>
      </c>
      <c r="D3581" t="s">
        <v>911</v>
      </c>
      <c r="E3581" t="s">
        <v>1052</v>
      </c>
      <c r="F3581" t="str">
        <f t="shared" si="55"/>
        <v>380470DKA6420DKA1070-1080DKA3230</v>
      </c>
      <c r="G3581" t="s">
        <v>501</v>
      </c>
    </row>
    <row r="3582" spans="1:7" x14ac:dyDescent="0.25">
      <c r="A3582">
        <v>380</v>
      </c>
      <c r="B3582">
        <v>470</v>
      </c>
      <c r="C3582" t="s">
        <v>1093</v>
      </c>
      <c r="D3582" t="s">
        <v>913</v>
      </c>
      <c r="E3582" t="s">
        <v>1046</v>
      </c>
      <c r="F3582" t="str">
        <f t="shared" si="55"/>
        <v>380470DKA6420DKA1090DKA3200</v>
      </c>
      <c r="G3582" t="s">
        <v>723</v>
      </c>
    </row>
    <row r="3583" spans="1:7" x14ac:dyDescent="0.25">
      <c r="A3583">
        <v>380</v>
      </c>
      <c r="B3583">
        <v>470</v>
      </c>
      <c r="C3583" t="s">
        <v>1093</v>
      </c>
      <c r="D3583" t="s">
        <v>913</v>
      </c>
      <c r="E3583" t="s">
        <v>1048</v>
      </c>
      <c r="F3583" t="str">
        <f t="shared" si="55"/>
        <v>380470DKA6420DKA1090DKA3210</v>
      </c>
      <c r="G3583" t="s">
        <v>723</v>
      </c>
    </row>
    <row r="3584" spans="1:7" x14ac:dyDescent="0.25">
      <c r="A3584">
        <v>380</v>
      </c>
      <c r="B3584">
        <v>470</v>
      </c>
      <c r="C3584" t="s">
        <v>1093</v>
      </c>
      <c r="D3584" t="s">
        <v>913</v>
      </c>
      <c r="E3584" t="s">
        <v>1050</v>
      </c>
      <c r="F3584" t="str">
        <f t="shared" si="55"/>
        <v>380470DKA6420DKA1090DKA3220</v>
      </c>
      <c r="G3584" t="s">
        <v>723</v>
      </c>
    </row>
    <row r="3585" spans="1:7" x14ac:dyDescent="0.25">
      <c r="A3585">
        <v>380</v>
      </c>
      <c r="B3585">
        <v>470</v>
      </c>
      <c r="C3585" t="s">
        <v>1093</v>
      </c>
      <c r="D3585" t="s">
        <v>913</v>
      </c>
      <c r="E3585" t="s">
        <v>1052</v>
      </c>
      <c r="F3585" t="str">
        <f t="shared" si="55"/>
        <v>380470DKA6420DKA1090DKA3230</v>
      </c>
      <c r="G3585" t="s">
        <v>723</v>
      </c>
    </row>
    <row r="3586" spans="1:7" x14ac:dyDescent="0.25">
      <c r="A3586">
        <v>380</v>
      </c>
      <c r="B3586">
        <v>470</v>
      </c>
      <c r="C3586" t="s">
        <v>1094</v>
      </c>
      <c r="D3586" t="s">
        <v>908</v>
      </c>
      <c r="E3586" t="s">
        <v>1046</v>
      </c>
      <c r="F3586" t="str">
        <f t="shared" si="55"/>
        <v>380470DKA6430DKA1040-1050DKA3200</v>
      </c>
      <c r="G3586" t="s">
        <v>501</v>
      </c>
    </row>
    <row r="3587" spans="1:7" x14ac:dyDescent="0.25">
      <c r="A3587">
        <v>380</v>
      </c>
      <c r="B3587">
        <v>470</v>
      </c>
      <c r="C3587" t="s">
        <v>1094</v>
      </c>
      <c r="D3587" t="s">
        <v>908</v>
      </c>
      <c r="E3587" t="s">
        <v>1048</v>
      </c>
      <c r="F3587" t="str">
        <f t="shared" ref="F3587:F3650" si="56">CONCATENATE(A3587,B3587,C3587,D3587,E3587)</f>
        <v>380470DKA6430DKA1040-1050DKA3210</v>
      </c>
      <c r="G3587" t="s">
        <v>501</v>
      </c>
    </row>
    <row r="3588" spans="1:7" x14ac:dyDescent="0.25">
      <c r="A3588">
        <v>380</v>
      </c>
      <c r="B3588">
        <v>470</v>
      </c>
      <c r="C3588" t="s">
        <v>1094</v>
      </c>
      <c r="D3588" t="s">
        <v>908</v>
      </c>
      <c r="E3588" t="s">
        <v>1050</v>
      </c>
      <c r="F3588" t="str">
        <f t="shared" si="56"/>
        <v>380470DKA6430DKA1040-1050DKA3220</v>
      </c>
      <c r="G3588" t="s">
        <v>501</v>
      </c>
    </row>
    <row r="3589" spans="1:7" x14ac:dyDescent="0.25">
      <c r="A3589">
        <v>380</v>
      </c>
      <c r="B3589">
        <v>470</v>
      </c>
      <c r="C3589" t="s">
        <v>1094</v>
      </c>
      <c r="D3589" t="s">
        <v>908</v>
      </c>
      <c r="E3589" t="s">
        <v>1052</v>
      </c>
      <c r="F3589" t="str">
        <f t="shared" si="56"/>
        <v>380470DKA6430DKA1040-1050DKA3230</v>
      </c>
      <c r="G3589" t="s">
        <v>501</v>
      </c>
    </row>
    <row r="3590" spans="1:7" x14ac:dyDescent="0.25">
      <c r="A3590">
        <v>380</v>
      </c>
      <c r="B3590">
        <v>470</v>
      </c>
      <c r="C3590" t="s">
        <v>1094</v>
      </c>
      <c r="D3590" t="s">
        <v>910</v>
      </c>
      <c r="E3590" t="s">
        <v>1046</v>
      </c>
      <c r="F3590" t="str">
        <f t="shared" si="56"/>
        <v>380470DKA6430DKA1060DKA3200</v>
      </c>
      <c r="G3590" t="s">
        <v>723</v>
      </c>
    </row>
    <row r="3591" spans="1:7" x14ac:dyDescent="0.25">
      <c r="A3591">
        <v>380</v>
      </c>
      <c r="B3591">
        <v>470</v>
      </c>
      <c r="C3591" t="s">
        <v>1094</v>
      </c>
      <c r="D3591" t="s">
        <v>910</v>
      </c>
      <c r="E3591" t="s">
        <v>1048</v>
      </c>
      <c r="F3591" t="str">
        <f t="shared" si="56"/>
        <v>380470DKA6430DKA1060DKA3210</v>
      </c>
      <c r="G3591" t="s">
        <v>723</v>
      </c>
    </row>
    <row r="3592" spans="1:7" x14ac:dyDescent="0.25">
      <c r="A3592">
        <v>380</v>
      </c>
      <c r="B3592">
        <v>470</v>
      </c>
      <c r="C3592" t="s">
        <v>1094</v>
      </c>
      <c r="D3592" t="s">
        <v>910</v>
      </c>
      <c r="E3592" t="s">
        <v>1050</v>
      </c>
      <c r="F3592" t="str">
        <f t="shared" si="56"/>
        <v>380470DKA6430DKA1060DKA3220</v>
      </c>
      <c r="G3592" t="s">
        <v>723</v>
      </c>
    </row>
    <row r="3593" spans="1:7" x14ac:dyDescent="0.25">
      <c r="A3593">
        <v>380</v>
      </c>
      <c r="B3593">
        <v>470</v>
      </c>
      <c r="C3593" t="s">
        <v>1094</v>
      </c>
      <c r="D3593" t="s">
        <v>910</v>
      </c>
      <c r="E3593" t="s">
        <v>1052</v>
      </c>
      <c r="F3593" t="str">
        <f t="shared" si="56"/>
        <v>380470DKA6430DKA1060DKA3230</v>
      </c>
      <c r="G3593" t="s">
        <v>723</v>
      </c>
    </row>
    <row r="3594" spans="1:7" x14ac:dyDescent="0.25">
      <c r="A3594">
        <v>380</v>
      </c>
      <c r="B3594">
        <v>470</v>
      </c>
      <c r="C3594" t="s">
        <v>1094</v>
      </c>
      <c r="D3594" t="s">
        <v>911</v>
      </c>
      <c r="E3594" t="s">
        <v>1046</v>
      </c>
      <c r="F3594" t="str">
        <f t="shared" si="56"/>
        <v>380470DKA6430DKA1070-1080DKA3200</v>
      </c>
      <c r="G3594" t="s">
        <v>501</v>
      </c>
    </row>
    <row r="3595" spans="1:7" x14ac:dyDescent="0.25">
      <c r="A3595">
        <v>380</v>
      </c>
      <c r="B3595">
        <v>470</v>
      </c>
      <c r="C3595" t="s">
        <v>1094</v>
      </c>
      <c r="D3595" t="s">
        <v>911</v>
      </c>
      <c r="E3595" t="s">
        <v>1048</v>
      </c>
      <c r="F3595" t="str">
        <f t="shared" si="56"/>
        <v>380470DKA6430DKA1070-1080DKA3210</v>
      </c>
      <c r="G3595" t="s">
        <v>501</v>
      </c>
    </row>
    <row r="3596" spans="1:7" x14ac:dyDescent="0.25">
      <c r="A3596">
        <v>380</v>
      </c>
      <c r="B3596">
        <v>470</v>
      </c>
      <c r="C3596" t="s">
        <v>1094</v>
      </c>
      <c r="D3596" t="s">
        <v>911</v>
      </c>
      <c r="E3596" t="s">
        <v>1050</v>
      </c>
      <c r="F3596" t="str">
        <f t="shared" si="56"/>
        <v>380470DKA6430DKA1070-1080DKA3220</v>
      </c>
      <c r="G3596" t="s">
        <v>501</v>
      </c>
    </row>
    <row r="3597" spans="1:7" x14ac:dyDescent="0.25">
      <c r="A3597">
        <v>380</v>
      </c>
      <c r="B3597">
        <v>470</v>
      </c>
      <c r="C3597" t="s">
        <v>1094</v>
      </c>
      <c r="D3597" t="s">
        <v>911</v>
      </c>
      <c r="E3597" t="s">
        <v>1052</v>
      </c>
      <c r="F3597" t="str">
        <f t="shared" si="56"/>
        <v>380470DKA6430DKA1070-1080DKA3230</v>
      </c>
      <c r="G3597" t="s">
        <v>501</v>
      </c>
    </row>
    <row r="3598" spans="1:7" x14ac:dyDescent="0.25">
      <c r="A3598">
        <v>380</v>
      </c>
      <c r="B3598">
        <v>470</v>
      </c>
      <c r="C3598" t="s">
        <v>1094</v>
      </c>
      <c r="D3598" t="s">
        <v>913</v>
      </c>
      <c r="E3598" t="s">
        <v>1046</v>
      </c>
      <c r="F3598" t="str">
        <f t="shared" si="56"/>
        <v>380470DKA6430DKA1090DKA3200</v>
      </c>
      <c r="G3598" t="s">
        <v>723</v>
      </c>
    </row>
    <row r="3599" spans="1:7" x14ac:dyDescent="0.25">
      <c r="A3599">
        <v>380</v>
      </c>
      <c r="B3599">
        <v>470</v>
      </c>
      <c r="C3599" t="s">
        <v>1094</v>
      </c>
      <c r="D3599" t="s">
        <v>913</v>
      </c>
      <c r="E3599" t="s">
        <v>1048</v>
      </c>
      <c r="F3599" t="str">
        <f t="shared" si="56"/>
        <v>380470DKA6430DKA1090DKA3210</v>
      </c>
      <c r="G3599" t="s">
        <v>723</v>
      </c>
    </row>
    <row r="3600" spans="1:7" x14ac:dyDescent="0.25">
      <c r="A3600">
        <v>380</v>
      </c>
      <c r="B3600">
        <v>470</v>
      </c>
      <c r="C3600" t="s">
        <v>1094</v>
      </c>
      <c r="D3600" t="s">
        <v>913</v>
      </c>
      <c r="E3600" t="s">
        <v>1050</v>
      </c>
      <c r="F3600" t="str">
        <f t="shared" si="56"/>
        <v>380470DKA6430DKA1090DKA3220</v>
      </c>
      <c r="G3600" t="s">
        <v>723</v>
      </c>
    </row>
    <row r="3601" spans="1:7" x14ac:dyDescent="0.25">
      <c r="A3601">
        <v>380</v>
      </c>
      <c r="B3601">
        <v>470</v>
      </c>
      <c r="C3601" t="s">
        <v>1094</v>
      </c>
      <c r="D3601" t="s">
        <v>913</v>
      </c>
      <c r="E3601" t="s">
        <v>1052</v>
      </c>
      <c r="F3601" t="str">
        <f t="shared" si="56"/>
        <v>380470DKA6430DKA1090DKA3230</v>
      </c>
      <c r="G3601" t="s">
        <v>723</v>
      </c>
    </row>
    <row r="3602" spans="1:7" x14ac:dyDescent="0.25">
      <c r="A3602">
        <v>380</v>
      </c>
      <c r="B3602">
        <v>480</v>
      </c>
      <c r="C3602" t="s">
        <v>1092</v>
      </c>
      <c r="D3602" t="s">
        <v>908</v>
      </c>
      <c r="E3602" t="s">
        <v>1046</v>
      </c>
      <c r="F3602" t="str">
        <f t="shared" si="56"/>
        <v>380480DKA6410DKA1040-1050DKA3200</v>
      </c>
      <c r="G3602" t="s">
        <v>501</v>
      </c>
    </row>
    <row r="3603" spans="1:7" x14ac:dyDescent="0.25">
      <c r="A3603">
        <v>380</v>
      </c>
      <c r="B3603">
        <v>480</v>
      </c>
      <c r="C3603" t="s">
        <v>1092</v>
      </c>
      <c r="D3603" t="s">
        <v>908</v>
      </c>
      <c r="E3603" t="s">
        <v>1048</v>
      </c>
      <c r="F3603" t="str">
        <f t="shared" si="56"/>
        <v>380480DKA6410DKA1040-1050DKA3210</v>
      </c>
      <c r="G3603" t="s">
        <v>501</v>
      </c>
    </row>
    <row r="3604" spans="1:7" x14ac:dyDescent="0.25">
      <c r="A3604">
        <v>380</v>
      </c>
      <c r="B3604">
        <v>480</v>
      </c>
      <c r="C3604" t="s">
        <v>1092</v>
      </c>
      <c r="D3604" t="s">
        <v>908</v>
      </c>
      <c r="E3604" t="s">
        <v>1050</v>
      </c>
      <c r="F3604" t="str">
        <f t="shared" si="56"/>
        <v>380480DKA6410DKA1040-1050DKA3220</v>
      </c>
      <c r="G3604" t="s">
        <v>501</v>
      </c>
    </row>
    <row r="3605" spans="1:7" x14ac:dyDescent="0.25">
      <c r="A3605">
        <v>380</v>
      </c>
      <c r="B3605">
        <v>480</v>
      </c>
      <c r="C3605" t="s">
        <v>1092</v>
      </c>
      <c r="D3605" t="s">
        <v>908</v>
      </c>
      <c r="E3605" t="s">
        <v>1052</v>
      </c>
      <c r="F3605" t="str">
        <f t="shared" si="56"/>
        <v>380480DKA6410DKA1040-1050DKA3230</v>
      </c>
      <c r="G3605" t="s">
        <v>501</v>
      </c>
    </row>
    <row r="3606" spans="1:7" x14ac:dyDescent="0.25">
      <c r="A3606">
        <v>380</v>
      </c>
      <c r="B3606">
        <v>480</v>
      </c>
      <c r="C3606" t="s">
        <v>1092</v>
      </c>
      <c r="D3606" t="s">
        <v>910</v>
      </c>
      <c r="E3606" t="s">
        <v>1046</v>
      </c>
      <c r="F3606" t="str">
        <f t="shared" si="56"/>
        <v>380480DKA6410DKA1060DKA3200</v>
      </c>
      <c r="G3606" t="s">
        <v>723</v>
      </c>
    </row>
    <row r="3607" spans="1:7" x14ac:dyDescent="0.25">
      <c r="A3607">
        <v>380</v>
      </c>
      <c r="B3607">
        <v>480</v>
      </c>
      <c r="C3607" t="s">
        <v>1092</v>
      </c>
      <c r="D3607" t="s">
        <v>910</v>
      </c>
      <c r="E3607" t="s">
        <v>1048</v>
      </c>
      <c r="F3607" t="str">
        <f t="shared" si="56"/>
        <v>380480DKA6410DKA1060DKA3210</v>
      </c>
      <c r="G3607" t="s">
        <v>723</v>
      </c>
    </row>
    <row r="3608" spans="1:7" x14ac:dyDescent="0.25">
      <c r="A3608">
        <v>380</v>
      </c>
      <c r="B3608">
        <v>480</v>
      </c>
      <c r="C3608" t="s">
        <v>1092</v>
      </c>
      <c r="D3608" t="s">
        <v>910</v>
      </c>
      <c r="E3608" t="s">
        <v>1050</v>
      </c>
      <c r="F3608" t="str">
        <f t="shared" si="56"/>
        <v>380480DKA6410DKA1060DKA3220</v>
      </c>
      <c r="G3608" t="s">
        <v>723</v>
      </c>
    </row>
    <row r="3609" spans="1:7" x14ac:dyDescent="0.25">
      <c r="A3609">
        <v>380</v>
      </c>
      <c r="B3609">
        <v>480</v>
      </c>
      <c r="C3609" t="s">
        <v>1092</v>
      </c>
      <c r="D3609" t="s">
        <v>910</v>
      </c>
      <c r="E3609" t="s">
        <v>1052</v>
      </c>
      <c r="F3609" t="str">
        <f t="shared" si="56"/>
        <v>380480DKA6410DKA1060DKA3230</v>
      </c>
      <c r="G3609" t="s">
        <v>723</v>
      </c>
    </row>
    <row r="3610" spans="1:7" x14ac:dyDescent="0.25">
      <c r="A3610">
        <v>380</v>
      </c>
      <c r="B3610">
        <v>480</v>
      </c>
      <c r="C3610" t="s">
        <v>1092</v>
      </c>
      <c r="D3610" t="s">
        <v>911</v>
      </c>
      <c r="E3610" t="s">
        <v>1046</v>
      </c>
      <c r="F3610" t="str">
        <f t="shared" si="56"/>
        <v>380480DKA6410DKA1070-1080DKA3200</v>
      </c>
      <c r="G3610" t="s">
        <v>501</v>
      </c>
    </row>
    <row r="3611" spans="1:7" x14ac:dyDescent="0.25">
      <c r="A3611">
        <v>380</v>
      </c>
      <c r="B3611">
        <v>480</v>
      </c>
      <c r="C3611" t="s">
        <v>1092</v>
      </c>
      <c r="D3611" t="s">
        <v>911</v>
      </c>
      <c r="E3611" t="s">
        <v>1048</v>
      </c>
      <c r="F3611" t="str">
        <f t="shared" si="56"/>
        <v>380480DKA6410DKA1070-1080DKA3210</v>
      </c>
      <c r="G3611" t="s">
        <v>501</v>
      </c>
    </row>
    <row r="3612" spans="1:7" x14ac:dyDescent="0.25">
      <c r="A3612">
        <v>380</v>
      </c>
      <c r="B3612">
        <v>480</v>
      </c>
      <c r="C3612" t="s">
        <v>1092</v>
      </c>
      <c r="D3612" t="s">
        <v>911</v>
      </c>
      <c r="E3612" t="s">
        <v>1050</v>
      </c>
      <c r="F3612" t="str">
        <f t="shared" si="56"/>
        <v>380480DKA6410DKA1070-1080DKA3220</v>
      </c>
      <c r="G3612" t="s">
        <v>501</v>
      </c>
    </row>
    <row r="3613" spans="1:7" x14ac:dyDescent="0.25">
      <c r="A3613">
        <v>380</v>
      </c>
      <c r="B3613">
        <v>480</v>
      </c>
      <c r="C3613" t="s">
        <v>1092</v>
      </c>
      <c r="D3613" t="s">
        <v>911</v>
      </c>
      <c r="E3613" t="s">
        <v>1052</v>
      </c>
      <c r="F3613" t="str">
        <f t="shared" si="56"/>
        <v>380480DKA6410DKA1070-1080DKA3230</v>
      </c>
      <c r="G3613" t="s">
        <v>501</v>
      </c>
    </row>
    <row r="3614" spans="1:7" x14ac:dyDescent="0.25">
      <c r="A3614">
        <v>380</v>
      </c>
      <c r="B3614">
        <v>480</v>
      </c>
      <c r="C3614" t="s">
        <v>1092</v>
      </c>
      <c r="D3614" t="s">
        <v>913</v>
      </c>
      <c r="E3614" t="s">
        <v>1046</v>
      </c>
      <c r="F3614" t="str">
        <f t="shared" si="56"/>
        <v>380480DKA6410DKA1090DKA3200</v>
      </c>
      <c r="G3614" t="s">
        <v>723</v>
      </c>
    </row>
    <row r="3615" spans="1:7" x14ac:dyDescent="0.25">
      <c r="A3615">
        <v>380</v>
      </c>
      <c r="B3615">
        <v>480</v>
      </c>
      <c r="C3615" t="s">
        <v>1092</v>
      </c>
      <c r="D3615" t="s">
        <v>913</v>
      </c>
      <c r="E3615" t="s">
        <v>1048</v>
      </c>
      <c r="F3615" t="str">
        <f t="shared" si="56"/>
        <v>380480DKA6410DKA1090DKA3210</v>
      </c>
      <c r="G3615" t="s">
        <v>723</v>
      </c>
    </row>
    <row r="3616" spans="1:7" x14ac:dyDescent="0.25">
      <c r="A3616">
        <v>380</v>
      </c>
      <c r="B3616">
        <v>480</v>
      </c>
      <c r="C3616" t="s">
        <v>1092</v>
      </c>
      <c r="D3616" t="s">
        <v>913</v>
      </c>
      <c r="E3616" t="s">
        <v>1050</v>
      </c>
      <c r="F3616" t="str">
        <f t="shared" si="56"/>
        <v>380480DKA6410DKA1090DKA3220</v>
      </c>
      <c r="G3616" t="s">
        <v>723</v>
      </c>
    </row>
    <row r="3617" spans="1:7" x14ac:dyDescent="0.25">
      <c r="A3617">
        <v>380</v>
      </c>
      <c r="B3617">
        <v>480</v>
      </c>
      <c r="C3617" t="s">
        <v>1092</v>
      </c>
      <c r="D3617" t="s">
        <v>913</v>
      </c>
      <c r="E3617" t="s">
        <v>1052</v>
      </c>
      <c r="F3617" t="str">
        <f t="shared" si="56"/>
        <v>380480DKA6410DKA1090DKA3230</v>
      </c>
      <c r="G3617" t="s">
        <v>723</v>
      </c>
    </row>
    <row r="3618" spans="1:7" x14ac:dyDescent="0.25">
      <c r="A3618">
        <v>380</v>
      </c>
      <c r="B3618">
        <v>480</v>
      </c>
      <c r="C3618" t="s">
        <v>1093</v>
      </c>
      <c r="D3618" t="s">
        <v>908</v>
      </c>
      <c r="E3618" t="s">
        <v>1046</v>
      </c>
      <c r="F3618" t="str">
        <f t="shared" si="56"/>
        <v>380480DKA6420DKA1040-1050DKA3200</v>
      </c>
      <c r="G3618" t="s">
        <v>501</v>
      </c>
    </row>
    <row r="3619" spans="1:7" x14ac:dyDescent="0.25">
      <c r="A3619">
        <v>380</v>
      </c>
      <c r="B3619">
        <v>480</v>
      </c>
      <c r="C3619" t="s">
        <v>1093</v>
      </c>
      <c r="D3619" t="s">
        <v>908</v>
      </c>
      <c r="E3619" t="s">
        <v>1048</v>
      </c>
      <c r="F3619" t="str">
        <f t="shared" si="56"/>
        <v>380480DKA6420DKA1040-1050DKA3210</v>
      </c>
      <c r="G3619" t="s">
        <v>501</v>
      </c>
    </row>
    <row r="3620" spans="1:7" x14ac:dyDescent="0.25">
      <c r="A3620">
        <v>380</v>
      </c>
      <c r="B3620">
        <v>480</v>
      </c>
      <c r="C3620" t="s">
        <v>1093</v>
      </c>
      <c r="D3620" t="s">
        <v>908</v>
      </c>
      <c r="E3620" t="s">
        <v>1050</v>
      </c>
      <c r="F3620" t="str">
        <f t="shared" si="56"/>
        <v>380480DKA6420DKA1040-1050DKA3220</v>
      </c>
      <c r="G3620" t="s">
        <v>501</v>
      </c>
    </row>
    <row r="3621" spans="1:7" x14ac:dyDescent="0.25">
      <c r="A3621">
        <v>380</v>
      </c>
      <c r="B3621">
        <v>480</v>
      </c>
      <c r="C3621" t="s">
        <v>1093</v>
      </c>
      <c r="D3621" t="s">
        <v>908</v>
      </c>
      <c r="E3621" t="s">
        <v>1052</v>
      </c>
      <c r="F3621" t="str">
        <f t="shared" si="56"/>
        <v>380480DKA6420DKA1040-1050DKA3230</v>
      </c>
      <c r="G3621" t="s">
        <v>501</v>
      </c>
    </row>
    <row r="3622" spans="1:7" x14ac:dyDescent="0.25">
      <c r="A3622">
        <v>380</v>
      </c>
      <c r="B3622">
        <v>480</v>
      </c>
      <c r="C3622" t="s">
        <v>1093</v>
      </c>
      <c r="D3622" t="s">
        <v>910</v>
      </c>
      <c r="E3622" t="s">
        <v>1046</v>
      </c>
      <c r="F3622" t="str">
        <f t="shared" si="56"/>
        <v>380480DKA6420DKA1060DKA3200</v>
      </c>
      <c r="G3622" t="s">
        <v>723</v>
      </c>
    </row>
    <row r="3623" spans="1:7" x14ac:dyDescent="0.25">
      <c r="A3623">
        <v>380</v>
      </c>
      <c r="B3623">
        <v>480</v>
      </c>
      <c r="C3623" t="s">
        <v>1093</v>
      </c>
      <c r="D3623" t="s">
        <v>910</v>
      </c>
      <c r="E3623" t="s">
        <v>1048</v>
      </c>
      <c r="F3623" t="str">
        <f t="shared" si="56"/>
        <v>380480DKA6420DKA1060DKA3210</v>
      </c>
      <c r="G3623" t="s">
        <v>723</v>
      </c>
    </row>
    <row r="3624" spans="1:7" x14ac:dyDescent="0.25">
      <c r="A3624">
        <v>380</v>
      </c>
      <c r="B3624">
        <v>480</v>
      </c>
      <c r="C3624" t="s">
        <v>1093</v>
      </c>
      <c r="D3624" t="s">
        <v>910</v>
      </c>
      <c r="E3624" t="s">
        <v>1050</v>
      </c>
      <c r="F3624" t="str">
        <f t="shared" si="56"/>
        <v>380480DKA6420DKA1060DKA3220</v>
      </c>
      <c r="G3624" t="s">
        <v>723</v>
      </c>
    </row>
    <row r="3625" spans="1:7" x14ac:dyDescent="0.25">
      <c r="A3625">
        <v>380</v>
      </c>
      <c r="B3625">
        <v>480</v>
      </c>
      <c r="C3625" t="s">
        <v>1093</v>
      </c>
      <c r="D3625" t="s">
        <v>910</v>
      </c>
      <c r="E3625" t="s">
        <v>1052</v>
      </c>
      <c r="F3625" t="str">
        <f t="shared" si="56"/>
        <v>380480DKA6420DKA1060DKA3230</v>
      </c>
      <c r="G3625" t="s">
        <v>723</v>
      </c>
    </row>
    <row r="3626" spans="1:7" x14ac:dyDescent="0.25">
      <c r="A3626">
        <v>380</v>
      </c>
      <c r="B3626">
        <v>480</v>
      </c>
      <c r="C3626" t="s">
        <v>1093</v>
      </c>
      <c r="D3626" t="s">
        <v>911</v>
      </c>
      <c r="E3626" t="s">
        <v>1046</v>
      </c>
      <c r="F3626" t="str">
        <f t="shared" si="56"/>
        <v>380480DKA6420DKA1070-1080DKA3200</v>
      </c>
      <c r="G3626" t="s">
        <v>501</v>
      </c>
    </row>
    <row r="3627" spans="1:7" x14ac:dyDescent="0.25">
      <c r="A3627">
        <v>380</v>
      </c>
      <c r="B3627">
        <v>480</v>
      </c>
      <c r="C3627" t="s">
        <v>1093</v>
      </c>
      <c r="D3627" t="s">
        <v>911</v>
      </c>
      <c r="E3627" t="s">
        <v>1048</v>
      </c>
      <c r="F3627" t="str">
        <f t="shared" si="56"/>
        <v>380480DKA6420DKA1070-1080DKA3210</v>
      </c>
      <c r="G3627" t="s">
        <v>501</v>
      </c>
    </row>
    <row r="3628" spans="1:7" x14ac:dyDescent="0.25">
      <c r="A3628">
        <v>380</v>
      </c>
      <c r="B3628">
        <v>480</v>
      </c>
      <c r="C3628" t="s">
        <v>1093</v>
      </c>
      <c r="D3628" t="s">
        <v>911</v>
      </c>
      <c r="E3628" t="s">
        <v>1050</v>
      </c>
      <c r="F3628" t="str">
        <f t="shared" si="56"/>
        <v>380480DKA6420DKA1070-1080DKA3220</v>
      </c>
      <c r="G3628" t="s">
        <v>501</v>
      </c>
    </row>
    <row r="3629" spans="1:7" x14ac:dyDescent="0.25">
      <c r="A3629">
        <v>380</v>
      </c>
      <c r="B3629">
        <v>480</v>
      </c>
      <c r="C3629" t="s">
        <v>1093</v>
      </c>
      <c r="D3629" t="s">
        <v>911</v>
      </c>
      <c r="E3629" t="s">
        <v>1052</v>
      </c>
      <c r="F3629" t="str">
        <f t="shared" si="56"/>
        <v>380480DKA6420DKA1070-1080DKA3230</v>
      </c>
      <c r="G3629" t="s">
        <v>501</v>
      </c>
    </row>
    <row r="3630" spans="1:7" x14ac:dyDescent="0.25">
      <c r="A3630">
        <v>380</v>
      </c>
      <c r="B3630">
        <v>480</v>
      </c>
      <c r="C3630" t="s">
        <v>1093</v>
      </c>
      <c r="D3630" t="s">
        <v>913</v>
      </c>
      <c r="E3630" t="s">
        <v>1046</v>
      </c>
      <c r="F3630" t="str">
        <f t="shared" si="56"/>
        <v>380480DKA6420DKA1090DKA3200</v>
      </c>
      <c r="G3630" t="s">
        <v>723</v>
      </c>
    </row>
    <row r="3631" spans="1:7" x14ac:dyDescent="0.25">
      <c r="A3631">
        <v>380</v>
      </c>
      <c r="B3631">
        <v>480</v>
      </c>
      <c r="C3631" t="s">
        <v>1093</v>
      </c>
      <c r="D3631" t="s">
        <v>913</v>
      </c>
      <c r="E3631" t="s">
        <v>1048</v>
      </c>
      <c r="F3631" t="str">
        <f t="shared" si="56"/>
        <v>380480DKA6420DKA1090DKA3210</v>
      </c>
      <c r="G3631" t="s">
        <v>723</v>
      </c>
    </row>
    <row r="3632" spans="1:7" x14ac:dyDescent="0.25">
      <c r="A3632">
        <v>380</v>
      </c>
      <c r="B3632">
        <v>480</v>
      </c>
      <c r="C3632" t="s">
        <v>1093</v>
      </c>
      <c r="D3632" t="s">
        <v>913</v>
      </c>
      <c r="E3632" t="s">
        <v>1050</v>
      </c>
      <c r="F3632" t="str">
        <f t="shared" si="56"/>
        <v>380480DKA6420DKA1090DKA3220</v>
      </c>
      <c r="G3632" t="s">
        <v>723</v>
      </c>
    </row>
    <row r="3633" spans="1:7" x14ac:dyDescent="0.25">
      <c r="A3633">
        <v>380</v>
      </c>
      <c r="B3633">
        <v>480</v>
      </c>
      <c r="C3633" t="s">
        <v>1093</v>
      </c>
      <c r="D3633" t="s">
        <v>913</v>
      </c>
      <c r="E3633" t="s">
        <v>1052</v>
      </c>
      <c r="F3633" t="str">
        <f t="shared" si="56"/>
        <v>380480DKA6420DKA1090DKA3230</v>
      </c>
      <c r="G3633" t="s">
        <v>723</v>
      </c>
    </row>
    <row r="3634" spans="1:7" x14ac:dyDescent="0.25">
      <c r="A3634">
        <v>380</v>
      </c>
      <c r="B3634">
        <v>480</v>
      </c>
      <c r="C3634" t="s">
        <v>1094</v>
      </c>
      <c r="D3634" t="s">
        <v>908</v>
      </c>
      <c r="E3634" t="s">
        <v>1046</v>
      </c>
      <c r="F3634" t="str">
        <f t="shared" si="56"/>
        <v>380480DKA6430DKA1040-1050DKA3200</v>
      </c>
      <c r="G3634" t="s">
        <v>501</v>
      </c>
    </row>
    <row r="3635" spans="1:7" x14ac:dyDescent="0.25">
      <c r="A3635">
        <v>380</v>
      </c>
      <c r="B3635">
        <v>480</v>
      </c>
      <c r="C3635" t="s">
        <v>1094</v>
      </c>
      <c r="D3635" t="s">
        <v>908</v>
      </c>
      <c r="E3635" t="s">
        <v>1048</v>
      </c>
      <c r="F3635" t="str">
        <f t="shared" si="56"/>
        <v>380480DKA6430DKA1040-1050DKA3210</v>
      </c>
      <c r="G3635" t="s">
        <v>501</v>
      </c>
    </row>
    <row r="3636" spans="1:7" x14ac:dyDescent="0.25">
      <c r="A3636">
        <v>380</v>
      </c>
      <c r="B3636">
        <v>480</v>
      </c>
      <c r="C3636" t="s">
        <v>1094</v>
      </c>
      <c r="D3636" t="s">
        <v>908</v>
      </c>
      <c r="E3636" t="s">
        <v>1050</v>
      </c>
      <c r="F3636" t="str">
        <f t="shared" si="56"/>
        <v>380480DKA6430DKA1040-1050DKA3220</v>
      </c>
      <c r="G3636" t="s">
        <v>501</v>
      </c>
    </row>
    <row r="3637" spans="1:7" x14ac:dyDescent="0.25">
      <c r="A3637">
        <v>380</v>
      </c>
      <c r="B3637">
        <v>480</v>
      </c>
      <c r="C3637" t="s">
        <v>1094</v>
      </c>
      <c r="D3637" t="s">
        <v>908</v>
      </c>
      <c r="E3637" t="s">
        <v>1052</v>
      </c>
      <c r="F3637" t="str">
        <f t="shared" si="56"/>
        <v>380480DKA6430DKA1040-1050DKA3230</v>
      </c>
      <c r="G3637" t="s">
        <v>501</v>
      </c>
    </row>
    <row r="3638" spans="1:7" x14ac:dyDescent="0.25">
      <c r="A3638">
        <v>380</v>
      </c>
      <c r="B3638">
        <v>480</v>
      </c>
      <c r="C3638" t="s">
        <v>1094</v>
      </c>
      <c r="D3638" t="s">
        <v>910</v>
      </c>
      <c r="E3638" t="s">
        <v>1046</v>
      </c>
      <c r="F3638" t="str">
        <f t="shared" si="56"/>
        <v>380480DKA6430DKA1060DKA3200</v>
      </c>
      <c r="G3638" t="s">
        <v>723</v>
      </c>
    </row>
    <row r="3639" spans="1:7" x14ac:dyDescent="0.25">
      <c r="A3639">
        <v>380</v>
      </c>
      <c r="B3639">
        <v>480</v>
      </c>
      <c r="C3639" t="s">
        <v>1094</v>
      </c>
      <c r="D3639" t="s">
        <v>910</v>
      </c>
      <c r="E3639" t="s">
        <v>1048</v>
      </c>
      <c r="F3639" t="str">
        <f t="shared" si="56"/>
        <v>380480DKA6430DKA1060DKA3210</v>
      </c>
      <c r="G3639" t="s">
        <v>723</v>
      </c>
    </row>
    <row r="3640" spans="1:7" x14ac:dyDescent="0.25">
      <c r="A3640">
        <v>380</v>
      </c>
      <c r="B3640">
        <v>480</v>
      </c>
      <c r="C3640" t="s">
        <v>1094</v>
      </c>
      <c r="D3640" t="s">
        <v>910</v>
      </c>
      <c r="E3640" t="s">
        <v>1050</v>
      </c>
      <c r="F3640" t="str">
        <f t="shared" si="56"/>
        <v>380480DKA6430DKA1060DKA3220</v>
      </c>
      <c r="G3640" t="s">
        <v>723</v>
      </c>
    </row>
    <row r="3641" spans="1:7" x14ac:dyDescent="0.25">
      <c r="A3641">
        <v>380</v>
      </c>
      <c r="B3641">
        <v>480</v>
      </c>
      <c r="C3641" t="s">
        <v>1094</v>
      </c>
      <c r="D3641" t="s">
        <v>910</v>
      </c>
      <c r="E3641" t="s">
        <v>1052</v>
      </c>
      <c r="F3641" t="str">
        <f t="shared" si="56"/>
        <v>380480DKA6430DKA1060DKA3230</v>
      </c>
      <c r="G3641" t="s">
        <v>723</v>
      </c>
    </row>
    <row r="3642" spans="1:7" x14ac:dyDescent="0.25">
      <c r="A3642">
        <v>380</v>
      </c>
      <c r="B3642">
        <v>480</v>
      </c>
      <c r="C3642" t="s">
        <v>1094</v>
      </c>
      <c r="D3642" t="s">
        <v>911</v>
      </c>
      <c r="E3642" t="s">
        <v>1046</v>
      </c>
      <c r="F3642" t="str">
        <f t="shared" si="56"/>
        <v>380480DKA6430DKA1070-1080DKA3200</v>
      </c>
      <c r="G3642" t="s">
        <v>501</v>
      </c>
    </row>
    <row r="3643" spans="1:7" x14ac:dyDescent="0.25">
      <c r="A3643">
        <v>380</v>
      </c>
      <c r="B3643">
        <v>480</v>
      </c>
      <c r="C3643" t="s">
        <v>1094</v>
      </c>
      <c r="D3643" t="s">
        <v>911</v>
      </c>
      <c r="E3643" t="s">
        <v>1048</v>
      </c>
      <c r="F3643" t="str">
        <f t="shared" si="56"/>
        <v>380480DKA6430DKA1070-1080DKA3210</v>
      </c>
      <c r="G3643" t="s">
        <v>501</v>
      </c>
    </row>
    <row r="3644" spans="1:7" x14ac:dyDescent="0.25">
      <c r="A3644">
        <v>380</v>
      </c>
      <c r="B3644">
        <v>480</v>
      </c>
      <c r="C3644" t="s">
        <v>1094</v>
      </c>
      <c r="D3644" t="s">
        <v>911</v>
      </c>
      <c r="E3644" t="s">
        <v>1050</v>
      </c>
      <c r="F3644" t="str">
        <f t="shared" si="56"/>
        <v>380480DKA6430DKA1070-1080DKA3220</v>
      </c>
      <c r="G3644" t="s">
        <v>501</v>
      </c>
    </row>
    <row r="3645" spans="1:7" x14ac:dyDescent="0.25">
      <c r="A3645">
        <v>380</v>
      </c>
      <c r="B3645">
        <v>480</v>
      </c>
      <c r="C3645" t="s">
        <v>1094</v>
      </c>
      <c r="D3645" t="s">
        <v>911</v>
      </c>
      <c r="E3645" t="s">
        <v>1052</v>
      </c>
      <c r="F3645" t="str">
        <f t="shared" si="56"/>
        <v>380480DKA6430DKA1070-1080DKA3230</v>
      </c>
      <c r="G3645" t="s">
        <v>501</v>
      </c>
    </row>
    <row r="3646" spans="1:7" x14ac:dyDescent="0.25">
      <c r="A3646">
        <v>380</v>
      </c>
      <c r="B3646">
        <v>480</v>
      </c>
      <c r="C3646" t="s">
        <v>1094</v>
      </c>
      <c r="D3646" t="s">
        <v>913</v>
      </c>
      <c r="E3646" t="s">
        <v>1046</v>
      </c>
      <c r="F3646" t="str">
        <f t="shared" si="56"/>
        <v>380480DKA6430DKA1090DKA3200</v>
      </c>
      <c r="G3646" t="s">
        <v>723</v>
      </c>
    </row>
    <row r="3647" spans="1:7" x14ac:dyDescent="0.25">
      <c r="A3647">
        <v>380</v>
      </c>
      <c r="B3647">
        <v>480</v>
      </c>
      <c r="C3647" t="s">
        <v>1094</v>
      </c>
      <c r="D3647" t="s">
        <v>913</v>
      </c>
      <c r="E3647" t="s">
        <v>1048</v>
      </c>
      <c r="F3647" t="str">
        <f t="shared" si="56"/>
        <v>380480DKA6430DKA1090DKA3210</v>
      </c>
      <c r="G3647" t="s">
        <v>723</v>
      </c>
    </row>
    <row r="3648" spans="1:7" x14ac:dyDescent="0.25">
      <c r="A3648">
        <v>380</v>
      </c>
      <c r="B3648">
        <v>480</v>
      </c>
      <c r="C3648" t="s">
        <v>1094</v>
      </c>
      <c r="D3648" t="s">
        <v>913</v>
      </c>
      <c r="E3648" t="s">
        <v>1050</v>
      </c>
      <c r="F3648" t="str">
        <f t="shared" si="56"/>
        <v>380480DKA6430DKA1090DKA3220</v>
      </c>
      <c r="G3648" t="s">
        <v>723</v>
      </c>
    </row>
    <row r="3649" spans="1:7" x14ac:dyDescent="0.25">
      <c r="A3649">
        <v>380</v>
      </c>
      <c r="B3649">
        <v>480</v>
      </c>
      <c r="C3649" t="s">
        <v>1094</v>
      </c>
      <c r="D3649" t="s">
        <v>913</v>
      </c>
      <c r="E3649" t="s">
        <v>1052</v>
      </c>
      <c r="F3649" t="str">
        <f t="shared" si="56"/>
        <v>380480DKA6430DKA1090DKA3230</v>
      </c>
      <c r="G3649" t="s">
        <v>723</v>
      </c>
    </row>
    <row r="3650" spans="1:7" x14ac:dyDescent="0.25">
      <c r="A3650">
        <v>380</v>
      </c>
      <c r="B3650">
        <v>490</v>
      </c>
      <c r="C3650" t="s">
        <v>1092</v>
      </c>
      <c r="D3650" t="s">
        <v>908</v>
      </c>
      <c r="E3650" t="s">
        <v>1046</v>
      </c>
      <c r="F3650" t="str">
        <f t="shared" si="56"/>
        <v>380490DKA6410DKA1040-1050DKA3200</v>
      </c>
      <c r="G3650" t="s">
        <v>501</v>
      </c>
    </row>
    <row r="3651" spans="1:7" x14ac:dyDescent="0.25">
      <c r="A3651">
        <v>380</v>
      </c>
      <c r="B3651">
        <v>490</v>
      </c>
      <c r="C3651" t="s">
        <v>1092</v>
      </c>
      <c r="D3651" t="s">
        <v>908</v>
      </c>
      <c r="E3651" t="s">
        <v>1048</v>
      </c>
      <c r="F3651" t="str">
        <f t="shared" ref="F3651:F3714" si="57">CONCATENATE(A3651,B3651,C3651,D3651,E3651)</f>
        <v>380490DKA6410DKA1040-1050DKA3210</v>
      </c>
      <c r="G3651" t="s">
        <v>501</v>
      </c>
    </row>
    <row r="3652" spans="1:7" x14ac:dyDescent="0.25">
      <c r="A3652">
        <v>380</v>
      </c>
      <c r="B3652">
        <v>490</v>
      </c>
      <c r="C3652" t="s">
        <v>1092</v>
      </c>
      <c r="D3652" t="s">
        <v>908</v>
      </c>
      <c r="E3652" t="s">
        <v>1050</v>
      </c>
      <c r="F3652" t="str">
        <f t="shared" si="57"/>
        <v>380490DKA6410DKA1040-1050DKA3220</v>
      </c>
      <c r="G3652" t="s">
        <v>501</v>
      </c>
    </row>
    <row r="3653" spans="1:7" x14ac:dyDescent="0.25">
      <c r="A3653">
        <v>380</v>
      </c>
      <c r="B3653">
        <v>490</v>
      </c>
      <c r="C3653" t="s">
        <v>1092</v>
      </c>
      <c r="D3653" t="s">
        <v>908</v>
      </c>
      <c r="E3653" t="s">
        <v>1052</v>
      </c>
      <c r="F3653" t="str">
        <f t="shared" si="57"/>
        <v>380490DKA6410DKA1040-1050DKA3230</v>
      </c>
      <c r="G3653" t="s">
        <v>501</v>
      </c>
    </row>
    <row r="3654" spans="1:7" x14ac:dyDescent="0.25">
      <c r="A3654">
        <v>380</v>
      </c>
      <c r="B3654">
        <v>490</v>
      </c>
      <c r="C3654" t="s">
        <v>1092</v>
      </c>
      <c r="D3654" t="s">
        <v>910</v>
      </c>
      <c r="E3654" t="s">
        <v>1046</v>
      </c>
      <c r="F3654" t="str">
        <f t="shared" si="57"/>
        <v>380490DKA6410DKA1060DKA3200</v>
      </c>
      <c r="G3654" t="s">
        <v>723</v>
      </c>
    </row>
    <row r="3655" spans="1:7" x14ac:dyDescent="0.25">
      <c r="A3655">
        <v>380</v>
      </c>
      <c r="B3655">
        <v>490</v>
      </c>
      <c r="C3655" t="s">
        <v>1092</v>
      </c>
      <c r="D3655" t="s">
        <v>910</v>
      </c>
      <c r="E3655" t="s">
        <v>1048</v>
      </c>
      <c r="F3655" t="str">
        <f t="shared" si="57"/>
        <v>380490DKA6410DKA1060DKA3210</v>
      </c>
      <c r="G3655" t="s">
        <v>723</v>
      </c>
    </row>
    <row r="3656" spans="1:7" x14ac:dyDescent="0.25">
      <c r="A3656">
        <v>380</v>
      </c>
      <c r="B3656">
        <v>490</v>
      </c>
      <c r="C3656" t="s">
        <v>1092</v>
      </c>
      <c r="D3656" t="s">
        <v>910</v>
      </c>
      <c r="E3656" t="s">
        <v>1050</v>
      </c>
      <c r="F3656" t="str">
        <f t="shared" si="57"/>
        <v>380490DKA6410DKA1060DKA3220</v>
      </c>
      <c r="G3656" t="s">
        <v>723</v>
      </c>
    </row>
    <row r="3657" spans="1:7" x14ac:dyDescent="0.25">
      <c r="A3657">
        <v>380</v>
      </c>
      <c r="B3657">
        <v>490</v>
      </c>
      <c r="C3657" t="s">
        <v>1092</v>
      </c>
      <c r="D3657" t="s">
        <v>910</v>
      </c>
      <c r="E3657" t="s">
        <v>1052</v>
      </c>
      <c r="F3657" t="str">
        <f t="shared" si="57"/>
        <v>380490DKA6410DKA1060DKA3230</v>
      </c>
      <c r="G3657" t="s">
        <v>723</v>
      </c>
    </row>
    <row r="3658" spans="1:7" x14ac:dyDescent="0.25">
      <c r="A3658">
        <v>380</v>
      </c>
      <c r="B3658">
        <v>490</v>
      </c>
      <c r="C3658" t="s">
        <v>1092</v>
      </c>
      <c r="D3658" t="s">
        <v>911</v>
      </c>
      <c r="E3658" t="s">
        <v>1046</v>
      </c>
      <c r="F3658" t="str">
        <f t="shared" si="57"/>
        <v>380490DKA6410DKA1070-1080DKA3200</v>
      </c>
      <c r="G3658" t="s">
        <v>504</v>
      </c>
    </row>
    <row r="3659" spans="1:7" x14ac:dyDescent="0.25">
      <c r="A3659">
        <v>380</v>
      </c>
      <c r="B3659">
        <v>490</v>
      </c>
      <c r="C3659" t="s">
        <v>1092</v>
      </c>
      <c r="D3659" t="s">
        <v>911</v>
      </c>
      <c r="E3659" t="s">
        <v>1048</v>
      </c>
      <c r="F3659" t="str">
        <f t="shared" si="57"/>
        <v>380490DKA6410DKA1070-1080DKA3210</v>
      </c>
      <c r="G3659" t="s">
        <v>504</v>
      </c>
    </row>
    <row r="3660" spans="1:7" x14ac:dyDescent="0.25">
      <c r="A3660">
        <v>380</v>
      </c>
      <c r="B3660">
        <v>490</v>
      </c>
      <c r="C3660" t="s">
        <v>1092</v>
      </c>
      <c r="D3660" t="s">
        <v>911</v>
      </c>
      <c r="E3660" t="s">
        <v>1050</v>
      </c>
      <c r="F3660" t="str">
        <f t="shared" si="57"/>
        <v>380490DKA6410DKA1070-1080DKA3220</v>
      </c>
      <c r="G3660" t="s">
        <v>501</v>
      </c>
    </row>
    <row r="3661" spans="1:7" x14ac:dyDescent="0.25">
      <c r="A3661">
        <v>380</v>
      </c>
      <c r="B3661">
        <v>490</v>
      </c>
      <c r="C3661" t="s">
        <v>1092</v>
      </c>
      <c r="D3661" t="s">
        <v>911</v>
      </c>
      <c r="E3661" t="s">
        <v>1052</v>
      </c>
      <c r="F3661" t="str">
        <f t="shared" si="57"/>
        <v>380490DKA6410DKA1070-1080DKA3230</v>
      </c>
      <c r="G3661" t="s">
        <v>501</v>
      </c>
    </row>
    <row r="3662" spans="1:7" x14ac:dyDescent="0.25">
      <c r="A3662">
        <v>380</v>
      </c>
      <c r="B3662">
        <v>490</v>
      </c>
      <c r="C3662" t="s">
        <v>1092</v>
      </c>
      <c r="D3662" t="s">
        <v>913</v>
      </c>
      <c r="E3662" t="s">
        <v>1046</v>
      </c>
      <c r="F3662" t="str">
        <f t="shared" si="57"/>
        <v>380490DKA6410DKA1090DKA3200</v>
      </c>
      <c r="G3662" t="s">
        <v>723</v>
      </c>
    </row>
    <row r="3663" spans="1:7" x14ac:dyDescent="0.25">
      <c r="A3663">
        <v>380</v>
      </c>
      <c r="B3663">
        <v>490</v>
      </c>
      <c r="C3663" t="s">
        <v>1092</v>
      </c>
      <c r="D3663" t="s">
        <v>913</v>
      </c>
      <c r="E3663" t="s">
        <v>1048</v>
      </c>
      <c r="F3663" t="str">
        <f t="shared" si="57"/>
        <v>380490DKA6410DKA1090DKA3210</v>
      </c>
      <c r="G3663" t="s">
        <v>723</v>
      </c>
    </row>
    <row r="3664" spans="1:7" x14ac:dyDescent="0.25">
      <c r="A3664">
        <v>380</v>
      </c>
      <c r="B3664">
        <v>490</v>
      </c>
      <c r="C3664" t="s">
        <v>1092</v>
      </c>
      <c r="D3664" t="s">
        <v>913</v>
      </c>
      <c r="E3664" t="s">
        <v>1050</v>
      </c>
      <c r="F3664" t="str">
        <f t="shared" si="57"/>
        <v>380490DKA6410DKA1090DKA3220</v>
      </c>
      <c r="G3664" t="s">
        <v>723</v>
      </c>
    </row>
    <row r="3665" spans="1:7" x14ac:dyDescent="0.25">
      <c r="A3665">
        <v>380</v>
      </c>
      <c r="B3665">
        <v>490</v>
      </c>
      <c r="C3665" t="s">
        <v>1092</v>
      </c>
      <c r="D3665" t="s">
        <v>913</v>
      </c>
      <c r="E3665" t="s">
        <v>1052</v>
      </c>
      <c r="F3665" t="str">
        <f t="shared" si="57"/>
        <v>380490DKA6410DKA1090DKA3230</v>
      </c>
      <c r="G3665" t="s">
        <v>723</v>
      </c>
    </row>
    <row r="3666" spans="1:7" x14ac:dyDescent="0.25">
      <c r="A3666">
        <v>380</v>
      </c>
      <c r="B3666">
        <v>490</v>
      </c>
      <c r="C3666" t="s">
        <v>1093</v>
      </c>
      <c r="D3666" t="s">
        <v>908</v>
      </c>
      <c r="E3666" t="s">
        <v>1046</v>
      </c>
      <c r="F3666" t="str">
        <f t="shared" si="57"/>
        <v>380490DKA6420DKA1040-1050DKA3200</v>
      </c>
      <c r="G3666" t="s">
        <v>501</v>
      </c>
    </row>
    <row r="3667" spans="1:7" x14ac:dyDescent="0.25">
      <c r="A3667">
        <v>380</v>
      </c>
      <c r="B3667">
        <v>490</v>
      </c>
      <c r="C3667" t="s">
        <v>1093</v>
      </c>
      <c r="D3667" t="s">
        <v>908</v>
      </c>
      <c r="E3667" t="s">
        <v>1048</v>
      </c>
      <c r="F3667" t="str">
        <f t="shared" si="57"/>
        <v>380490DKA6420DKA1040-1050DKA3210</v>
      </c>
      <c r="G3667" t="s">
        <v>501</v>
      </c>
    </row>
    <row r="3668" spans="1:7" x14ac:dyDescent="0.25">
      <c r="A3668">
        <v>380</v>
      </c>
      <c r="B3668">
        <v>490</v>
      </c>
      <c r="C3668" t="s">
        <v>1093</v>
      </c>
      <c r="D3668" t="s">
        <v>908</v>
      </c>
      <c r="E3668" t="s">
        <v>1050</v>
      </c>
      <c r="F3668" t="str">
        <f t="shared" si="57"/>
        <v>380490DKA6420DKA1040-1050DKA3220</v>
      </c>
      <c r="G3668" t="s">
        <v>501</v>
      </c>
    </row>
    <row r="3669" spans="1:7" x14ac:dyDescent="0.25">
      <c r="A3669">
        <v>380</v>
      </c>
      <c r="B3669">
        <v>490</v>
      </c>
      <c r="C3669" t="s">
        <v>1093</v>
      </c>
      <c r="D3669" t="s">
        <v>908</v>
      </c>
      <c r="E3669" t="s">
        <v>1052</v>
      </c>
      <c r="F3669" t="str">
        <f t="shared" si="57"/>
        <v>380490DKA6420DKA1040-1050DKA3230</v>
      </c>
      <c r="G3669" t="s">
        <v>501</v>
      </c>
    </row>
    <row r="3670" spans="1:7" x14ac:dyDescent="0.25">
      <c r="A3670">
        <v>380</v>
      </c>
      <c r="B3670">
        <v>490</v>
      </c>
      <c r="C3670" t="s">
        <v>1093</v>
      </c>
      <c r="D3670" t="s">
        <v>910</v>
      </c>
      <c r="E3670" t="s">
        <v>1046</v>
      </c>
      <c r="F3670" t="str">
        <f t="shared" si="57"/>
        <v>380490DKA6420DKA1060DKA3200</v>
      </c>
      <c r="G3670" t="s">
        <v>723</v>
      </c>
    </row>
    <row r="3671" spans="1:7" x14ac:dyDescent="0.25">
      <c r="A3671">
        <v>380</v>
      </c>
      <c r="B3671">
        <v>490</v>
      </c>
      <c r="C3671" t="s">
        <v>1093</v>
      </c>
      <c r="D3671" t="s">
        <v>910</v>
      </c>
      <c r="E3671" t="s">
        <v>1048</v>
      </c>
      <c r="F3671" t="str">
        <f t="shared" si="57"/>
        <v>380490DKA6420DKA1060DKA3210</v>
      </c>
      <c r="G3671" t="s">
        <v>723</v>
      </c>
    </row>
    <row r="3672" spans="1:7" x14ac:dyDescent="0.25">
      <c r="A3672">
        <v>380</v>
      </c>
      <c r="B3672">
        <v>490</v>
      </c>
      <c r="C3672" t="s">
        <v>1093</v>
      </c>
      <c r="D3672" t="s">
        <v>910</v>
      </c>
      <c r="E3672" t="s">
        <v>1050</v>
      </c>
      <c r="F3672" t="str">
        <f t="shared" si="57"/>
        <v>380490DKA6420DKA1060DKA3220</v>
      </c>
      <c r="G3672" t="s">
        <v>723</v>
      </c>
    </row>
    <row r="3673" spans="1:7" x14ac:dyDescent="0.25">
      <c r="A3673">
        <v>380</v>
      </c>
      <c r="B3673">
        <v>490</v>
      </c>
      <c r="C3673" t="s">
        <v>1093</v>
      </c>
      <c r="D3673" t="s">
        <v>910</v>
      </c>
      <c r="E3673" t="s">
        <v>1052</v>
      </c>
      <c r="F3673" t="str">
        <f t="shared" si="57"/>
        <v>380490DKA6420DKA1060DKA3230</v>
      </c>
      <c r="G3673" t="s">
        <v>723</v>
      </c>
    </row>
    <row r="3674" spans="1:7" x14ac:dyDescent="0.25">
      <c r="A3674">
        <v>380</v>
      </c>
      <c r="B3674">
        <v>490</v>
      </c>
      <c r="C3674" t="s">
        <v>1093</v>
      </c>
      <c r="D3674" t="s">
        <v>911</v>
      </c>
      <c r="E3674" t="s">
        <v>1046</v>
      </c>
      <c r="F3674" t="str">
        <f t="shared" si="57"/>
        <v>380490DKA6420DKA1070-1080DKA3200</v>
      </c>
      <c r="G3674" t="s">
        <v>501</v>
      </c>
    </row>
    <row r="3675" spans="1:7" x14ac:dyDescent="0.25">
      <c r="A3675">
        <v>380</v>
      </c>
      <c r="B3675">
        <v>490</v>
      </c>
      <c r="C3675" t="s">
        <v>1093</v>
      </c>
      <c r="D3675" t="s">
        <v>911</v>
      </c>
      <c r="E3675" t="s">
        <v>1048</v>
      </c>
      <c r="F3675" t="str">
        <f t="shared" si="57"/>
        <v>380490DKA6420DKA1070-1080DKA3210</v>
      </c>
      <c r="G3675" t="s">
        <v>501</v>
      </c>
    </row>
    <row r="3676" spans="1:7" x14ac:dyDescent="0.25">
      <c r="A3676">
        <v>380</v>
      </c>
      <c r="B3676">
        <v>490</v>
      </c>
      <c r="C3676" t="s">
        <v>1093</v>
      </c>
      <c r="D3676" t="s">
        <v>911</v>
      </c>
      <c r="E3676" t="s">
        <v>1050</v>
      </c>
      <c r="F3676" t="str">
        <f t="shared" si="57"/>
        <v>380490DKA6420DKA1070-1080DKA3220</v>
      </c>
      <c r="G3676" t="s">
        <v>501</v>
      </c>
    </row>
    <row r="3677" spans="1:7" x14ac:dyDescent="0.25">
      <c r="A3677">
        <v>380</v>
      </c>
      <c r="B3677">
        <v>490</v>
      </c>
      <c r="C3677" t="s">
        <v>1093</v>
      </c>
      <c r="D3677" t="s">
        <v>911</v>
      </c>
      <c r="E3677" t="s">
        <v>1052</v>
      </c>
      <c r="F3677" t="str">
        <f t="shared" si="57"/>
        <v>380490DKA6420DKA1070-1080DKA3230</v>
      </c>
      <c r="G3677" t="s">
        <v>501</v>
      </c>
    </row>
    <row r="3678" spans="1:7" x14ac:dyDescent="0.25">
      <c r="A3678">
        <v>380</v>
      </c>
      <c r="B3678">
        <v>490</v>
      </c>
      <c r="C3678" t="s">
        <v>1093</v>
      </c>
      <c r="D3678" t="s">
        <v>913</v>
      </c>
      <c r="E3678" t="s">
        <v>1046</v>
      </c>
      <c r="F3678" t="str">
        <f t="shared" si="57"/>
        <v>380490DKA6420DKA1090DKA3200</v>
      </c>
      <c r="G3678" t="s">
        <v>723</v>
      </c>
    </row>
    <row r="3679" spans="1:7" x14ac:dyDescent="0.25">
      <c r="A3679">
        <v>380</v>
      </c>
      <c r="B3679">
        <v>490</v>
      </c>
      <c r="C3679" t="s">
        <v>1093</v>
      </c>
      <c r="D3679" t="s">
        <v>913</v>
      </c>
      <c r="E3679" t="s">
        <v>1048</v>
      </c>
      <c r="F3679" t="str">
        <f t="shared" si="57"/>
        <v>380490DKA6420DKA1090DKA3210</v>
      </c>
      <c r="G3679" t="s">
        <v>723</v>
      </c>
    </row>
    <row r="3680" spans="1:7" x14ac:dyDescent="0.25">
      <c r="A3680">
        <v>380</v>
      </c>
      <c r="B3680">
        <v>490</v>
      </c>
      <c r="C3680" t="s">
        <v>1093</v>
      </c>
      <c r="D3680" t="s">
        <v>913</v>
      </c>
      <c r="E3680" t="s">
        <v>1050</v>
      </c>
      <c r="F3680" t="str">
        <f t="shared" si="57"/>
        <v>380490DKA6420DKA1090DKA3220</v>
      </c>
      <c r="G3680" t="s">
        <v>723</v>
      </c>
    </row>
    <row r="3681" spans="1:7" x14ac:dyDescent="0.25">
      <c r="A3681">
        <v>380</v>
      </c>
      <c r="B3681">
        <v>490</v>
      </c>
      <c r="C3681" t="s">
        <v>1093</v>
      </c>
      <c r="D3681" t="s">
        <v>913</v>
      </c>
      <c r="E3681" t="s">
        <v>1052</v>
      </c>
      <c r="F3681" t="str">
        <f t="shared" si="57"/>
        <v>380490DKA6420DKA1090DKA3230</v>
      </c>
      <c r="G3681" t="s">
        <v>723</v>
      </c>
    </row>
    <row r="3682" spans="1:7" x14ac:dyDescent="0.25">
      <c r="A3682">
        <v>380</v>
      </c>
      <c r="B3682">
        <v>490</v>
      </c>
      <c r="C3682" t="s">
        <v>1094</v>
      </c>
      <c r="D3682" t="s">
        <v>908</v>
      </c>
      <c r="E3682" t="s">
        <v>1046</v>
      </c>
      <c r="F3682" t="str">
        <f t="shared" si="57"/>
        <v>380490DKA6430DKA1040-1050DKA3200</v>
      </c>
      <c r="G3682" t="s">
        <v>501</v>
      </c>
    </row>
    <row r="3683" spans="1:7" x14ac:dyDescent="0.25">
      <c r="A3683">
        <v>380</v>
      </c>
      <c r="B3683">
        <v>490</v>
      </c>
      <c r="C3683" t="s">
        <v>1094</v>
      </c>
      <c r="D3683" t="s">
        <v>908</v>
      </c>
      <c r="E3683" t="s">
        <v>1048</v>
      </c>
      <c r="F3683" t="str">
        <f t="shared" si="57"/>
        <v>380490DKA6430DKA1040-1050DKA3210</v>
      </c>
      <c r="G3683" t="s">
        <v>501</v>
      </c>
    </row>
    <row r="3684" spans="1:7" x14ac:dyDescent="0.25">
      <c r="A3684">
        <v>380</v>
      </c>
      <c r="B3684">
        <v>490</v>
      </c>
      <c r="C3684" t="s">
        <v>1094</v>
      </c>
      <c r="D3684" t="s">
        <v>908</v>
      </c>
      <c r="E3684" t="s">
        <v>1050</v>
      </c>
      <c r="F3684" t="str">
        <f t="shared" si="57"/>
        <v>380490DKA6430DKA1040-1050DKA3220</v>
      </c>
      <c r="G3684" t="s">
        <v>501</v>
      </c>
    </row>
    <row r="3685" spans="1:7" x14ac:dyDescent="0.25">
      <c r="A3685">
        <v>380</v>
      </c>
      <c r="B3685">
        <v>490</v>
      </c>
      <c r="C3685" t="s">
        <v>1094</v>
      </c>
      <c r="D3685" t="s">
        <v>908</v>
      </c>
      <c r="E3685" t="s">
        <v>1052</v>
      </c>
      <c r="F3685" t="str">
        <f t="shared" si="57"/>
        <v>380490DKA6430DKA1040-1050DKA3230</v>
      </c>
      <c r="G3685" t="s">
        <v>501</v>
      </c>
    </row>
    <row r="3686" spans="1:7" x14ac:dyDescent="0.25">
      <c r="A3686">
        <v>380</v>
      </c>
      <c r="B3686">
        <v>490</v>
      </c>
      <c r="C3686" t="s">
        <v>1094</v>
      </c>
      <c r="D3686" t="s">
        <v>910</v>
      </c>
      <c r="E3686" t="s">
        <v>1046</v>
      </c>
      <c r="F3686" t="str">
        <f t="shared" si="57"/>
        <v>380490DKA6430DKA1060DKA3200</v>
      </c>
      <c r="G3686" t="s">
        <v>723</v>
      </c>
    </row>
    <row r="3687" spans="1:7" x14ac:dyDescent="0.25">
      <c r="A3687">
        <v>380</v>
      </c>
      <c r="B3687">
        <v>490</v>
      </c>
      <c r="C3687" t="s">
        <v>1094</v>
      </c>
      <c r="D3687" t="s">
        <v>910</v>
      </c>
      <c r="E3687" t="s">
        <v>1048</v>
      </c>
      <c r="F3687" t="str">
        <f t="shared" si="57"/>
        <v>380490DKA6430DKA1060DKA3210</v>
      </c>
      <c r="G3687" t="s">
        <v>723</v>
      </c>
    </row>
    <row r="3688" spans="1:7" x14ac:dyDescent="0.25">
      <c r="A3688">
        <v>380</v>
      </c>
      <c r="B3688">
        <v>490</v>
      </c>
      <c r="C3688" t="s">
        <v>1094</v>
      </c>
      <c r="D3688" t="s">
        <v>910</v>
      </c>
      <c r="E3688" t="s">
        <v>1050</v>
      </c>
      <c r="F3688" t="str">
        <f t="shared" si="57"/>
        <v>380490DKA6430DKA1060DKA3220</v>
      </c>
      <c r="G3688" t="s">
        <v>723</v>
      </c>
    </row>
    <row r="3689" spans="1:7" x14ac:dyDescent="0.25">
      <c r="A3689">
        <v>380</v>
      </c>
      <c r="B3689">
        <v>490</v>
      </c>
      <c r="C3689" t="s">
        <v>1094</v>
      </c>
      <c r="D3689" t="s">
        <v>910</v>
      </c>
      <c r="E3689" t="s">
        <v>1052</v>
      </c>
      <c r="F3689" t="str">
        <f t="shared" si="57"/>
        <v>380490DKA6430DKA1060DKA3230</v>
      </c>
      <c r="G3689" t="s">
        <v>723</v>
      </c>
    </row>
    <row r="3690" spans="1:7" x14ac:dyDescent="0.25">
      <c r="A3690">
        <v>380</v>
      </c>
      <c r="B3690">
        <v>490</v>
      </c>
      <c r="C3690" t="s">
        <v>1094</v>
      </c>
      <c r="D3690" t="s">
        <v>911</v>
      </c>
      <c r="E3690" t="s">
        <v>1046</v>
      </c>
      <c r="F3690" t="str">
        <f t="shared" si="57"/>
        <v>380490DKA6430DKA1070-1080DKA3200</v>
      </c>
      <c r="G3690" t="s">
        <v>501</v>
      </c>
    </row>
    <row r="3691" spans="1:7" x14ac:dyDescent="0.25">
      <c r="A3691">
        <v>380</v>
      </c>
      <c r="B3691">
        <v>490</v>
      </c>
      <c r="C3691" t="s">
        <v>1094</v>
      </c>
      <c r="D3691" t="s">
        <v>911</v>
      </c>
      <c r="E3691" t="s">
        <v>1048</v>
      </c>
      <c r="F3691" t="str">
        <f t="shared" si="57"/>
        <v>380490DKA6430DKA1070-1080DKA3210</v>
      </c>
      <c r="G3691" t="s">
        <v>501</v>
      </c>
    </row>
    <row r="3692" spans="1:7" x14ac:dyDescent="0.25">
      <c r="A3692">
        <v>380</v>
      </c>
      <c r="B3692">
        <v>490</v>
      </c>
      <c r="C3692" t="s">
        <v>1094</v>
      </c>
      <c r="D3692" t="s">
        <v>911</v>
      </c>
      <c r="E3692" t="s">
        <v>1050</v>
      </c>
      <c r="F3692" t="str">
        <f t="shared" si="57"/>
        <v>380490DKA6430DKA1070-1080DKA3220</v>
      </c>
      <c r="G3692" t="s">
        <v>501</v>
      </c>
    </row>
    <row r="3693" spans="1:7" x14ac:dyDescent="0.25">
      <c r="A3693">
        <v>380</v>
      </c>
      <c r="B3693">
        <v>490</v>
      </c>
      <c r="C3693" t="s">
        <v>1094</v>
      </c>
      <c r="D3693" t="s">
        <v>911</v>
      </c>
      <c r="E3693" t="s">
        <v>1052</v>
      </c>
      <c r="F3693" t="str">
        <f t="shared" si="57"/>
        <v>380490DKA6430DKA1070-1080DKA3230</v>
      </c>
      <c r="G3693" t="s">
        <v>501</v>
      </c>
    </row>
    <row r="3694" spans="1:7" x14ac:dyDescent="0.25">
      <c r="A3694">
        <v>380</v>
      </c>
      <c r="B3694">
        <v>490</v>
      </c>
      <c r="C3694" t="s">
        <v>1094</v>
      </c>
      <c r="D3694" t="s">
        <v>913</v>
      </c>
      <c r="E3694" t="s">
        <v>1046</v>
      </c>
      <c r="F3694" t="str">
        <f t="shared" si="57"/>
        <v>380490DKA6430DKA1090DKA3200</v>
      </c>
      <c r="G3694" t="s">
        <v>723</v>
      </c>
    </row>
    <row r="3695" spans="1:7" x14ac:dyDescent="0.25">
      <c r="A3695">
        <v>380</v>
      </c>
      <c r="B3695">
        <v>490</v>
      </c>
      <c r="C3695" t="s">
        <v>1094</v>
      </c>
      <c r="D3695" t="s">
        <v>913</v>
      </c>
      <c r="E3695" t="s">
        <v>1048</v>
      </c>
      <c r="F3695" t="str">
        <f t="shared" si="57"/>
        <v>380490DKA6430DKA1090DKA3210</v>
      </c>
      <c r="G3695" t="s">
        <v>723</v>
      </c>
    </row>
    <row r="3696" spans="1:7" x14ac:dyDescent="0.25">
      <c r="A3696">
        <v>380</v>
      </c>
      <c r="B3696">
        <v>490</v>
      </c>
      <c r="C3696" t="s">
        <v>1094</v>
      </c>
      <c r="D3696" t="s">
        <v>913</v>
      </c>
      <c r="E3696" t="s">
        <v>1050</v>
      </c>
      <c r="F3696" t="str">
        <f t="shared" si="57"/>
        <v>380490DKA6430DKA1090DKA3220</v>
      </c>
      <c r="G3696" t="s">
        <v>723</v>
      </c>
    </row>
    <row r="3697" spans="1:7" x14ac:dyDescent="0.25">
      <c r="A3697">
        <v>380</v>
      </c>
      <c r="B3697">
        <v>490</v>
      </c>
      <c r="C3697" t="s">
        <v>1094</v>
      </c>
      <c r="D3697" t="s">
        <v>913</v>
      </c>
      <c r="E3697" t="s">
        <v>1052</v>
      </c>
      <c r="F3697" t="str">
        <f t="shared" si="57"/>
        <v>380490DKA6430DKA1090DKA3230</v>
      </c>
      <c r="G3697" t="s">
        <v>723</v>
      </c>
    </row>
    <row r="3698" spans="1:7" x14ac:dyDescent="0.25">
      <c r="A3698">
        <v>380</v>
      </c>
      <c r="B3698">
        <v>500</v>
      </c>
      <c r="C3698" t="s">
        <v>1092</v>
      </c>
      <c r="D3698" t="s">
        <v>908</v>
      </c>
      <c r="E3698" t="s">
        <v>1046</v>
      </c>
      <c r="F3698" t="str">
        <f t="shared" si="57"/>
        <v>380500DKA6410DKA1040-1050DKA3200</v>
      </c>
      <c r="G3698" t="s">
        <v>723</v>
      </c>
    </row>
    <row r="3699" spans="1:7" x14ac:dyDescent="0.25">
      <c r="A3699">
        <v>380</v>
      </c>
      <c r="B3699">
        <v>500</v>
      </c>
      <c r="C3699" t="s">
        <v>1092</v>
      </c>
      <c r="D3699" t="s">
        <v>908</v>
      </c>
      <c r="E3699" t="s">
        <v>1048</v>
      </c>
      <c r="F3699" t="str">
        <f t="shared" si="57"/>
        <v>380500DKA6410DKA1040-1050DKA3210</v>
      </c>
      <c r="G3699" t="s">
        <v>723</v>
      </c>
    </row>
    <row r="3700" spans="1:7" x14ac:dyDescent="0.25">
      <c r="A3700">
        <v>380</v>
      </c>
      <c r="B3700">
        <v>500</v>
      </c>
      <c r="C3700" t="s">
        <v>1092</v>
      </c>
      <c r="D3700" t="s">
        <v>908</v>
      </c>
      <c r="E3700" t="s">
        <v>1050</v>
      </c>
      <c r="F3700" t="str">
        <f t="shared" si="57"/>
        <v>380500DKA6410DKA1040-1050DKA3220</v>
      </c>
      <c r="G3700" t="s">
        <v>501</v>
      </c>
    </row>
    <row r="3701" spans="1:7" x14ac:dyDescent="0.25">
      <c r="A3701">
        <v>380</v>
      </c>
      <c r="B3701">
        <v>500</v>
      </c>
      <c r="C3701" t="s">
        <v>1092</v>
      </c>
      <c r="D3701" t="s">
        <v>908</v>
      </c>
      <c r="E3701" t="s">
        <v>1052</v>
      </c>
      <c r="F3701" t="str">
        <f t="shared" si="57"/>
        <v>380500DKA6410DKA1040-1050DKA3230</v>
      </c>
      <c r="G3701" t="s">
        <v>501</v>
      </c>
    </row>
    <row r="3702" spans="1:7" x14ac:dyDescent="0.25">
      <c r="A3702">
        <v>380</v>
      </c>
      <c r="B3702">
        <v>500</v>
      </c>
      <c r="C3702" t="s">
        <v>1092</v>
      </c>
      <c r="D3702" t="s">
        <v>910</v>
      </c>
      <c r="E3702" t="s">
        <v>1046</v>
      </c>
      <c r="F3702" t="str">
        <f t="shared" si="57"/>
        <v>380500DKA6410DKA1060DKA3200</v>
      </c>
      <c r="G3702" t="s">
        <v>504</v>
      </c>
    </row>
    <row r="3703" spans="1:7" x14ac:dyDescent="0.25">
      <c r="A3703">
        <v>380</v>
      </c>
      <c r="B3703">
        <v>500</v>
      </c>
      <c r="C3703" t="s">
        <v>1092</v>
      </c>
      <c r="D3703" t="s">
        <v>910</v>
      </c>
      <c r="E3703" t="s">
        <v>1048</v>
      </c>
      <c r="F3703" t="str">
        <f t="shared" si="57"/>
        <v>380500DKA6410DKA1060DKA3210</v>
      </c>
      <c r="G3703" t="s">
        <v>504</v>
      </c>
    </row>
    <row r="3704" spans="1:7" x14ac:dyDescent="0.25">
      <c r="A3704">
        <v>380</v>
      </c>
      <c r="B3704">
        <v>500</v>
      </c>
      <c r="C3704" t="s">
        <v>1092</v>
      </c>
      <c r="D3704" t="s">
        <v>910</v>
      </c>
      <c r="E3704" t="s">
        <v>1050</v>
      </c>
      <c r="F3704" t="str">
        <f t="shared" si="57"/>
        <v>380500DKA6410DKA1060DKA3220</v>
      </c>
      <c r="G3704" t="s">
        <v>501</v>
      </c>
    </row>
    <row r="3705" spans="1:7" x14ac:dyDescent="0.25">
      <c r="A3705">
        <v>380</v>
      </c>
      <c r="B3705">
        <v>500</v>
      </c>
      <c r="C3705" t="s">
        <v>1092</v>
      </c>
      <c r="D3705" t="s">
        <v>910</v>
      </c>
      <c r="E3705" t="s">
        <v>1052</v>
      </c>
      <c r="F3705" t="str">
        <f t="shared" si="57"/>
        <v>380500DKA6410DKA1060DKA3230</v>
      </c>
      <c r="G3705" t="s">
        <v>501</v>
      </c>
    </row>
    <row r="3706" spans="1:7" x14ac:dyDescent="0.25">
      <c r="A3706">
        <v>380</v>
      </c>
      <c r="B3706">
        <v>500</v>
      </c>
      <c r="C3706" t="s">
        <v>1092</v>
      </c>
      <c r="D3706" t="s">
        <v>911</v>
      </c>
      <c r="E3706" t="s">
        <v>1046</v>
      </c>
      <c r="F3706" t="str">
        <f t="shared" si="57"/>
        <v>380500DKA6410DKA1070-1080DKA3200</v>
      </c>
      <c r="G3706" t="s">
        <v>504</v>
      </c>
    </row>
    <row r="3707" spans="1:7" x14ac:dyDescent="0.25">
      <c r="A3707">
        <v>380</v>
      </c>
      <c r="B3707">
        <v>500</v>
      </c>
      <c r="C3707" t="s">
        <v>1092</v>
      </c>
      <c r="D3707" t="s">
        <v>911</v>
      </c>
      <c r="E3707" t="s">
        <v>1048</v>
      </c>
      <c r="F3707" t="str">
        <f t="shared" si="57"/>
        <v>380500DKA6410DKA1070-1080DKA3210</v>
      </c>
      <c r="G3707" t="s">
        <v>504</v>
      </c>
    </row>
    <row r="3708" spans="1:7" x14ac:dyDescent="0.25">
      <c r="A3708">
        <v>380</v>
      </c>
      <c r="B3708">
        <v>500</v>
      </c>
      <c r="C3708" t="s">
        <v>1092</v>
      </c>
      <c r="D3708" t="s">
        <v>911</v>
      </c>
      <c r="E3708" t="s">
        <v>1050</v>
      </c>
      <c r="F3708" t="str">
        <f t="shared" si="57"/>
        <v>380500DKA6410DKA1070-1080DKA3220</v>
      </c>
      <c r="G3708" t="s">
        <v>501</v>
      </c>
    </row>
    <row r="3709" spans="1:7" x14ac:dyDescent="0.25">
      <c r="A3709">
        <v>380</v>
      </c>
      <c r="B3709">
        <v>500</v>
      </c>
      <c r="C3709" t="s">
        <v>1092</v>
      </c>
      <c r="D3709" t="s">
        <v>911</v>
      </c>
      <c r="E3709" t="s">
        <v>1052</v>
      </c>
      <c r="F3709" t="str">
        <f t="shared" si="57"/>
        <v>380500DKA6410DKA1070-1080DKA3230</v>
      </c>
      <c r="G3709" t="s">
        <v>501</v>
      </c>
    </row>
    <row r="3710" spans="1:7" x14ac:dyDescent="0.25">
      <c r="A3710">
        <v>380</v>
      </c>
      <c r="B3710">
        <v>500</v>
      </c>
      <c r="C3710" t="s">
        <v>1092</v>
      </c>
      <c r="D3710" t="s">
        <v>913</v>
      </c>
      <c r="E3710" t="s">
        <v>1046</v>
      </c>
      <c r="F3710" t="str">
        <f t="shared" si="57"/>
        <v>380500DKA6410DKA1090DKA3200</v>
      </c>
      <c r="G3710" t="s">
        <v>504</v>
      </c>
    </row>
    <row r="3711" spans="1:7" x14ac:dyDescent="0.25">
      <c r="A3711">
        <v>380</v>
      </c>
      <c r="B3711">
        <v>500</v>
      </c>
      <c r="C3711" t="s">
        <v>1092</v>
      </c>
      <c r="D3711" t="s">
        <v>913</v>
      </c>
      <c r="E3711" t="s">
        <v>1048</v>
      </c>
      <c r="F3711" t="str">
        <f t="shared" si="57"/>
        <v>380500DKA6410DKA1090DKA3210</v>
      </c>
      <c r="G3711" t="s">
        <v>504</v>
      </c>
    </row>
    <row r="3712" spans="1:7" x14ac:dyDescent="0.25">
      <c r="A3712">
        <v>380</v>
      </c>
      <c r="B3712">
        <v>500</v>
      </c>
      <c r="C3712" t="s">
        <v>1092</v>
      </c>
      <c r="D3712" t="s">
        <v>913</v>
      </c>
      <c r="E3712" t="s">
        <v>1050</v>
      </c>
      <c r="F3712" t="str">
        <f t="shared" si="57"/>
        <v>380500DKA6410DKA1090DKA3220</v>
      </c>
      <c r="G3712" t="s">
        <v>501</v>
      </c>
    </row>
    <row r="3713" spans="1:7" x14ac:dyDescent="0.25">
      <c r="A3713">
        <v>380</v>
      </c>
      <c r="B3713">
        <v>500</v>
      </c>
      <c r="C3713" t="s">
        <v>1092</v>
      </c>
      <c r="D3713" t="s">
        <v>913</v>
      </c>
      <c r="E3713" t="s">
        <v>1052</v>
      </c>
      <c r="F3713" t="str">
        <f t="shared" si="57"/>
        <v>380500DKA6410DKA1090DKA3230</v>
      </c>
      <c r="G3713" t="s">
        <v>501</v>
      </c>
    </row>
    <row r="3714" spans="1:7" x14ac:dyDescent="0.25">
      <c r="A3714">
        <v>380</v>
      </c>
      <c r="B3714">
        <v>500</v>
      </c>
      <c r="C3714" t="s">
        <v>1093</v>
      </c>
      <c r="D3714" t="s">
        <v>908</v>
      </c>
      <c r="E3714" t="s">
        <v>1046</v>
      </c>
      <c r="F3714" t="str">
        <f t="shared" si="57"/>
        <v>380500DKA6420DKA1040-1050DKA3200</v>
      </c>
      <c r="G3714" t="s">
        <v>501</v>
      </c>
    </row>
    <row r="3715" spans="1:7" x14ac:dyDescent="0.25">
      <c r="A3715">
        <v>380</v>
      </c>
      <c r="B3715">
        <v>500</v>
      </c>
      <c r="C3715" t="s">
        <v>1093</v>
      </c>
      <c r="D3715" t="s">
        <v>908</v>
      </c>
      <c r="E3715" t="s">
        <v>1048</v>
      </c>
      <c r="F3715" t="str">
        <f t="shared" ref="F3715:F3778" si="58">CONCATENATE(A3715,B3715,C3715,D3715,E3715)</f>
        <v>380500DKA6420DKA1040-1050DKA3210</v>
      </c>
      <c r="G3715" t="s">
        <v>501</v>
      </c>
    </row>
    <row r="3716" spans="1:7" x14ac:dyDescent="0.25">
      <c r="A3716">
        <v>380</v>
      </c>
      <c r="B3716">
        <v>500</v>
      </c>
      <c r="C3716" t="s">
        <v>1093</v>
      </c>
      <c r="D3716" t="s">
        <v>908</v>
      </c>
      <c r="E3716" t="s">
        <v>1050</v>
      </c>
      <c r="F3716" t="str">
        <f t="shared" si="58"/>
        <v>380500DKA6420DKA1040-1050DKA3220</v>
      </c>
      <c r="G3716" t="s">
        <v>501</v>
      </c>
    </row>
    <row r="3717" spans="1:7" x14ac:dyDescent="0.25">
      <c r="A3717">
        <v>380</v>
      </c>
      <c r="B3717">
        <v>500</v>
      </c>
      <c r="C3717" t="s">
        <v>1093</v>
      </c>
      <c r="D3717" t="s">
        <v>908</v>
      </c>
      <c r="E3717" t="s">
        <v>1052</v>
      </c>
      <c r="F3717" t="str">
        <f t="shared" si="58"/>
        <v>380500DKA6420DKA1040-1050DKA3230</v>
      </c>
      <c r="G3717" t="s">
        <v>501</v>
      </c>
    </row>
    <row r="3718" spans="1:7" x14ac:dyDescent="0.25">
      <c r="A3718">
        <v>380</v>
      </c>
      <c r="B3718">
        <v>500</v>
      </c>
      <c r="C3718" t="s">
        <v>1093</v>
      </c>
      <c r="D3718" t="s">
        <v>910</v>
      </c>
      <c r="E3718" t="s">
        <v>1046</v>
      </c>
      <c r="F3718" t="str">
        <f t="shared" si="58"/>
        <v>380500DKA6420DKA1060DKA3200</v>
      </c>
      <c r="G3718" t="s">
        <v>723</v>
      </c>
    </row>
    <row r="3719" spans="1:7" x14ac:dyDescent="0.25">
      <c r="A3719">
        <v>380</v>
      </c>
      <c r="B3719">
        <v>500</v>
      </c>
      <c r="C3719" t="s">
        <v>1093</v>
      </c>
      <c r="D3719" t="s">
        <v>910</v>
      </c>
      <c r="E3719" t="s">
        <v>1048</v>
      </c>
      <c r="F3719" t="str">
        <f t="shared" si="58"/>
        <v>380500DKA6420DKA1060DKA3210</v>
      </c>
      <c r="G3719" t="s">
        <v>723</v>
      </c>
    </row>
    <row r="3720" spans="1:7" x14ac:dyDescent="0.25">
      <c r="A3720">
        <v>380</v>
      </c>
      <c r="B3720">
        <v>500</v>
      </c>
      <c r="C3720" t="s">
        <v>1093</v>
      </c>
      <c r="D3720" t="s">
        <v>910</v>
      </c>
      <c r="E3720" t="s">
        <v>1050</v>
      </c>
      <c r="F3720" t="str">
        <f t="shared" si="58"/>
        <v>380500DKA6420DKA1060DKA3220</v>
      </c>
      <c r="G3720" t="s">
        <v>723</v>
      </c>
    </row>
    <row r="3721" spans="1:7" x14ac:dyDescent="0.25">
      <c r="A3721">
        <v>380</v>
      </c>
      <c r="B3721">
        <v>500</v>
      </c>
      <c r="C3721" t="s">
        <v>1093</v>
      </c>
      <c r="D3721" t="s">
        <v>910</v>
      </c>
      <c r="E3721" t="s">
        <v>1052</v>
      </c>
      <c r="F3721" t="str">
        <f t="shared" si="58"/>
        <v>380500DKA6420DKA1060DKA3230</v>
      </c>
      <c r="G3721" t="s">
        <v>723</v>
      </c>
    </row>
    <row r="3722" spans="1:7" x14ac:dyDescent="0.25">
      <c r="A3722">
        <v>380</v>
      </c>
      <c r="B3722">
        <v>500</v>
      </c>
      <c r="C3722" t="s">
        <v>1093</v>
      </c>
      <c r="D3722" t="s">
        <v>911</v>
      </c>
      <c r="E3722" t="s">
        <v>1046</v>
      </c>
      <c r="F3722" t="str">
        <f t="shared" si="58"/>
        <v>380500DKA6420DKA1070-1080DKA3200</v>
      </c>
      <c r="G3722" t="s">
        <v>504</v>
      </c>
    </row>
    <row r="3723" spans="1:7" x14ac:dyDescent="0.25">
      <c r="A3723">
        <v>380</v>
      </c>
      <c r="B3723">
        <v>500</v>
      </c>
      <c r="C3723" t="s">
        <v>1093</v>
      </c>
      <c r="D3723" t="s">
        <v>911</v>
      </c>
      <c r="E3723" t="s">
        <v>1048</v>
      </c>
      <c r="F3723" t="str">
        <f t="shared" si="58"/>
        <v>380500DKA6420DKA1070-1080DKA3210</v>
      </c>
      <c r="G3723" t="s">
        <v>504</v>
      </c>
    </row>
    <row r="3724" spans="1:7" x14ac:dyDescent="0.25">
      <c r="A3724">
        <v>380</v>
      </c>
      <c r="B3724">
        <v>500</v>
      </c>
      <c r="C3724" t="s">
        <v>1093</v>
      </c>
      <c r="D3724" t="s">
        <v>911</v>
      </c>
      <c r="E3724" t="s">
        <v>1050</v>
      </c>
      <c r="F3724" t="str">
        <f t="shared" si="58"/>
        <v>380500DKA6420DKA1070-1080DKA3220</v>
      </c>
      <c r="G3724" t="s">
        <v>501</v>
      </c>
    </row>
    <row r="3725" spans="1:7" x14ac:dyDescent="0.25">
      <c r="A3725">
        <v>380</v>
      </c>
      <c r="B3725">
        <v>500</v>
      </c>
      <c r="C3725" t="s">
        <v>1093</v>
      </c>
      <c r="D3725" t="s">
        <v>911</v>
      </c>
      <c r="E3725" t="s">
        <v>1052</v>
      </c>
      <c r="F3725" t="str">
        <f t="shared" si="58"/>
        <v>380500DKA6420DKA1070-1080DKA3230</v>
      </c>
      <c r="G3725" t="s">
        <v>501</v>
      </c>
    </row>
    <row r="3726" spans="1:7" x14ac:dyDescent="0.25">
      <c r="A3726">
        <v>380</v>
      </c>
      <c r="B3726">
        <v>500</v>
      </c>
      <c r="C3726" t="s">
        <v>1093</v>
      </c>
      <c r="D3726" t="s">
        <v>913</v>
      </c>
      <c r="E3726" t="s">
        <v>1046</v>
      </c>
      <c r="F3726" t="str">
        <f t="shared" si="58"/>
        <v>380500DKA6420DKA1090DKA3200</v>
      </c>
      <c r="G3726" t="s">
        <v>723</v>
      </c>
    </row>
    <row r="3727" spans="1:7" x14ac:dyDescent="0.25">
      <c r="A3727">
        <v>380</v>
      </c>
      <c r="B3727">
        <v>500</v>
      </c>
      <c r="C3727" t="s">
        <v>1093</v>
      </c>
      <c r="D3727" t="s">
        <v>913</v>
      </c>
      <c r="E3727" t="s">
        <v>1048</v>
      </c>
      <c r="F3727" t="str">
        <f t="shared" si="58"/>
        <v>380500DKA6420DKA1090DKA3210</v>
      </c>
      <c r="G3727" t="s">
        <v>723</v>
      </c>
    </row>
    <row r="3728" spans="1:7" x14ac:dyDescent="0.25">
      <c r="A3728">
        <v>380</v>
      </c>
      <c r="B3728">
        <v>500</v>
      </c>
      <c r="C3728" t="s">
        <v>1093</v>
      </c>
      <c r="D3728" t="s">
        <v>913</v>
      </c>
      <c r="E3728" t="s">
        <v>1050</v>
      </c>
      <c r="F3728" t="str">
        <f t="shared" si="58"/>
        <v>380500DKA6420DKA1090DKA3220</v>
      </c>
      <c r="G3728" t="s">
        <v>723</v>
      </c>
    </row>
    <row r="3729" spans="1:7" x14ac:dyDescent="0.25">
      <c r="A3729">
        <v>380</v>
      </c>
      <c r="B3729">
        <v>500</v>
      </c>
      <c r="C3729" t="s">
        <v>1093</v>
      </c>
      <c r="D3729" t="s">
        <v>913</v>
      </c>
      <c r="E3729" t="s">
        <v>1052</v>
      </c>
      <c r="F3729" t="str">
        <f t="shared" si="58"/>
        <v>380500DKA6420DKA1090DKA3230</v>
      </c>
      <c r="G3729" t="s">
        <v>723</v>
      </c>
    </row>
    <row r="3730" spans="1:7" x14ac:dyDescent="0.25">
      <c r="A3730">
        <v>380</v>
      </c>
      <c r="B3730">
        <v>500</v>
      </c>
      <c r="C3730" t="s">
        <v>1094</v>
      </c>
      <c r="D3730" t="s">
        <v>908</v>
      </c>
      <c r="E3730" t="s">
        <v>1046</v>
      </c>
      <c r="F3730" t="str">
        <f t="shared" si="58"/>
        <v>380500DKA6430DKA1040-1050DKA3200</v>
      </c>
      <c r="G3730" t="s">
        <v>501</v>
      </c>
    </row>
    <row r="3731" spans="1:7" x14ac:dyDescent="0.25">
      <c r="A3731">
        <v>380</v>
      </c>
      <c r="B3731">
        <v>500</v>
      </c>
      <c r="C3731" t="s">
        <v>1094</v>
      </c>
      <c r="D3731" t="s">
        <v>908</v>
      </c>
      <c r="E3731" t="s">
        <v>1048</v>
      </c>
      <c r="F3731" t="str">
        <f t="shared" si="58"/>
        <v>380500DKA6430DKA1040-1050DKA3210</v>
      </c>
      <c r="G3731" t="s">
        <v>501</v>
      </c>
    </row>
    <row r="3732" spans="1:7" x14ac:dyDescent="0.25">
      <c r="A3732">
        <v>380</v>
      </c>
      <c r="B3732">
        <v>500</v>
      </c>
      <c r="C3732" t="s">
        <v>1094</v>
      </c>
      <c r="D3732" t="s">
        <v>908</v>
      </c>
      <c r="E3732" t="s">
        <v>1050</v>
      </c>
      <c r="F3732" t="str">
        <f t="shared" si="58"/>
        <v>380500DKA6430DKA1040-1050DKA3220</v>
      </c>
      <c r="G3732" t="s">
        <v>501</v>
      </c>
    </row>
    <row r="3733" spans="1:7" x14ac:dyDescent="0.25">
      <c r="A3733">
        <v>380</v>
      </c>
      <c r="B3733">
        <v>500</v>
      </c>
      <c r="C3733" t="s">
        <v>1094</v>
      </c>
      <c r="D3733" t="s">
        <v>908</v>
      </c>
      <c r="E3733" t="s">
        <v>1052</v>
      </c>
      <c r="F3733" t="str">
        <f t="shared" si="58"/>
        <v>380500DKA6430DKA1040-1050DKA3230</v>
      </c>
      <c r="G3733" t="s">
        <v>501</v>
      </c>
    </row>
    <row r="3734" spans="1:7" x14ac:dyDescent="0.25">
      <c r="A3734">
        <v>380</v>
      </c>
      <c r="B3734">
        <v>500</v>
      </c>
      <c r="C3734" t="s">
        <v>1094</v>
      </c>
      <c r="D3734" t="s">
        <v>910</v>
      </c>
      <c r="E3734" t="s">
        <v>1046</v>
      </c>
      <c r="F3734" t="str">
        <f t="shared" si="58"/>
        <v>380500DKA6430DKA1060DKA3200</v>
      </c>
      <c r="G3734" t="s">
        <v>723</v>
      </c>
    </row>
    <row r="3735" spans="1:7" x14ac:dyDescent="0.25">
      <c r="A3735">
        <v>380</v>
      </c>
      <c r="B3735">
        <v>500</v>
      </c>
      <c r="C3735" t="s">
        <v>1094</v>
      </c>
      <c r="D3735" t="s">
        <v>910</v>
      </c>
      <c r="E3735" t="s">
        <v>1048</v>
      </c>
      <c r="F3735" t="str">
        <f t="shared" si="58"/>
        <v>380500DKA6430DKA1060DKA3210</v>
      </c>
      <c r="G3735" t="s">
        <v>723</v>
      </c>
    </row>
    <row r="3736" spans="1:7" x14ac:dyDescent="0.25">
      <c r="A3736">
        <v>380</v>
      </c>
      <c r="B3736">
        <v>500</v>
      </c>
      <c r="C3736" t="s">
        <v>1094</v>
      </c>
      <c r="D3736" t="s">
        <v>910</v>
      </c>
      <c r="E3736" t="s">
        <v>1050</v>
      </c>
      <c r="F3736" t="str">
        <f t="shared" si="58"/>
        <v>380500DKA6430DKA1060DKA3220</v>
      </c>
      <c r="G3736" t="s">
        <v>723</v>
      </c>
    </row>
    <row r="3737" spans="1:7" x14ac:dyDescent="0.25">
      <c r="A3737">
        <v>380</v>
      </c>
      <c r="B3737">
        <v>500</v>
      </c>
      <c r="C3737" t="s">
        <v>1094</v>
      </c>
      <c r="D3737" t="s">
        <v>910</v>
      </c>
      <c r="E3737" t="s">
        <v>1052</v>
      </c>
      <c r="F3737" t="str">
        <f t="shared" si="58"/>
        <v>380500DKA6430DKA1060DKA3230</v>
      </c>
      <c r="G3737" t="s">
        <v>723</v>
      </c>
    </row>
    <row r="3738" spans="1:7" x14ac:dyDescent="0.25">
      <c r="A3738">
        <v>380</v>
      </c>
      <c r="B3738">
        <v>500</v>
      </c>
      <c r="C3738" t="s">
        <v>1094</v>
      </c>
      <c r="D3738" t="s">
        <v>911</v>
      </c>
      <c r="E3738" t="s">
        <v>1046</v>
      </c>
      <c r="F3738" t="str">
        <f t="shared" si="58"/>
        <v>380500DKA6430DKA1070-1080DKA3200</v>
      </c>
      <c r="G3738" t="s">
        <v>501</v>
      </c>
    </row>
    <row r="3739" spans="1:7" x14ac:dyDescent="0.25">
      <c r="A3739">
        <v>380</v>
      </c>
      <c r="B3739">
        <v>500</v>
      </c>
      <c r="C3739" t="s">
        <v>1094</v>
      </c>
      <c r="D3739" t="s">
        <v>911</v>
      </c>
      <c r="E3739" t="s">
        <v>1048</v>
      </c>
      <c r="F3739" t="str">
        <f t="shared" si="58"/>
        <v>380500DKA6430DKA1070-1080DKA3210</v>
      </c>
      <c r="G3739" t="s">
        <v>501</v>
      </c>
    </row>
    <row r="3740" spans="1:7" x14ac:dyDescent="0.25">
      <c r="A3740">
        <v>380</v>
      </c>
      <c r="B3740">
        <v>500</v>
      </c>
      <c r="C3740" t="s">
        <v>1094</v>
      </c>
      <c r="D3740" t="s">
        <v>911</v>
      </c>
      <c r="E3740" t="s">
        <v>1050</v>
      </c>
      <c r="F3740" t="str">
        <f t="shared" si="58"/>
        <v>380500DKA6430DKA1070-1080DKA3220</v>
      </c>
      <c r="G3740" t="s">
        <v>501</v>
      </c>
    </row>
    <row r="3741" spans="1:7" x14ac:dyDescent="0.25">
      <c r="A3741">
        <v>380</v>
      </c>
      <c r="B3741">
        <v>500</v>
      </c>
      <c r="C3741" t="s">
        <v>1094</v>
      </c>
      <c r="D3741" t="s">
        <v>911</v>
      </c>
      <c r="E3741" t="s">
        <v>1052</v>
      </c>
      <c r="F3741" t="str">
        <f t="shared" si="58"/>
        <v>380500DKA6430DKA1070-1080DKA3230</v>
      </c>
      <c r="G3741" t="s">
        <v>501</v>
      </c>
    </row>
    <row r="3742" spans="1:7" x14ac:dyDescent="0.25">
      <c r="A3742">
        <v>380</v>
      </c>
      <c r="B3742">
        <v>500</v>
      </c>
      <c r="C3742" t="s">
        <v>1094</v>
      </c>
      <c r="D3742" t="s">
        <v>913</v>
      </c>
      <c r="E3742" t="s">
        <v>1046</v>
      </c>
      <c r="F3742" t="str">
        <f t="shared" si="58"/>
        <v>380500DKA6430DKA1090DKA3200</v>
      </c>
      <c r="G3742" t="s">
        <v>723</v>
      </c>
    </row>
    <row r="3743" spans="1:7" x14ac:dyDescent="0.25">
      <c r="A3743">
        <v>380</v>
      </c>
      <c r="B3743">
        <v>500</v>
      </c>
      <c r="C3743" t="s">
        <v>1094</v>
      </c>
      <c r="D3743" t="s">
        <v>913</v>
      </c>
      <c r="E3743" t="s">
        <v>1048</v>
      </c>
      <c r="F3743" t="str">
        <f t="shared" si="58"/>
        <v>380500DKA6430DKA1090DKA3210</v>
      </c>
      <c r="G3743" t="s">
        <v>723</v>
      </c>
    </row>
    <row r="3744" spans="1:7" x14ac:dyDescent="0.25">
      <c r="A3744">
        <v>380</v>
      </c>
      <c r="B3744">
        <v>500</v>
      </c>
      <c r="C3744" t="s">
        <v>1094</v>
      </c>
      <c r="D3744" t="s">
        <v>913</v>
      </c>
      <c r="E3744" t="s">
        <v>1050</v>
      </c>
      <c r="F3744" t="str">
        <f t="shared" si="58"/>
        <v>380500DKA6430DKA1090DKA3220</v>
      </c>
      <c r="G3744" t="s">
        <v>723</v>
      </c>
    </row>
    <row r="3745" spans="1:7" x14ac:dyDescent="0.25">
      <c r="A3745">
        <v>380</v>
      </c>
      <c r="B3745">
        <v>500</v>
      </c>
      <c r="C3745" t="s">
        <v>1094</v>
      </c>
      <c r="D3745" t="s">
        <v>913</v>
      </c>
      <c r="E3745" t="s">
        <v>1052</v>
      </c>
      <c r="F3745" t="str">
        <f t="shared" si="58"/>
        <v>380500DKA6430DKA1090DKA3230</v>
      </c>
      <c r="G3745" t="s">
        <v>723</v>
      </c>
    </row>
    <row r="3746" spans="1:7" x14ac:dyDescent="0.25">
      <c r="A3746">
        <v>380</v>
      </c>
      <c r="B3746">
        <v>510</v>
      </c>
      <c r="C3746" t="s">
        <v>1092</v>
      </c>
      <c r="D3746" t="s">
        <v>908</v>
      </c>
      <c r="E3746" t="s">
        <v>1046</v>
      </c>
      <c r="F3746" t="str">
        <f t="shared" si="58"/>
        <v>380510DKA6410DKA1040-1050DKA3200</v>
      </c>
      <c r="G3746" t="s">
        <v>723</v>
      </c>
    </row>
    <row r="3747" spans="1:7" x14ac:dyDescent="0.25">
      <c r="A3747">
        <v>380</v>
      </c>
      <c r="B3747">
        <v>510</v>
      </c>
      <c r="C3747" t="s">
        <v>1092</v>
      </c>
      <c r="D3747" t="s">
        <v>908</v>
      </c>
      <c r="E3747" t="s">
        <v>1048</v>
      </c>
      <c r="F3747" t="str">
        <f t="shared" si="58"/>
        <v>380510DKA6410DKA1040-1050DKA3210</v>
      </c>
      <c r="G3747" t="s">
        <v>723</v>
      </c>
    </row>
    <row r="3748" spans="1:7" x14ac:dyDescent="0.25">
      <c r="A3748">
        <v>380</v>
      </c>
      <c r="B3748">
        <v>510</v>
      </c>
      <c r="C3748" t="s">
        <v>1092</v>
      </c>
      <c r="D3748" t="s">
        <v>908</v>
      </c>
      <c r="E3748" t="s">
        <v>1050</v>
      </c>
      <c r="F3748" t="str">
        <f t="shared" si="58"/>
        <v>380510DKA6410DKA1040-1050DKA3220</v>
      </c>
      <c r="G3748" t="s">
        <v>723</v>
      </c>
    </row>
    <row r="3749" spans="1:7" x14ac:dyDescent="0.25">
      <c r="A3749">
        <v>380</v>
      </c>
      <c r="B3749">
        <v>510</v>
      </c>
      <c r="C3749" t="s">
        <v>1092</v>
      </c>
      <c r="D3749" t="s">
        <v>908</v>
      </c>
      <c r="E3749" t="s">
        <v>1052</v>
      </c>
      <c r="F3749" t="str">
        <f t="shared" si="58"/>
        <v>380510DKA6410DKA1040-1050DKA3230</v>
      </c>
      <c r="G3749" t="s">
        <v>723</v>
      </c>
    </row>
    <row r="3750" spans="1:7" x14ac:dyDescent="0.25">
      <c r="A3750">
        <v>380</v>
      </c>
      <c r="B3750">
        <v>510</v>
      </c>
      <c r="C3750" t="s">
        <v>1092</v>
      </c>
      <c r="D3750" t="s">
        <v>910</v>
      </c>
      <c r="E3750" t="s">
        <v>1046</v>
      </c>
      <c r="F3750" t="str">
        <f t="shared" si="58"/>
        <v>380510DKA6410DKA1060DKA3200</v>
      </c>
      <c r="G3750" t="s">
        <v>504</v>
      </c>
    </row>
    <row r="3751" spans="1:7" x14ac:dyDescent="0.25">
      <c r="A3751">
        <v>380</v>
      </c>
      <c r="B3751">
        <v>510</v>
      </c>
      <c r="C3751" t="s">
        <v>1092</v>
      </c>
      <c r="D3751" t="s">
        <v>910</v>
      </c>
      <c r="E3751" t="s">
        <v>1048</v>
      </c>
      <c r="F3751" t="str">
        <f t="shared" si="58"/>
        <v>380510DKA6410DKA1060DKA3210</v>
      </c>
      <c r="G3751" t="s">
        <v>504</v>
      </c>
    </row>
    <row r="3752" spans="1:7" x14ac:dyDescent="0.25">
      <c r="A3752">
        <v>380</v>
      </c>
      <c r="B3752">
        <v>510</v>
      </c>
      <c r="C3752" t="s">
        <v>1092</v>
      </c>
      <c r="D3752" t="s">
        <v>910</v>
      </c>
      <c r="E3752" t="s">
        <v>1050</v>
      </c>
      <c r="F3752" t="str">
        <f t="shared" si="58"/>
        <v>380510DKA6410DKA1060DKA3220</v>
      </c>
      <c r="G3752" t="s">
        <v>501</v>
      </c>
    </row>
    <row r="3753" spans="1:7" x14ac:dyDescent="0.25">
      <c r="A3753">
        <v>380</v>
      </c>
      <c r="B3753">
        <v>510</v>
      </c>
      <c r="C3753" t="s">
        <v>1092</v>
      </c>
      <c r="D3753" t="s">
        <v>910</v>
      </c>
      <c r="E3753" t="s">
        <v>1052</v>
      </c>
      <c r="F3753" t="str">
        <f t="shared" si="58"/>
        <v>380510DKA6410DKA1060DKA3230</v>
      </c>
      <c r="G3753" t="s">
        <v>501</v>
      </c>
    </row>
    <row r="3754" spans="1:7" x14ac:dyDescent="0.25">
      <c r="A3754">
        <v>380</v>
      </c>
      <c r="B3754">
        <v>510</v>
      </c>
      <c r="C3754" t="s">
        <v>1092</v>
      </c>
      <c r="D3754" t="s">
        <v>911</v>
      </c>
      <c r="E3754" t="s">
        <v>1046</v>
      </c>
      <c r="F3754" t="str">
        <f t="shared" si="58"/>
        <v>380510DKA6410DKA1070-1080DKA3200</v>
      </c>
      <c r="G3754" t="s">
        <v>723</v>
      </c>
    </row>
    <row r="3755" spans="1:7" x14ac:dyDescent="0.25">
      <c r="A3755">
        <v>380</v>
      </c>
      <c r="B3755">
        <v>510</v>
      </c>
      <c r="C3755" t="s">
        <v>1092</v>
      </c>
      <c r="D3755" t="s">
        <v>911</v>
      </c>
      <c r="E3755" t="s">
        <v>1048</v>
      </c>
      <c r="F3755" t="str">
        <f t="shared" si="58"/>
        <v>380510DKA6410DKA1070-1080DKA3210</v>
      </c>
      <c r="G3755" t="s">
        <v>723</v>
      </c>
    </row>
    <row r="3756" spans="1:7" x14ac:dyDescent="0.25">
      <c r="A3756">
        <v>380</v>
      </c>
      <c r="B3756">
        <v>510</v>
      </c>
      <c r="C3756" t="s">
        <v>1092</v>
      </c>
      <c r="D3756" t="s">
        <v>911</v>
      </c>
      <c r="E3756" t="s">
        <v>1050</v>
      </c>
      <c r="F3756" t="str">
        <f t="shared" si="58"/>
        <v>380510DKA6410DKA1070-1080DKA3220</v>
      </c>
      <c r="G3756" t="s">
        <v>723</v>
      </c>
    </row>
    <row r="3757" spans="1:7" x14ac:dyDescent="0.25">
      <c r="A3757">
        <v>380</v>
      </c>
      <c r="B3757">
        <v>510</v>
      </c>
      <c r="C3757" t="s">
        <v>1092</v>
      </c>
      <c r="D3757" t="s">
        <v>911</v>
      </c>
      <c r="E3757" t="s">
        <v>1052</v>
      </c>
      <c r="F3757" t="str">
        <f t="shared" si="58"/>
        <v>380510DKA6410DKA1070-1080DKA3230</v>
      </c>
      <c r="G3757" t="s">
        <v>723</v>
      </c>
    </row>
    <row r="3758" spans="1:7" x14ac:dyDescent="0.25">
      <c r="A3758">
        <v>380</v>
      </c>
      <c r="B3758">
        <v>510</v>
      </c>
      <c r="C3758" t="s">
        <v>1092</v>
      </c>
      <c r="D3758" t="s">
        <v>913</v>
      </c>
      <c r="E3758" t="s">
        <v>1046</v>
      </c>
      <c r="F3758" t="str">
        <f t="shared" si="58"/>
        <v>380510DKA6410DKA1090DKA3200</v>
      </c>
      <c r="G3758" t="s">
        <v>504</v>
      </c>
    </row>
    <row r="3759" spans="1:7" x14ac:dyDescent="0.25">
      <c r="A3759">
        <v>380</v>
      </c>
      <c r="B3759">
        <v>510</v>
      </c>
      <c r="C3759" t="s">
        <v>1092</v>
      </c>
      <c r="D3759" t="s">
        <v>913</v>
      </c>
      <c r="E3759" t="s">
        <v>1048</v>
      </c>
      <c r="F3759" t="str">
        <f t="shared" si="58"/>
        <v>380510DKA6410DKA1090DKA3210</v>
      </c>
      <c r="G3759" t="s">
        <v>504</v>
      </c>
    </row>
    <row r="3760" spans="1:7" x14ac:dyDescent="0.25">
      <c r="A3760">
        <v>380</v>
      </c>
      <c r="B3760">
        <v>510</v>
      </c>
      <c r="C3760" t="s">
        <v>1092</v>
      </c>
      <c r="D3760" t="s">
        <v>913</v>
      </c>
      <c r="E3760" t="s">
        <v>1050</v>
      </c>
      <c r="F3760" t="str">
        <f t="shared" si="58"/>
        <v>380510DKA6410DKA1090DKA3220</v>
      </c>
      <c r="G3760" t="s">
        <v>501</v>
      </c>
    </row>
    <row r="3761" spans="1:7" x14ac:dyDescent="0.25">
      <c r="A3761">
        <v>380</v>
      </c>
      <c r="B3761">
        <v>510</v>
      </c>
      <c r="C3761" t="s">
        <v>1092</v>
      </c>
      <c r="D3761" t="s">
        <v>913</v>
      </c>
      <c r="E3761" t="s">
        <v>1052</v>
      </c>
      <c r="F3761" t="str">
        <f t="shared" si="58"/>
        <v>380510DKA6410DKA1090DKA3230</v>
      </c>
      <c r="G3761" t="s">
        <v>501</v>
      </c>
    </row>
    <row r="3762" spans="1:7" x14ac:dyDescent="0.25">
      <c r="A3762">
        <v>380</v>
      </c>
      <c r="B3762">
        <v>510</v>
      </c>
      <c r="C3762" t="s">
        <v>1093</v>
      </c>
      <c r="D3762" t="s">
        <v>908</v>
      </c>
      <c r="E3762" t="s">
        <v>1046</v>
      </c>
      <c r="F3762" t="str">
        <f t="shared" si="58"/>
        <v>380510DKA6420DKA1040-1050DKA3200</v>
      </c>
      <c r="G3762" t="s">
        <v>504</v>
      </c>
    </row>
    <row r="3763" spans="1:7" x14ac:dyDescent="0.25">
      <c r="A3763">
        <v>380</v>
      </c>
      <c r="B3763">
        <v>510</v>
      </c>
      <c r="C3763" t="s">
        <v>1093</v>
      </c>
      <c r="D3763" t="s">
        <v>908</v>
      </c>
      <c r="E3763" t="s">
        <v>1048</v>
      </c>
      <c r="F3763" t="str">
        <f t="shared" si="58"/>
        <v>380510DKA6420DKA1040-1050DKA3210</v>
      </c>
      <c r="G3763" t="s">
        <v>504</v>
      </c>
    </row>
    <row r="3764" spans="1:7" x14ac:dyDescent="0.25">
      <c r="A3764">
        <v>380</v>
      </c>
      <c r="B3764">
        <v>510</v>
      </c>
      <c r="C3764" t="s">
        <v>1093</v>
      </c>
      <c r="D3764" t="s">
        <v>908</v>
      </c>
      <c r="E3764" t="s">
        <v>1050</v>
      </c>
      <c r="F3764" t="str">
        <f t="shared" si="58"/>
        <v>380510DKA6420DKA1040-1050DKA3220</v>
      </c>
      <c r="G3764" t="s">
        <v>501</v>
      </c>
    </row>
    <row r="3765" spans="1:7" x14ac:dyDescent="0.25">
      <c r="A3765">
        <v>380</v>
      </c>
      <c r="B3765">
        <v>510</v>
      </c>
      <c r="C3765" t="s">
        <v>1093</v>
      </c>
      <c r="D3765" t="s">
        <v>908</v>
      </c>
      <c r="E3765" t="s">
        <v>1052</v>
      </c>
      <c r="F3765" t="str">
        <f t="shared" si="58"/>
        <v>380510DKA6420DKA1040-1050DKA3230</v>
      </c>
      <c r="G3765" t="s">
        <v>501</v>
      </c>
    </row>
    <row r="3766" spans="1:7" x14ac:dyDescent="0.25">
      <c r="A3766">
        <v>380</v>
      </c>
      <c r="B3766">
        <v>510</v>
      </c>
      <c r="C3766" t="s">
        <v>1093</v>
      </c>
      <c r="D3766" t="s">
        <v>910</v>
      </c>
      <c r="E3766" t="s">
        <v>1046</v>
      </c>
      <c r="F3766" t="str">
        <f t="shared" si="58"/>
        <v>380510DKA6420DKA1060DKA3200</v>
      </c>
      <c r="G3766" t="s">
        <v>504</v>
      </c>
    </row>
    <row r="3767" spans="1:7" x14ac:dyDescent="0.25">
      <c r="A3767">
        <v>380</v>
      </c>
      <c r="B3767">
        <v>510</v>
      </c>
      <c r="C3767" t="s">
        <v>1093</v>
      </c>
      <c r="D3767" t="s">
        <v>910</v>
      </c>
      <c r="E3767" t="s">
        <v>1048</v>
      </c>
      <c r="F3767" t="str">
        <f t="shared" si="58"/>
        <v>380510DKA6420DKA1060DKA3210</v>
      </c>
      <c r="G3767" t="s">
        <v>504</v>
      </c>
    </row>
    <row r="3768" spans="1:7" x14ac:dyDescent="0.25">
      <c r="A3768">
        <v>380</v>
      </c>
      <c r="B3768">
        <v>510</v>
      </c>
      <c r="C3768" t="s">
        <v>1093</v>
      </c>
      <c r="D3768" t="s">
        <v>910</v>
      </c>
      <c r="E3768" t="s">
        <v>1050</v>
      </c>
      <c r="F3768" t="str">
        <f t="shared" si="58"/>
        <v>380510DKA6420DKA1060DKA3220</v>
      </c>
      <c r="G3768" t="s">
        <v>501</v>
      </c>
    </row>
    <row r="3769" spans="1:7" x14ac:dyDescent="0.25">
      <c r="A3769">
        <v>380</v>
      </c>
      <c r="B3769">
        <v>510</v>
      </c>
      <c r="C3769" t="s">
        <v>1093</v>
      </c>
      <c r="D3769" t="s">
        <v>910</v>
      </c>
      <c r="E3769" t="s">
        <v>1052</v>
      </c>
      <c r="F3769" t="str">
        <f t="shared" si="58"/>
        <v>380510DKA6420DKA1060DKA3230</v>
      </c>
      <c r="G3769" t="s">
        <v>501</v>
      </c>
    </row>
    <row r="3770" spans="1:7" x14ac:dyDescent="0.25">
      <c r="A3770">
        <v>380</v>
      </c>
      <c r="B3770">
        <v>510</v>
      </c>
      <c r="C3770" t="s">
        <v>1093</v>
      </c>
      <c r="D3770" t="s">
        <v>911</v>
      </c>
      <c r="E3770" t="s">
        <v>1046</v>
      </c>
      <c r="F3770" t="str">
        <f t="shared" si="58"/>
        <v>380510DKA6420DKA1070-1080DKA3200</v>
      </c>
      <c r="G3770" t="s">
        <v>504</v>
      </c>
    </row>
    <row r="3771" spans="1:7" x14ac:dyDescent="0.25">
      <c r="A3771">
        <v>380</v>
      </c>
      <c r="B3771">
        <v>510</v>
      </c>
      <c r="C3771" t="s">
        <v>1093</v>
      </c>
      <c r="D3771" t="s">
        <v>911</v>
      </c>
      <c r="E3771" t="s">
        <v>1048</v>
      </c>
      <c r="F3771" t="str">
        <f t="shared" si="58"/>
        <v>380510DKA6420DKA1070-1080DKA3210</v>
      </c>
      <c r="G3771" t="s">
        <v>504</v>
      </c>
    </row>
    <row r="3772" spans="1:7" x14ac:dyDescent="0.25">
      <c r="A3772">
        <v>380</v>
      </c>
      <c r="B3772">
        <v>510</v>
      </c>
      <c r="C3772" t="s">
        <v>1093</v>
      </c>
      <c r="D3772" t="s">
        <v>911</v>
      </c>
      <c r="E3772" t="s">
        <v>1050</v>
      </c>
      <c r="F3772" t="str">
        <f t="shared" si="58"/>
        <v>380510DKA6420DKA1070-1080DKA3220</v>
      </c>
      <c r="G3772" t="s">
        <v>501</v>
      </c>
    </row>
    <row r="3773" spans="1:7" x14ac:dyDescent="0.25">
      <c r="A3773">
        <v>380</v>
      </c>
      <c r="B3773">
        <v>510</v>
      </c>
      <c r="C3773" t="s">
        <v>1093</v>
      </c>
      <c r="D3773" t="s">
        <v>911</v>
      </c>
      <c r="E3773" t="s">
        <v>1052</v>
      </c>
      <c r="F3773" t="str">
        <f t="shared" si="58"/>
        <v>380510DKA6420DKA1070-1080DKA3230</v>
      </c>
      <c r="G3773" t="s">
        <v>501</v>
      </c>
    </row>
    <row r="3774" spans="1:7" x14ac:dyDescent="0.25">
      <c r="A3774">
        <v>380</v>
      </c>
      <c r="B3774">
        <v>510</v>
      </c>
      <c r="C3774" t="s">
        <v>1093</v>
      </c>
      <c r="D3774" t="s">
        <v>913</v>
      </c>
      <c r="E3774" t="s">
        <v>1046</v>
      </c>
      <c r="F3774" t="str">
        <f t="shared" si="58"/>
        <v>380510DKA6420DKA1090DKA3200</v>
      </c>
      <c r="G3774" t="s">
        <v>504</v>
      </c>
    </row>
    <row r="3775" spans="1:7" x14ac:dyDescent="0.25">
      <c r="A3775">
        <v>380</v>
      </c>
      <c r="B3775">
        <v>510</v>
      </c>
      <c r="C3775" t="s">
        <v>1093</v>
      </c>
      <c r="D3775" t="s">
        <v>913</v>
      </c>
      <c r="E3775" t="s">
        <v>1048</v>
      </c>
      <c r="F3775" t="str">
        <f t="shared" si="58"/>
        <v>380510DKA6420DKA1090DKA3210</v>
      </c>
      <c r="G3775" t="s">
        <v>504</v>
      </c>
    </row>
    <row r="3776" spans="1:7" x14ac:dyDescent="0.25">
      <c r="A3776">
        <v>380</v>
      </c>
      <c r="B3776">
        <v>510</v>
      </c>
      <c r="C3776" t="s">
        <v>1093</v>
      </c>
      <c r="D3776" t="s">
        <v>913</v>
      </c>
      <c r="E3776" t="s">
        <v>1050</v>
      </c>
      <c r="F3776" t="str">
        <f t="shared" si="58"/>
        <v>380510DKA6420DKA1090DKA3220</v>
      </c>
      <c r="G3776" t="s">
        <v>501</v>
      </c>
    </row>
    <row r="3777" spans="1:7" x14ac:dyDescent="0.25">
      <c r="A3777">
        <v>380</v>
      </c>
      <c r="B3777">
        <v>510</v>
      </c>
      <c r="C3777" t="s">
        <v>1093</v>
      </c>
      <c r="D3777" t="s">
        <v>913</v>
      </c>
      <c r="E3777" t="s">
        <v>1052</v>
      </c>
      <c r="F3777" t="str">
        <f t="shared" si="58"/>
        <v>380510DKA6420DKA1090DKA3230</v>
      </c>
      <c r="G3777" t="s">
        <v>501</v>
      </c>
    </row>
    <row r="3778" spans="1:7" x14ac:dyDescent="0.25">
      <c r="A3778">
        <v>380</v>
      </c>
      <c r="B3778">
        <v>510</v>
      </c>
      <c r="C3778" t="s">
        <v>1094</v>
      </c>
      <c r="D3778" t="s">
        <v>908</v>
      </c>
      <c r="E3778" t="s">
        <v>1046</v>
      </c>
      <c r="F3778" t="str">
        <f t="shared" si="58"/>
        <v>380510DKA6430DKA1040-1050DKA3200</v>
      </c>
      <c r="G3778" t="s">
        <v>501</v>
      </c>
    </row>
    <row r="3779" spans="1:7" x14ac:dyDescent="0.25">
      <c r="A3779">
        <v>380</v>
      </c>
      <c r="B3779">
        <v>510</v>
      </c>
      <c r="C3779" t="s">
        <v>1094</v>
      </c>
      <c r="D3779" t="s">
        <v>908</v>
      </c>
      <c r="E3779" t="s">
        <v>1048</v>
      </c>
      <c r="F3779" t="str">
        <f t="shared" ref="F3779:F3842" si="59">CONCATENATE(A3779,B3779,C3779,D3779,E3779)</f>
        <v>380510DKA6430DKA1040-1050DKA3210</v>
      </c>
      <c r="G3779" t="s">
        <v>501</v>
      </c>
    </row>
    <row r="3780" spans="1:7" x14ac:dyDescent="0.25">
      <c r="A3780">
        <v>380</v>
      </c>
      <c r="B3780">
        <v>510</v>
      </c>
      <c r="C3780" t="s">
        <v>1094</v>
      </c>
      <c r="D3780" t="s">
        <v>908</v>
      </c>
      <c r="E3780" t="s">
        <v>1050</v>
      </c>
      <c r="F3780" t="str">
        <f t="shared" si="59"/>
        <v>380510DKA6430DKA1040-1050DKA3220</v>
      </c>
      <c r="G3780" t="s">
        <v>501</v>
      </c>
    </row>
    <row r="3781" spans="1:7" x14ac:dyDescent="0.25">
      <c r="A3781">
        <v>380</v>
      </c>
      <c r="B3781">
        <v>510</v>
      </c>
      <c r="C3781" t="s">
        <v>1094</v>
      </c>
      <c r="D3781" t="s">
        <v>908</v>
      </c>
      <c r="E3781" t="s">
        <v>1052</v>
      </c>
      <c r="F3781" t="str">
        <f t="shared" si="59"/>
        <v>380510DKA6430DKA1040-1050DKA3230</v>
      </c>
      <c r="G3781" t="s">
        <v>501</v>
      </c>
    </row>
    <row r="3782" spans="1:7" x14ac:dyDescent="0.25">
      <c r="A3782">
        <v>380</v>
      </c>
      <c r="B3782">
        <v>510</v>
      </c>
      <c r="C3782" t="s">
        <v>1094</v>
      </c>
      <c r="D3782" t="s">
        <v>910</v>
      </c>
      <c r="E3782" t="s">
        <v>1046</v>
      </c>
      <c r="F3782" t="str">
        <f t="shared" si="59"/>
        <v>380510DKA6430DKA1060DKA3200</v>
      </c>
      <c r="G3782" t="s">
        <v>723</v>
      </c>
    </row>
    <row r="3783" spans="1:7" x14ac:dyDescent="0.25">
      <c r="A3783">
        <v>380</v>
      </c>
      <c r="B3783">
        <v>510</v>
      </c>
      <c r="C3783" t="s">
        <v>1094</v>
      </c>
      <c r="D3783" t="s">
        <v>910</v>
      </c>
      <c r="E3783" t="s">
        <v>1048</v>
      </c>
      <c r="F3783" t="str">
        <f t="shared" si="59"/>
        <v>380510DKA6430DKA1060DKA3210</v>
      </c>
      <c r="G3783" t="s">
        <v>723</v>
      </c>
    </row>
    <row r="3784" spans="1:7" x14ac:dyDescent="0.25">
      <c r="A3784">
        <v>380</v>
      </c>
      <c r="B3784">
        <v>510</v>
      </c>
      <c r="C3784" t="s">
        <v>1094</v>
      </c>
      <c r="D3784" t="s">
        <v>910</v>
      </c>
      <c r="E3784" t="s">
        <v>1050</v>
      </c>
      <c r="F3784" t="str">
        <f t="shared" si="59"/>
        <v>380510DKA6430DKA1060DKA3220</v>
      </c>
      <c r="G3784" t="s">
        <v>723</v>
      </c>
    </row>
    <row r="3785" spans="1:7" x14ac:dyDescent="0.25">
      <c r="A3785">
        <v>380</v>
      </c>
      <c r="B3785">
        <v>510</v>
      </c>
      <c r="C3785" t="s">
        <v>1094</v>
      </c>
      <c r="D3785" t="s">
        <v>910</v>
      </c>
      <c r="E3785" t="s">
        <v>1052</v>
      </c>
      <c r="F3785" t="str">
        <f t="shared" si="59"/>
        <v>380510DKA6430DKA1060DKA3230</v>
      </c>
      <c r="G3785" t="s">
        <v>723</v>
      </c>
    </row>
    <row r="3786" spans="1:7" x14ac:dyDescent="0.25">
      <c r="A3786">
        <v>380</v>
      </c>
      <c r="B3786">
        <v>510</v>
      </c>
      <c r="C3786" t="s">
        <v>1094</v>
      </c>
      <c r="D3786" t="s">
        <v>911</v>
      </c>
      <c r="E3786" t="s">
        <v>1046</v>
      </c>
      <c r="F3786" t="str">
        <f t="shared" si="59"/>
        <v>380510DKA6430DKA1070-1080DKA3200</v>
      </c>
      <c r="G3786" t="s">
        <v>504</v>
      </c>
    </row>
    <row r="3787" spans="1:7" x14ac:dyDescent="0.25">
      <c r="A3787">
        <v>380</v>
      </c>
      <c r="B3787">
        <v>510</v>
      </c>
      <c r="C3787" t="s">
        <v>1094</v>
      </c>
      <c r="D3787" t="s">
        <v>911</v>
      </c>
      <c r="E3787" t="s">
        <v>1048</v>
      </c>
      <c r="F3787" t="str">
        <f t="shared" si="59"/>
        <v>380510DKA6430DKA1070-1080DKA3210</v>
      </c>
      <c r="G3787" t="s">
        <v>504</v>
      </c>
    </row>
    <row r="3788" spans="1:7" x14ac:dyDescent="0.25">
      <c r="A3788">
        <v>380</v>
      </c>
      <c r="B3788">
        <v>510</v>
      </c>
      <c r="C3788" t="s">
        <v>1094</v>
      </c>
      <c r="D3788" t="s">
        <v>911</v>
      </c>
      <c r="E3788" t="s">
        <v>1050</v>
      </c>
      <c r="F3788" t="str">
        <f t="shared" si="59"/>
        <v>380510DKA6430DKA1070-1080DKA3220</v>
      </c>
      <c r="G3788" t="s">
        <v>501</v>
      </c>
    </row>
    <row r="3789" spans="1:7" x14ac:dyDescent="0.25">
      <c r="A3789">
        <v>380</v>
      </c>
      <c r="B3789">
        <v>510</v>
      </c>
      <c r="C3789" t="s">
        <v>1094</v>
      </c>
      <c r="D3789" t="s">
        <v>911</v>
      </c>
      <c r="E3789" t="s">
        <v>1052</v>
      </c>
      <c r="F3789" t="str">
        <f t="shared" si="59"/>
        <v>380510DKA6430DKA1070-1080DKA3230</v>
      </c>
      <c r="G3789" t="s">
        <v>501</v>
      </c>
    </row>
    <row r="3790" spans="1:7" x14ac:dyDescent="0.25">
      <c r="A3790">
        <v>380</v>
      </c>
      <c r="B3790">
        <v>510</v>
      </c>
      <c r="C3790" t="s">
        <v>1094</v>
      </c>
      <c r="D3790" t="s">
        <v>913</v>
      </c>
      <c r="E3790" t="s">
        <v>1046</v>
      </c>
      <c r="F3790" t="str">
        <f t="shared" si="59"/>
        <v>380510DKA6430DKA1090DKA3200</v>
      </c>
      <c r="G3790" t="s">
        <v>723</v>
      </c>
    </row>
    <row r="3791" spans="1:7" x14ac:dyDescent="0.25">
      <c r="A3791">
        <v>380</v>
      </c>
      <c r="B3791">
        <v>510</v>
      </c>
      <c r="C3791" t="s">
        <v>1094</v>
      </c>
      <c r="D3791" t="s">
        <v>913</v>
      </c>
      <c r="E3791" t="s">
        <v>1048</v>
      </c>
      <c r="F3791" t="str">
        <f t="shared" si="59"/>
        <v>380510DKA6430DKA1090DKA3210</v>
      </c>
      <c r="G3791" t="s">
        <v>723</v>
      </c>
    </row>
    <row r="3792" spans="1:7" x14ac:dyDescent="0.25">
      <c r="A3792">
        <v>380</v>
      </c>
      <c r="B3792">
        <v>510</v>
      </c>
      <c r="C3792" t="s">
        <v>1094</v>
      </c>
      <c r="D3792" t="s">
        <v>913</v>
      </c>
      <c r="E3792" t="s">
        <v>1050</v>
      </c>
      <c r="F3792" t="str">
        <f t="shared" si="59"/>
        <v>380510DKA6430DKA1090DKA3220</v>
      </c>
      <c r="G3792" t="s">
        <v>723</v>
      </c>
    </row>
    <row r="3793" spans="1:7" x14ac:dyDescent="0.25">
      <c r="A3793">
        <v>380</v>
      </c>
      <c r="B3793">
        <v>510</v>
      </c>
      <c r="C3793" t="s">
        <v>1094</v>
      </c>
      <c r="D3793" t="s">
        <v>913</v>
      </c>
      <c r="E3793" t="s">
        <v>1052</v>
      </c>
      <c r="F3793" t="str">
        <f t="shared" si="59"/>
        <v>380510DKA6430DKA1090DKA3230</v>
      </c>
      <c r="G3793" t="s">
        <v>723</v>
      </c>
    </row>
    <row r="3794" spans="1:7" x14ac:dyDescent="0.25">
      <c r="A3794">
        <v>380</v>
      </c>
      <c r="B3794">
        <v>520</v>
      </c>
      <c r="C3794" t="s">
        <v>1092</v>
      </c>
      <c r="D3794" t="s">
        <v>908</v>
      </c>
      <c r="E3794" t="s">
        <v>1046</v>
      </c>
      <c r="F3794" t="str">
        <f t="shared" si="59"/>
        <v>380520DKA6410DKA1040-1050DKA3200</v>
      </c>
      <c r="G3794" t="s">
        <v>723</v>
      </c>
    </row>
    <row r="3795" spans="1:7" x14ac:dyDescent="0.25">
      <c r="A3795">
        <v>380</v>
      </c>
      <c r="B3795">
        <v>520</v>
      </c>
      <c r="C3795" t="s">
        <v>1092</v>
      </c>
      <c r="D3795" t="s">
        <v>908</v>
      </c>
      <c r="E3795" t="s">
        <v>1048</v>
      </c>
      <c r="F3795" t="str">
        <f t="shared" si="59"/>
        <v>380520DKA6410DKA1040-1050DKA3210</v>
      </c>
      <c r="G3795" t="s">
        <v>723</v>
      </c>
    </row>
    <row r="3796" spans="1:7" x14ac:dyDescent="0.25">
      <c r="A3796">
        <v>380</v>
      </c>
      <c r="B3796">
        <v>520</v>
      </c>
      <c r="C3796" t="s">
        <v>1092</v>
      </c>
      <c r="D3796" t="s">
        <v>908</v>
      </c>
      <c r="E3796" t="s">
        <v>1050</v>
      </c>
      <c r="F3796" t="str">
        <f t="shared" si="59"/>
        <v>380520DKA6410DKA1040-1050DKA3220</v>
      </c>
      <c r="G3796" t="s">
        <v>723</v>
      </c>
    </row>
    <row r="3797" spans="1:7" x14ac:dyDescent="0.25">
      <c r="A3797">
        <v>380</v>
      </c>
      <c r="B3797">
        <v>520</v>
      </c>
      <c r="C3797" t="s">
        <v>1092</v>
      </c>
      <c r="D3797" t="s">
        <v>908</v>
      </c>
      <c r="E3797" t="s">
        <v>1052</v>
      </c>
      <c r="F3797" t="str">
        <f t="shared" si="59"/>
        <v>380520DKA6410DKA1040-1050DKA3230</v>
      </c>
      <c r="G3797" t="s">
        <v>723</v>
      </c>
    </row>
    <row r="3798" spans="1:7" x14ac:dyDescent="0.25">
      <c r="A3798">
        <v>380</v>
      </c>
      <c r="B3798">
        <v>520</v>
      </c>
      <c r="C3798" t="s">
        <v>1092</v>
      </c>
      <c r="D3798" t="s">
        <v>910</v>
      </c>
      <c r="E3798" t="s">
        <v>1046</v>
      </c>
      <c r="F3798" t="str">
        <f t="shared" si="59"/>
        <v>380520DKA6410DKA1060DKA3200</v>
      </c>
      <c r="G3798" t="s">
        <v>504</v>
      </c>
    </row>
    <row r="3799" spans="1:7" x14ac:dyDescent="0.25">
      <c r="A3799">
        <v>380</v>
      </c>
      <c r="B3799">
        <v>520</v>
      </c>
      <c r="C3799" t="s">
        <v>1092</v>
      </c>
      <c r="D3799" t="s">
        <v>910</v>
      </c>
      <c r="E3799" t="s">
        <v>1048</v>
      </c>
      <c r="F3799" t="str">
        <f t="shared" si="59"/>
        <v>380520DKA6410DKA1060DKA3210</v>
      </c>
      <c r="G3799" t="s">
        <v>504</v>
      </c>
    </row>
    <row r="3800" spans="1:7" x14ac:dyDescent="0.25">
      <c r="A3800">
        <v>380</v>
      </c>
      <c r="B3800">
        <v>520</v>
      </c>
      <c r="C3800" t="s">
        <v>1092</v>
      </c>
      <c r="D3800" t="s">
        <v>910</v>
      </c>
      <c r="E3800" t="s">
        <v>1050</v>
      </c>
      <c r="F3800" t="str">
        <f t="shared" si="59"/>
        <v>380520DKA6410DKA1060DKA3220</v>
      </c>
      <c r="G3800" t="s">
        <v>501</v>
      </c>
    </row>
    <row r="3801" spans="1:7" x14ac:dyDescent="0.25">
      <c r="A3801">
        <v>380</v>
      </c>
      <c r="B3801">
        <v>520</v>
      </c>
      <c r="C3801" t="s">
        <v>1092</v>
      </c>
      <c r="D3801" t="s">
        <v>910</v>
      </c>
      <c r="E3801" t="s">
        <v>1052</v>
      </c>
      <c r="F3801" t="str">
        <f t="shared" si="59"/>
        <v>380520DKA6410DKA1060DKA3230</v>
      </c>
      <c r="G3801" t="s">
        <v>501</v>
      </c>
    </row>
    <row r="3802" spans="1:7" x14ac:dyDescent="0.25">
      <c r="A3802">
        <v>380</v>
      </c>
      <c r="B3802">
        <v>520</v>
      </c>
      <c r="C3802" t="s">
        <v>1092</v>
      </c>
      <c r="D3802" t="s">
        <v>911</v>
      </c>
      <c r="E3802" t="s">
        <v>1046</v>
      </c>
      <c r="F3802" t="str">
        <f t="shared" si="59"/>
        <v>380520DKA6410DKA1070-1080DKA3200</v>
      </c>
      <c r="G3802" t="s">
        <v>723</v>
      </c>
    </row>
    <row r="3803" spans="1:7" x14ac:dyDescent="0.25">
      <c r="A3803">
        <v>380</v>
      </c>
      <c r="B3803">
        <v>520</v>
      </c>
      <c r="C3803" t="s">
        <v>1092</v>
      </c>
      <c r="D3803" t="s">
        <v>911</v>
      </c>
      <c r="E3803" t="s">
        <v>1048</v>
      </c>
      <c r="F3803" t="str">
        <f t="shared" si="59"/>
        <v>380520DKA6410DKA1070-1080DKA3210</v>
      </c>
      <c r="G3803" t="s">
        <v>723</v>
      </c>
    </row>
    <row r="3804" spans="1:7" x14ac:dyDescent="0.25">
      <c r="A3804">
        <v>380</v>
      </c>
      <c r="B3804">
        <v>520</v>
      </c>
      <c r="C3804" t="s">
        <v>1092</v>
      </c>
      <c r="D3804" t="s">
        <v>911</v>
      </c>
      <c r="E3804" t="s">
        <v>1050</v>
      </c>
      <c r="F3804" t="str">
        <f t="shared" si="59"/>
        <v>380520DKA6410DKA1070-1080DKA3220</v>
      </c>
      <c r="G3804" t="s">
        <v>723</v>
      </c>
    </row>
    <row r="3805" spans="1:7" x14ac:dyDescent="0.25">
      <c r="A3805">
        <v>380</v>
      </c>
      <c r="B3805">
        <v>520</v>
      </c>
      <c r="C3805" t="s">
        <v>1092</v>
      </c>
      <c r="D3805" t="s">
        <v>911</v>
      </c>
      <c r="E3805" t="s">
        <v>1052</v>
      </c>
      <c r="F3805" t="str">
        <f t="shared" si="59"/>
        <v>380520DKA6410DKA1070-1080DKA3230</v>
      </c>
      <c r="G3805" t="s">
        <v>723</v>
      </c>
    </row>
    <row r="3806" spans="1:7" x14ac:dyDescent="0.25">
      <c r="A3806">
        <v>380</v>
      </c>
      <c r="B3806">
        <v>520</v>
      </c>
      <c r="C3806" t="s">
        <v>1092</v>
      </c>
      <c r="D3806" t="s">
        <v>913</v>
      </c>
      <c r="E3806" t="s">
        <v>1046</v>
      </c>
      <c r="F3806" t="str">
        <f t="shared" si="59"/>
        <v>380520DKA6410DKA1090DKA3200</v>
      </c>
      <c r="G3806" t="s">
        <v>504</v>
      </c>
    </row>
    <row r="3807" spans="1:7" x14ac:dyDescent="0.25">
      <c r="A3807">
        <v>380</v>
      </c>
      <c r="B3807">
        <v>520</v>
      </c>
      <c r="C3807" t="s">
        <v>1092</v>
      </c>
      <c r="D3807" t="s">
        <v>913</v>
      </c>
      <c r="E3807" t="s">
        <v>1048</v>
      </c>
      <c r="F3807" t="str">
        <f t="shared" si="59"/>
        <v>380520DKA6410DKA1090DKA3210</v>
      </c>
      <c r="G3807" t="s">
        <v>504</v>
      </c>
    </row>
    <row r="3808" spans="1:7" x14ac:dyDescent="0.25">
      <c r="A3808">
        <v>380</v>
      </c>
      <c r="B3808">
        <v>520</v>
      </c>
      <c r="C3808" t="s">
        <v>1092</v>
      </c>
      <c r="D3808" t="s">
        <v>913</v>
      </c>
      <c r="E3808" t="s">
        <v>1050</v>
      </c>
      <c r="F3808" t="str">
        <f t="shared" si="59"/>
        <v>380520DKA6410DKA1090DKA3220</v>
      </c>
      <c r="G3808" t="s">
        <v>501</v>
      </c>
    </row>
    <row r="3809" spans="1:7" x14ac:dyDescent="0.25">
      <c r="A3809">
        <v>380</v>
      </c>
      <c r="B3809">
        <v>520</v>
      </c>
      <c r="C3809" t="s">
        <v>1092</v>
      </c>
      <c r="D3809" t="s">
        <v>913</v>
      </c>
      <c r="E3809" t="s">
        <v>1052</v>
      </c>
      <c r="F3809" t="str">
        <f t="shared" si="59"/>
        <v>380520DKA6410DKA1090DKA3230</v>
      </c>
      <c r="G3809" t="s">
        <v>501</v>
      </c>
    </row>
    <row r="3810" spans="1:7" x14ac:dyDescent="0.25">
      <c r="A3810">
        <v>380</v>
      </c>
      <c r="B3810">
        <v>520</v>
      </c>
      <c r="C3810" t="s">
        <v>1093</v>
      </c>
      <c r="D3810" t="s">
        <v>908</v>
      </c>
      <c r="E3810" t="s">
        <v>1046</v>
      </c>
      <c r="F3810" t="str">
        <f t="shared" si="59"/>
        <v>380520DKA6420DKA1040-1050DKA3200</v>
      </c>
      <c r="G3810" t="s">
        <v>723</v>
      </c>
    </row>
    <row r="3811" spans="1:7" x14ac:dyDescent="0.25">
      <c r="A3811">
        <v>380</v>
      </c>
      <c r="B3811">
        <v>520</v>
      </c>
      <c r="C3811" t="s">
        <v>1093</v>
      </c>
      <c r="D3811" t="s">
        <v>908</v>
      </c>
      <c r="E3811" t="s">
        <v>1048</v>
      </c>
      <c r="F3811" t="str">
        <f t="shared" si="59"/>
        <v>380520DKA6420DKA1040-1050DKA3210</v>
      </c>
      <c r="G3811" t="s">
        <v>723</v>
      </c>
    </row>
    <row r="3812" spans="1:7" x14ac:dyDescent="0.25">
      <c r="A3812">
        <v>380</v>
      </c>
      <c r="B3812">
        <v>520</v>
      </c>
      <c r="C3812" t="s">
        <v>1093</v>
      </c>
      <c r="D3812" t="s">
        <v>908</v>
      </c>
      <c r="E3812" t="s">
        <v>1050</v>
      </c>
      <c r="F3812" t="str">
        <f t="shared" si="59"/>
        <v>380520DKA6420DKA1040-1050DKA3220</v>
      </c>
      <c r="G3812" t="s">
        <v>723</v>
      </c>
    </row>
    <row r="3813" spans="1:7" x14ac:dyDescent="0.25">
      <c r="A3813">
        <v>380</v>
      </c>
      <c r="B3813">
        <v>520</v>
      </c>
      <c r="C3813" t="s">
        <v>1093</v>
      </c>
      <c r="D3813" t="s">
        <v>908</v>
      </c>
      <c r="E3813" t="s">
        <v>1052</v>
      </c>
      <c r="F3813" t="str">
        <f t="shared" si="59"/>
        <v>380520DKA6420DKA1040-1050DKA3230</v>
      </c>
      <c r="G3813" t="s">
        <v>723</v>
      </c>
    </row>
    <row r="3814" spans="1:7" x14ac:dyDescent="0.25">
      <c r="A3814">
        <v>380</v>
      </c>
      <c r="B3814">
        <v>520</v>
      </c>
      <c r="C3814" t="s">
        <v>1093</v>
      </c>
      <c r="D3814" t="s">
        <v>910</v>
      </c>
      <c r="E3814" t="s">
        <v>1046</v>
      </c>
      <c r="F3814" t="str">
        <f t="shared" si="59"/>
        <v>380520DKA6420DKA1060DKA3200</v>
      </c>
      <c r="G3814" t="s">
        <v>504</v>
      </c>
    </row>
    <row r="3815" spans="1:7" x14ac:dyDescent="0.25">
      <c r="A3815">
        <v>380</v>
      </c>
      <c r="B3815">
        <v>520</v>
      </c>
      <c r="C3815" t="s">
        <v>1093</v>
      </c>
      <c r="D3815" t="s">
        <v>910</v>
      </c>
      <c r="E3815" t="s">
        <v>1048</v>
      </c>
      <c r="F3815" t="str">
        <f t="shared" si="59"/>
        <v>380520DKA6420DKA1060DKA3210</v>
      </c>
      <c r="G3815" t="s">
        <v>504</v>
      </c>
    </row>
    <row r="3816" spans="1:7" x14ac:dyDescent="0.25">
      <c r="A3816">
        <v>380</v>
      </c>
      <c r="B3816">
        <v>520</v>
      </c>
      <c r="C3816" t="s">
        <v>1093</v>
      </c>
      <c r="D3816" t="s">
        <v>910</v>
      </c>
      <c r="E3816" t="s">
        <v>1050</v>
      </c>
      <c r="F3816" t="str">
        <f t="shared" si="59"/>
        <v>380520DKA6420DKA1060DKA3220</v>
      </c>
      <c r="G3816" t="s">
        <v>501</v>
      </c>
    </row>
    <row r="3817" spans="1:7" x14ac:dyDescent="0.25">
      <c r="A3817">
        <v>380</v>
      </c>
      <c r="B3817">
        <v>520</v>
      </c>
      <c r="C3817" t="s">
        <v>1093</v>
      </c>
      <c r="D3817" t="s">
        <v>910</v>
      </c>
      <c r="E3817" t="s">
        <v>1052</v>
      </c>
      <c r="F3817" t="str">
        <f t="shared" si="59"/>
        <v>380520DKA6420DKA1060DKA3230</v>
      </c>
      <c r="G3817" t="s">
        <v>501</v>
      </c>
    </row>
    <row r="3818" spans="1:7" x14ac:dyDescent="0.25">
      <c r="A3818">
        <v>380</v>
      </c>
      <c r="B3818">
        <v>520</v>
      </c>
      <c r="C3818" t="s">
        <v>1093</v>
      </c>
      <c r="D3818" t="s">
        <v>911</v>
      </c>
      <c r="E3818" t="s">
        <v>1046</v>
      </c>
      <c r="F3818" t="str">
        <f t="shared" si="59"/>
        <v>380520DKA6420DKA1070-1080DKA3200</v>
      </c>
      <c r="G3818" t="s">
        <v>723</v>
      </c>
    </row>
    <row r="3819" spans="1:7" x14ac:dyDescent="0.25">
      <c r="A3819">
        <v>380</v>
      </c>
      <c r="B3819">
        <v>520</v>
      </c>
      <c r="C3819" t="s">
        <v>1093</v>
      </c>
      <c r="D3819" t="s">
        <v>911</v>
      </c>
      <c r="E3819" t="s">
        <v>1048</v>
      </c>
      <c r="F3819" t="str">
        <f t="shared" si="59"/>
        <v>380520DKA6420DKA1070-1080DKA3210</v>
      </c>
      <c r="G3819" t="s">
        <v>723</v>
      </c>
    </row>
    <row r="3820" spans="1:7" x14ac:dyDescent="0.25">
      <c r="A3820">
        <v>380</v>
      </c>
      <c r="B3820">
        <v>520</v>
      </c>
      <c r="C3820" t="s">
        <v>1093</v>
      </c>
      <c r="D3820" t="s">
        <v>911</v>
      </c>
      <c r="E3820" t="s">
        <v>1050</v>
      </c>
      <c r="F3820" t="str">
        <f t="shared" si="59"/>
        <v>380520DKA6420DKA1070-1080DKA3220</v>
      </c>
      <c r="G3820" t="s">
        <v>723</v>
      </c>
    </row>
    <row r="3821" spans="1:7" x14ac:dyDescent="0.25">
      <c r="A3821">
        <v>380</v>
      </c>
      <c r="B3821">
        <v>520</v>
      </c>
      <c r="C3821" t="s">
        <v>1093</v>
      </c>
      <c r="D3821" t="s">
        <v>911</v>
      </c>
      <c r="E3821" t="s">
        <v>1052</v>
      </c>
      <c r="F3821" t="str">
        <f t="shared" si="59"/>
        <v>380520DKA6420DKA1070-1080DKA3230</v>
      </c>
      <c r="G3821" t="s">
        <v>723</v>
      </c>
    </row>
    <row r="3822" spans="1:7" x14ac:dyDescent="0.25">
      <c r="A3822">
        <v>380</v>
      </c>
      <c r="B3822">
        <v>520</v>
      </c>
      <c r="C3822" t="s">
        <v>1093</v>
      </c>
      <c r="D3822" t="s">
        <v>913</v>
      </c>
      <c r="E3822" t="s">
        <v>1046</v>
      </c>
      <c r="F3822" t="str">
        <f t="shared" si="59"/>
        <v>380520DKA6420DKA1090DKA3200</v>
      </c>
      <c r="G3822" t="s">
        <v>504</v>
      </c>
    </row>
    <row r="3823" spans="1:7" x14ac:dyDescent="0.25">
      <c r="A3823">
        <v>380</v>
      </c>
      <c r="B3823">
        <v>520</v>
      </c>
      <c r="C3823" t="s">
        <v>1093</v>
      </c>
      <c r="D3823" t="s">
        <v>913</v>
      </c>
      <c r="E3823" t="s">
        <v>1048</v>
      </c>
      <c r="F3823" t="str">
        <f t="shared" si="59"/>
        <v>380520DKA6420DKA1090DKA3210</v>
      </c>
      <c r="G3823" t="s">
        <v>504</v>
      </c>
    </row>
    <row r="3824" spans="1:7" x14ac:dyDescent="0.25">
      <c r="A3824">
        <v>380</v>
      </c>
      <c r="B3824">
        <v>520</v>
      </c>
      <c r="C3824" t="s">
        <v>1093</v>
      </c>
      <c r="D3824" t="s">
        <v>913</v>
      </c>
      <c r="E3824" t="s">
        <v>1050</v>
      </c>
      <c r="F3824" t="str">
        <f t="shared" si="59"/>
        <v>380520DKA6420DKA1090DKA3220</v>
      </c>
      <c r="G3824" t="s">
        <v>501</v>
      </c>
    </row>
    <row r="3825" spans="1:7" x14ac:dyDescent="0.25">
      <c r="A3825">
        <v>380</v>
      </c>
      <c r="B3825">
        <v>520</v>
      </c>
      <c r="C3825" t="s">
        <v>1093</v>
      </c>
      <c r="D3825" t="s">
        <v>913</v>
      </c>
      <c r="E3825" t="s">
        <v>1052</v>
      </c>
      <c r="F3825" t="str">
        <f t="shared" si="59"/>
        <v>380520DKA6420DKA1090DKA3230</v>
      </c>
      <c r="G3825" t="s">
        <v>501</v>
      </c>
    </row>
    <row r="3826" spans="1:7" x14ac:dyDescent="0.25">
      <c r="A3826">
        <v>380</v>
      </c>
      <c r="B3826">
        <v>520</v>
      </c>
      <c r="C3826" t="s">
        <v>1094</v>
      </c>
      <c r="D3826" t="s">
        <v>908</v>
      </c>
      <c r="E3826" t="s">
        <v>1046</v>
      </c>
      <c r="F3826" t="str">
        <f t="shared" si="59"/>
        <v>380520DKA6430DKA1040-1050DKA3200</v>
      </c>
      <c r="G3826" t="s">
        <v>504</v>
      </c>
    </row>
    <row r="3827" spans="1:7" x14ac:dyDescent="0.25">
      <c r="A3827">
        <v>380</v>
      </c>
      <c r="B3827">
        <v>520</v>
      </c>
      <c r="C3827" t="s">
        <v>1094</v>
      </c>
      <c r="D3827" t="s">
        <v>908</v>
      </c>
      <c r="E3827" t="s">
        <v>1048</v>
      </c>
      <c r="F3827" t="str">
        <f t="shared" si="59"/>
        <v>380520DKA6430DKA1040-1050DKA3210</v>
      </c>
      <c r="G3827" t="s">
        <v>504</v>
      </c>
    </row>
    <row r="3828" spans="1:7" x14ac:dyDescent="0.25">
      <c r="A3828">
        <v>380</v>
      </c>
      <c r="B3828">
        <v>520</v>
      </c>
      <c r="C3828" t="s">
        <v>1094</v>
      </c>
      <c r="D3828" t="s">
        <v>908</v>
      </c>
      <c r="E3828" t="s">
        <v>1050</v>
      </c>
      <c r="F3828" t="str">
        <f t="shared" si="59"/>
        <v>380520DKA6430DKA1040-1050DKA3220</v>
      </c>
      <c r="G3828" t="s">
        <v>501</v>
      </c>
    </row>
    <row r="3829" spans="1:7" x14ac:dyDescent="0.25">
      <c r="A3829">
        <v>380</v>
      </c>
      <c r="B3829">
        <v>520</v>
      </c>
      <c r="C3829" t="s">
        <v>1094</v>
      </c>
      <c r="D3829" t="s">
        <v>908</v>
      </c>
      <c r="E3829" t="s">
        <v>1052</v>
      </c>
      <c r="F3829" t="str">
        <f t="shared" si="59"/>
        <v>380520DKA6430DKA1040-1050DKA3230</v>
      </c>
      <c r="G3829" t="s">
        <v>501</v>
      </c>
    </row>
    <row r="3830" spans="1:7" x14ac:dyDescent="0.25">
      <c r="A3830">
        <v>380</v>
      </c>
      <c r="B3830">
        <v>520</v>
      </c>
      <c r="C3830" t="s">
        <v>1094</v>
      </c>
      <c r="D3830" t="s">
        <v>910</v>
      </c>
      <c r="E3830" t="s">
        <v>1046</v>
      </c>
      <c r="F3830" t="str">
        <f t="shared" si="59"/>
        <v>380520DKA6430DKA1060DKA3200</v>
      </c>
      <c r="G3830" t="s">
        <v>504</v>
      </c>
    </row>
    <row r="3831" spans="1:7" x14ac:dyDescent="0.25">
      <c r="A3831">
        <v>380</v>
      </c>
      <c r="B3831">
        <v>520</v>
      </c>
      <c r="C3831" t="s">
        <v>1094</v>
      </c>
      <c r="D3831" t="s">
        <v>910</v>
      </c>
      <c r="E3831" t="s">
        <v>1048</v>
      </c>
      <c r="F3831" t="str">
        <f t="shared" si="59"/>
        <v>380520DKA6430DKA1060DKA3210</v>
      </c>
      <c r="G3831" t="s">
        <v>504</v>
      </c>
    </row>
    <row r="3832" spans="1:7" x14ac:dyDescent="0.25">
      <c r="A3832">
        <v>380</v>
      </c>
      <c r="B3832">
        <v>520</v>
      </c>
      <c r="C3832" t="s">
        <v>1094</v>
      </c>
      <c r="D3832" t="s">
        <v>910</v>
      </c>
      <c r="E3832" t="s">
        <v>1050</v>
      </c>
      <c r="F3832" t="str">
        <f t="shared" si="59"/>
        <v>380520DKA6430DKA1060DKA3220</v>
      </c>
      <c r="G3832" t="s">
        <v>501</v>
      </c>
    </row>
    <row r="3833" spans="1:7" x14ac:dyDescent="0.25">
      <c r="A3833">
        <v>380</v>
      </c>
      <c r="B3833">
        <v>520</v>
      </c>
      <c r="C3833" t="s">
        <v>1094</v>
      </c>
      <c r="D3833" t="s">
        <v>910</v>
      </c>
      <c r="E3833" t="s">
        <v>1052</v>
      </c>
      <c r="F3833" t="str">
        <f t="shared" si="59"/>
        <v>380520DKA6430DKA1060DKA3230</v>
      </c>
      <c r="G3833" t="s">
        <v>501</v>
      </c>
    </row>
    <row r="3834" spans="1:7" x14ac:dyDescent="0.25">
      <c r="A3834">
        <v>380</v>
      </c>
      <c r="B3834">
        <v>520</v>
      </c>
      <c r="C3834" t="s">
        <v>1094</v>
      </c>
      <c r="D3834" t="s">
        <v>911</v>
      </c>
      <c r="E3834" t="s">
        <v>1046</v>
      </c>
      <c r="F3834" t="str">
        <f t="shared" si="59"/>
        <v>380520DKA6430DKA1070-1080DKA3200</v>
      </c>
      <c r="G3834" t="s">
        <v>504</v>
      </c>
    </row>
    <row r="3835" spans="1:7" x14ac:dyDescent="0.25">
      <c r="A3835">
        <v>380</v>
      </c>
      <c r="B3835">
        <v>520</v>
      </c>
      <c r="C3835" t="s">
        <v>1094</v>
      </c>
      <c r="D3835" t="s">
        <v>911</v>
      </c>
      <c r="E3835" t="s">
        <v>1048</v>
      </c>
      <c r="F3835" t="str">
        <f t="shared" si="59"/>
        <v>380520DKA6430DKA1070-1080DKA3210</v>
      </c>
      <c r="G3835" t="s">
        <v>504</v>
      </c>
    </row>
    <row r="3836" spans="1:7" x14ac:dyDescent="0.25">
      <c r="A3836">
        <v>380</v>
      </c>
      <c r="B3836">
        <v>520</v>
      </c>
      <c r="C3836" t="s">
        <v>1094</v>
      </c>
      <c r="D3836" t="s">
        <v>911</v>
      </c>
      <c r="E3836" t="s">
        <v>1050</v>
      </c>
      <c r="F3836" t="str">
        <f t="shared" si="59"/>
        <v>380520DKA6430DKA1070-1080DKA3220</v>
      </c>
      <c r="G3836" t="s">
        <v>501</v>
      </c>
    </row>
    <row r="3837" spans="1:7" x14ac:dyDescent="0.25">
      <c r="A3837">
        <v>380</v>
      </c>
      <c r="B3837">
        <v>520</v>
      </c>
      <c r="C3837" t="s">
        <v>1094</v>
      </c>
      <c r="D3837" t="s">
        <v>911</v>
      </c>
      <c r="E3837" t="s">
        <v>1052</v>
      </c>
      <c r="F3837" t="str">
        <f t="shared" si="59"/>
        <v>380520DKA6430DKA1070-1080DKA3230</v>
      </c>
      <c r="G3837" t="s">
        <v>501</v>
      </c>
    </row>
    <row r="3838" spans="1:7" x14ac:dyDescent="0.25">
      <c r="A3838">
        <v>380</v>
      </c>
      <c r="B3838">
        <v>520</v>
      </c>
      <c r="C3838" t="s">
        <v>1094</v>
      </c>
      <c r="D3838" t="s">
        <v>913</v>
      </c>
      <c r="E3838" t="s">
        <v>1046</v>
      </c>
      <c r="F3838" t="str">
        <f t="shared" si="59"/>
        <v>380520DKA6430DKA1090DKA3200</v>
      </c>
      <c r="G3838" t="s">
        <v>504</v>
      </c>
    </row>
    <row r="3839" spans="1:7" x14ac:dyDescent="0.25">
      <c r="A3839">
        <v>380</v>
      </c>
      <c r="B3839">
        <v>520</v>
      </c>
      <c r="C3839" t="s">
        <v>1094</v>
      </c>
      <c r="D3839" t="s">
        <v>913</v>
      </c>
      <c r="E3839" t="s">
        <v>1048</v>
      </c>
      <c r="F3839" t="str">
        <f t="shared" si="59"/>
        <v>380520DKA6430DKA1090DKA3210</v>
      </c>
      <c r="G3839" t="s">
        <v>504</v>
      </c>
    </row>
    <row r="3840" spans="1:7" x14ac:dyDescent="0.25">
      <c r="A3840">
        <v>380</v>
      </c>
      <c r="B3840">
        <v>520</v>
      </c>
      <c r="C3840" t="s">
        <v>1094</v>
      </c>
      <c r="D3840" t="s">
        <v>913</v>
      </c>
      <c r="E3840" t="s">
        <v>1050</v>
      </c>
      <c r="F3840" t="str">
        <f t="shared" si="59"/>
        <v>380520DKA6430DKA1090DKA3220</v>
      </c>
      <c r="G3840" t="s">
        <v>501</v>
      </c>
    </row>
    <row r="3841" spans="1:7" x14ac:dyDescent="0.25">
      <c r="A3841">
        <v>380</v>
      </c>
      <c r="B3841">
        <v>520</v>
      </c>
      <c r="C3841" t="s">
        <v>1094</v>
      </c>
      <c r="D3841" t="s">
        <v>913</v>
      </c>
      <c r="E3841" t="s">
        <v>1052</v>
      </c>
      <c r="F3841" t="str">
        <f t="shared" si="59"/>
        <v>380520DKA6430DKA1090DKA3230</v>
      </c>
      <c r="G3841" t="s">
        <v>501</v>
      </c>
    </row>
    <row r="3842" spans="1:7" x14ac:dyDescent="0.25">
      <c r="A3842">
        <v>390</v>
      </c>
      <c r="B3842">
        <v>450</v>
      </c>
      <c r="C3842" t="s">
        <v>1092</v>
      </c>
      <c r="D3842" t="s">
        <v>908</v>
      </c>
      <c r="E3842" t="s">
        <v>1046</v>
      </c>
      <c r="F3842" t="str">
        <f t="shared" si="59"/>
        <v>390450DKA6410DKA1040-1050DKA3200</v>
      </c>
      <c r="G3842" t="s">
        <v>723</v>
      </c>
    </row>
    <row r="3843" spans="1:7" x14ac:dyDescent="0.25">
      <c r="A3843">
        <v>390</v>
      </c>
      <c r="B3843">
        <v>450</v>
      </c>
      <c r="C3843" t="s">
        <v>1092</v>
      </c>
      <c r="D3843" t="s">
        <v>908</v>
      </c>
      <c r="E3843" t="s">
        <v>1048</v>
      </c>
      <c r="F3843" t="str">
        <f t="shared" ref="F3843:F3906" si="60">CONCATENATE(A3843,B3843,C3843,D3843,E3843)</f>
        <v>390450DKA6410DKA1040-1050DKA3210</v>
      </c>
      <c r="G3843" t="s">
        <v>723</v>
      </c>
    </row>
    <row r="3844" spans="1:7" x14ac:dyDescent="0.25">
      <c r="A3844">
        <v>390</v>
      </c>
      <c r="B3844">
        <v>450</v>
      </c>
      <c r="C3844" t="s">
        <v>1092</v>
      </c>
      <c r="D3844" t="s">
        <v>908</v>
      </c>
      <c r="E3844" t="s">
        <v>1050</v>
      </c>
      <c r="F3844" t="str">
        <f t="shared" si="60"/>
        <v>390450DKA6410DKA1040-1050DKA3220</v>
      </c>
      <c r="G3844" t="s">
        <v>723</v>
      </c>
    </row>
    <row r="3845" spans="1:7" x14ac:dyDescent="0.25">
      <c r="A3845">
        <v>390</v>
      </c>
      <c r="B3845">
        <v>450</v>
      </c>
      <c r="C3845" t="s">
        <v>1092</v>
      </c>
      <c r="D3845" t="s">
        <v>908</v>
      </c>
      <c r="E3845" t="s">
        <v>1052</v>
      </c>
      <c r="F3845" t="str">
        <f t="shared" si="60"/>
        <v>390450DKA6410DKA1040-1050DKA3230</v>
      </c>
      <c r="G3845" t="s">
        <v>723</v>
      </c>
    </row>
    <row r="3846" spans="1:7" x14ac:dyDescent="0.25">
      <c r="A3846">
        <v>390</v>
      </c>
      <c r="B3846">
        <v>450</v>
      </c>
      <c r="C3846" t="s">
        <v>1092</v>
      </c>
      <c r="D3846" t="s">
        <v>910</v>
      </c>
      <c r="E3846" t="s">
        <v>1046</v>
      </c>
      <c r="F3846" t="str">
        <f t="shared" si="60"/>
        <v>390450DKA6410DKA1060DKA3200</v>
      </c>
      <c r="G3846" t="s">
        <v>723</v>
      </c>
    </row>
    <row r="3847" spans="1:7" x14ac:dyDescent="0.25">
      <c r="A3847">
        <v>390</v>
      </c>
      <c r="B3847">
        <v>450</v>
      </c>
      <c r="C3847" t="s">
        <v>1092</v>
      </c>
      <c r="D3847" t="s">
        <v>910</v>
      </c>
      <c r="E3847" t="s">
        <v>1048</v>
      </c>
      <c r="F3847" t="str">
        <f t="shared" si="60"/>
        <v>390450DKA6410DKA1060DKA3210</v>
      </c>
      <c r="G3847" t="s">
        <v>723</v>
      </c>
    </row>
    <row r="3848" spans="1:7" x14ac:dyDescent="0.25">
      <c r="A3848">
        <v>390</v>
      </c>
      <c r="B3848">
        <v>450</v>
      </c>
      <c r="C3848" t="s">
        <v>1092</v>
      </c>
      <c r="D3848" t="s">
        <v>910</v>
      </c>
      <c r="E3848" t="s">
        <v>1050</v>
      </c>
      <c r="F3848" t="str">
        <f t="shared" si="60"/>
        <v>390450DKA6410DKA1060DKA3220</v>
      </c>
      <c r="G3848" t="s">
        <v>723</v>
      </c>
    </row>
    <row r="3849" spans="1:7" x14ac:dyDescent="0.25">
      <c r="A3849">
        <v>390</v>
      </c>
      <c r="B3849">
        <v>450</v>
      </c>
      <c r="C3849" t="s">
        <v>1092</v>
      </c>
      <c r="D3849" t="s">
        <v>910</v>
      </c>
      <c r="E3849" t="s">
        <v>1052</v>
      </c>
      <c r="F3849" t="str">
        <f t="shared" si="60"/>
        <v>390450DKA6410DKA1060DKA3230</v>
      </c>
      <c r="G3849" t="s">
        <v>723</v>
      </c>
    </row>
    <row r="3850" spans="1:7" x14ac:dyDescent="0.25">
      <c r="A3850">
        <v>390</v>
      </c>
      <c r="B3850">
        <v>450</v>
      </c>
      <c r="C3850" t="s">
        <v>1092</v>
      </c>
      <c r="D3850" t="s">
        <v>911</v>
      </c>
      <c r="E3850" t="s">
        <v>1046</v>
      </c>
      <c r="F3850" t="str">
        <f t="shared" si="60"/>
        <v>390450DKA6410DKA1070-1080DKA3200</v>
      </c>
      <c r="G3850" t="s">
        <v>501</v>
      </c>
    </row>
    <row r="3851" spans="1:7" x14ac:dyDescent="0.25">
      <c r="A3851">
        <v>390</v>
      </c>
      <c r="B3851">
        <v>450</v>
      </c>
      <c r="C3851" t="s">
        <v>1092</v>
      </c>
      <c r="D3851" t="s">
        <v>911</v>
      </c>
      <c r="E3851" t="s">
        <v>1048</v>
      </c>
      <c r="F3851" t="str">
        <f t="shared" si="60"/>
        <v>390450DKA6410DKA1070-1080DKA3210</v>
      </c>
      <c r="G3851" t="s">
        <v>501</v>
      </c>
    </row>
    <row r="3852" spans="1:7" x14ac:dyDescent="0.25">
      <c r="A3852">
        <v>390</v>
      </c>
      <c r="B3852">
        <v>450</v>
      </c>
      <c r="C3852" t="s">
        <v>1092</v>
      </c>
      <c r="D3852" t="s">
        <v>911</v>
      </c>
      <c r="E3852" t="s">
        <v>1050</v>
      </c>
      <c r="F3852" t="str">
        <f t="shared" si="60"/>
        <v>390450DKA6410DKA1070-1080DKA3220</v>
      </c>
      <c r="G3852" t="s">
        <v>501</v>
      </c>
    </row>
    <row r="3853" spans="1:7" x14ac:dyDescent="0.25">
      <c r="A3853">
        <v>390</v>
      </c>
      <c r="B3853">
        <v>450</v>
      </c>
      <c r="C3853" t="s">
        <v>1092</v>
      </c>
      <c r="D3853" t="s">
        <v>911</v>
      </c>
      <c r="E3853" t="s">
        <v>1052</v>
      </c>
      <c r="F3853" t="str">
        <f t="shared" si="60"/>
        <v>390450DKA6410DKA1070-1080DKA3230</v>
      </c>
      <c r="G3853" t="s">
        <v>501</v>
      </c>
    </row>
    <row r="3854" spans="1:7" x14ac:dyDescent="0.25">
      <c r="A3854">
        <v>390</v>
      </c>
      <c r="B3854">
        <v>450</v>
      </c>
      <c r="C3854" t="s">
        <v>1092</v>
      </c>
      <c r="D3854" t="s">
        <v>913</v>
      </c>
      <c r="E3854" t="s">
        <v>1046</v>
      </c>
      <c r="F3854" t="str">
        <f t="shared" si="60"/>
        <v>390450DKA6410DKA1090DKA3200</v>
      </c>
      <c r="G3854" t="s">
        <v>723</v>
      </c>
    </row>
    <row r="3855" spans="1:7" x14ac:dyDescent="0.25">
      <c r="A3855">
        <v>390</v>
      </c>
      <c r="B3855">
        <v>450</v>
      </c>
      <c r="C3855" t="s">
        <v>1092</v>
      </c>
      <c r="D3855" t="s">
        <v>913</v>
      </c>
      <c r="E3855" t="s">
        <v>1048</v>
      </c>
      <c r="F3855" t="str">
        <f t="shared" si="60"/>
        <v>390450DKA6410DKA1090DKA3210</v>
      </c>
      <c r="G3855" t="s">
        <v>723</v>
      </c>
    </row>
    <row r="3856" spans="1:7" x14ac:dyDescent="0.25">
      <c r="A3856">
        <v>390</v>
      </c>
      <c r="B3856">
        <v>450</v>
      </c>
      <c r="C3856" t="s">
        <v>1092</v>
      </c>
      <c r="D3856" t="s">
        <v>913</v>
      </c>
      <c r="E3856" t="s">
        <v>1050</v>
      </c>
      <c r="F3856" t="str">
        <f t="shared" si="60"/>
        <v>390450DKA6410DKA1090DKA3220</v>
      </c>
      <c r="G3856" t="s">
        <v>723</v>
      </c>
    </row>
    <row r="3857" spans="1:7" x14ac:dyDescent="0.25">
      <c r="A3857">
        <v>390</v>
      </c>
      <c r="B3857">
        <v>450</v>
      </c>
      <c r="C3857" t="s">
        <v>1092</v>
      </c>
      <c r="D3857" t="s">
        <v>913</v>
      </c>
      <c r="E3857" t="s">
        <v>1052</v>
      </c>
      <c r="F3857" t="str">
        <f t="shared" si="60"/>
        <v>390450DKA6410DKA1090DKA3230</v>
      </c>
      <c r="G3857" t="s">
        <v>723</v>
      </c>
    </row>
    <row r="3858" spans="1:7" x14ac:dyDescent="0.25">
      <c r="A3858">
        <v>390</v>
      </c>
      <c r="B3858">
        <v>450</v>
      </c>
      <c r="C3858" t="s">
        <v>1093</v>
      </c>
      <c r="D3858" t="s">
        <v>908</v>
      </c>
      <c r="E3858" t="s">
        <v>1046</v>
      </c>
      <c r="F3858" t="str">
        <f t="shared" si="60"/>
        <v>390450DKA6420DKA1040-1050DKA3200</v>
      </c>
      <c r="G3858" t="s">
        <v>723</v>
      </c>
    </row>
    <row r="3859" spans="1:7" x14ac:dyDescent="0.25">
      <c r="A3859">
        <v>390</v>
      </c>
      <c r="B3859">
        <v>450</v>
      </c>
      <c r="C3859" t="s">
        <v>1093</v>
      </c>
      <c r="D3859" t="s">
        <v>908</v>
      </c>
      <c r="E3859" t="s">
        <v>1048</v>
      </c>
      <c r="F3859" t="str">
        <f t="shared" si="60"/>
        <v>390450DKA6420DKA1040-1050DKA3210</v>
      </c>
      <c r="G3859" t="s">
        <v>723</v>
      </c>
    </row>
    <row r="3860" spans="1:7" x14ac:dyDescent="0.25">
      <c r="A3860">
        <v>390</v>
      </c>
      <c r="B3860">
        <v>450</v>
      </c>
      <c r="C3860" t="s">
        <v>1093</v>
      </c>
      <c r="D3860" t="s">
        <v>908</v>
      </c>
      <c r="E3860" t="s">
        <v>1050</v>
      </c>
      <c r="F3860" t="str">
        <f t="shared" si="60"/>
        <v>390450DKA6420DKA1040-1050DKA3220</v>
      </c>
      <c r="G3860" t="s">
        <v>723</v>
      </c>
    </row>
    <row r="3861" spans="1:7" x14ac:dyDescent="0.25">
      <c r="A3861">
        <v>390</v>
      </c>
      <c r="B3861">
        <v>450</v>
      </c>
      <c r="C3861" t="s">
        <v>1093</v>
      </c>
      <c r="D3861" t="s">
        <v>908</v>
      </c>
      <c r="E3861" t="s">
        <v>1052</v>
      </c>
      <c r="F3861" t="str">
        <f t="shared" si="60"/>
        <v>390450DKA6420DKA1040-1050DKA3230</v>
      </c>
      <c r="G3861" t="s">
        <v>723</v>
      </c>
    </row>
    <row r="3862" spans="1:7" x14ac:dyDescent="0.25">
      <c r="A3862">
        <v>390</v>
      </c>
      <c r="B3862">
        <v>450</v>
      </c>
      <c r="C3862" t="s">
        <v>1093</v>
      </c>
      <c r="D3862" t="s">
        <v>910</v>
      </c>
      <c r="E3862" t="s">
        <v>1046</v>
      </c>
      <c r="F3862" t="str">
        <f t="shared" si="60"/>
        <v>390450DKA6420DKA1060DKA3200</v>
      </c>
      <c r="G3862" t="s">
        <v>723</v>
      </c>
    </row>
    <row r="3863" spans="1:7" x14ac:dyDescent="0.25">
      <c r="A3863">
        <v>390</v>
      </c>
      <c r="B3863">
        <v>450</v>
      </c>
      <c r="C3863" t="s">
        <v>1093</v>
      </c>
      <c r="D3863" t="s">
        <v>910</v>
      </c>
      <c r="E3863" t="s">
        <v>1048</v>
      </c>
      <c r="F3863" t="str">
        <f t="shared" si="60"/>
        <v>390450DKA6420DKA1060DKA3210</v>
      </c>
      <c r="G3863" t="s">
        <v>723</v>
      </c>
    </row>
    <row r="3864" spans="1:7" x14ac:dyDescent="0.25">
      <c r="A3864">
        <v>390</v>
      </c>
      <c r="B3864">
        <v>450</v>
      </c>
      <c r="C3864" t="s">
        <v>1093</v>
      </c>
      <c r="D3864" t="s">
        <v>910</v>
      </c>
      <c r="E3864" t="s">
        <v>1050</v>
      </c>
      <c r="F3864" t="str">
        <f t="shared" si="60"/>
        <v>390450DKA6420DKA1060DKA3220</v>
      </c>
      <c r="G3864" t="s">
        <v>723</v>
      </c>
    </row>
    <row r="3865" spans="1:7" x14ac:dyDescent="0.25">
      <c r="A3865">
        <v>390</v>
      </c>
      <c r="B3865">
        <v>450</v>
      </c>
      <c r="C3865" t="s">
        <v>1093</v>
      </c>
      <c r="D3865" t="s">
        <v>910</v>
      </c>
      <c r="E3865" t="s">
        <v>1052</v>
      </c>
      <c r="F3865" t="str">
        <f t="shared" si="60"/>
        <v>390450DKA6420DKA1060DKA3230</v>
      </c>
      <c r="G3865" t="s">
        <v>723</v>
      </c>
    </row>
    <row r="3866" spans="1:7" x14ac:dyDescent="0.25">
      <c r="A3866">
        <v>390</v>
      </c>
      <c r="B3866">
        <v>450</v>
      </c>
      <c r="C3866" t="s">
        <v>1093</v>
      </c>
      <c r="D3866" t="s">
        <v>911</v>
      </c>
      <c r="E3866" t="s">
        <v>1046</v>
      </c>
      <c r="F3866" t="str">
        <f t="shared" si="60"/>
        <v>390450DKA6420DKA1070-1080DKA3200</v>
      </c>
      <c r="G3866" t="s">
        <v>723</v>
      </c>
    </row>
    <row r="3867" spans="1:7" x14ac:dyDescent="0.25">
      <c r="A3867">
        <v>390</v>
      </c>
      <c r="B3867">
        <v>450</v>
      </c>
      <c r="C3867" t="s">
        <v>1093</v>
      </c>
      <c r="D3867" t="s">
        <v>911</v>
      </c>
      <c r="E3867" t="s">
        <v>1048</v>
      </c>
      <c r="F3867" t="str">
        <f t="shared" si="60"/>
        <v>390450DKA6420DKA1070-1080DKA3210</v>
      </c>
      <c r="G3867" t="s">
        <v>723</v>
      </c>
    </row>
    <row r="3868" spans="1:7" x14ac:dyDescent="0.25">
      <c r="A3868">
        <v>390</v>
      </c>
      <c r="B3868">
        <v>450</v>
      </c>
      <c r="C3868" t="s">
        <v>1093</v>
      </c>
      <c r="D3868" t="s">
        <v>911</v>
      </c>
      <c r="E3868" t="s">
        <v>1050</v>
      </c>
      <c r="F3868" t="str">
        <f t="shared" si="60"/>
        <v>390450DKA6420DKA1070-1080DKA3220</v>
      </c>
      <c r="G3868" t="s">
        <v>723</v>
      </c>
    </row>
    <row r="3869" spans="1:7" x14ac:dyDescent="0.25">
      <c r="A3869">
        <v>390</v>
      </c>
      <c r="B3869">
        <v>450</v>
      </c>
      <c r="C3869" t="s">
        <v>1093</v>
      </c>
      <c r="D3869" t="s">
        <v>911</v>
      </c>
      <c r="E3869" t="s">
        <v>1052</v>
      </c>
      <c r="F3869" t="str">
        <f t="shared" si="60"/>
        <v>390450DKA6420DKA1070-1080DKA3230</v>
      </c>
      <c r="G3869" t="s">
        <v>723</v>
      </c>
    </row>
    <row r="3870" spans="1:7" x14ac:dyDescent="0.25">
      <c r="A3870">
        <v>390</v>
      </c>
      <c r="B3870">
        <v>450</v>
      </c>
      <c r="C3870" t="s">
        <v>1093</v>
      </c>
      <c r="D3870" t="s">
        <v>913</v>
      </c>
      <c r="E3870" t="s">
        <v>1046</v>
      </c>
      <c r="F3870" t="str">
        <f t="shared" si="60"/>
        <v>390450DKA6420DKA1090DKA3200</v>
      </c>
      <c r="G3870" t="s">
        <v>723</v>
      </c>
    </row>
    <row r="3871" spans="1:7" x14ac:dyDescent="0.25">
      <c r="A3871">
        <v>390</v>
      </c>
      <c r="B3871">
        <v>450</v>
      </c>
      <c r="C3871" t="s">
        <v>1093</v>
      </c>
      <c r="D3871" t="s">
        <v>913</v>
      </c>
      <c r="E3871" t="s">
        <v>1048</v>
      </c>
      <c r="F3871" t="str">
        <f t="shared" si="60"/>
        <v>390450DKA6420DKA1090DKA3210</v>
      </c>
      <c r="G3871" t="s">
        <v>723</v>
      </c>
    </row>
    <row r="3872" spans="1:7" x14ac:dyDescent="0.25">
      <c r="A3872">
        <v>390</v>
      </c>
      <c r="B3872">
        <v>450</v>
      </c>
      <c r="C3872" t="s">
        <v>1093</v>
      </c>
      <c r="D3872" t="s">
        <v>913</v>
      </c>
      <c r="E3872" t="s">
        <v>1050</v>
      </c>
      <c r="F3872" t="str">
        <f t="shared" si="60"/>
        <v>390450DKA6420DKA1090DKA3220</v>
      </c>
      <c r="G3872" t="s">
        <v>723</v>
      </c>
    </row>
    <row r="3873" spans="1:7" x14ac:dyDescent="0.25">
      <c r="A3873">
        <v>390</v>
      </c>
      <c r="B3873">
        <v>450</v>
      </c>
      <c r="C3873" t="s">
        <v>1093</v>
      </c>
      <c r="D3873" t="s">
        <v>913</v>
      </c>
      <c r="E3873" t="s">
        <v>1052</v>
      </c>
      <c r="F3873" t="str">
        <f t="shared" si="60"/>
        <v>390450DKA6420DKA1090DKA3230</v>
      </c>
      <c r="G3873" t="s">
        <v>723</v>
      </c>
    </row>
    <row r="3874" spans="1:7" x14ac:dyDescent="0.25">
      <c r="A3874">
        <v>390</v>
      </c>
      <c r="B3874">
        <v>450</v>
      </c>
      <c r="C3874" t="s">
        <v>1094</v>
      </c>
      <c r="D3874" t="s">
        <v>908</v>
      </c>
      <c r="E3874" t="s">
        <v>1046</v>
      </c>
      <c r="F3874" t="str">
        <f t="shared" si="60"/>
        <v>390450DKA6430DKA1040-1050DKA3200</v>
      </c>
      <c r="G3874" t="s">
        <v>723</v>
      </c>
    </row>
    <row r="3875" spans="1:7" x14ac:dyDescent="0.25">
      <c r="A3875">
        <v>390</v>
      </c>
      <c r="B3875">
        <v>450</v>
      </c>
      <c r="C3875" t="s">
        <v>1094</v>
      </c>
      <c r="D3875" t="s">
        <v>908</v>
      </c>
      <c r="E3875" t="s">
        <v>1048</v>
      </c>
      <c r="F3875" t="str">
        <f t="shared" si="60"/>
        <v>390450DKA6430DKA1040-1050DKA3210</v>
      </c>
      <c r="G3875" t="s">
        <v>723</v>
      </c>
    </row>
    <row r="3876" spans="1:7" x14ac:dyDescent="0.25">
      <c r="A3876">
        <v>390</v>
      </c>
      <c r="B3876">
        <v>450</v>
      </c>
      <c r="C3876" t="s">
        <v>1094</v>
      </c>
      <c r="D3876" t="s">
        <v>908</v>
      </c>
      <c r="E3876" t="s">
        <v>1050</v>
      </c>
      <c r="F3876" t="str">
        <f t="shared" si="60"/>
        <v>390450DKA6430DKA1040-1050DKA3220</v>
      </c>
      <c r="G3876" t="s">
        <v>723</v>
      </c>
    </row>
    <row r="3877" spans="1:7" x14ac:dyDescent="0.25">
      <c r="A3877">
        <v>390</v>
      </c>
      <c r="B3877">
        <v>450</v>
      </c>
      <c r="C3877" t="s">
        <v>1094</v>
      </c>
      <c r="D3877" t="s">
        <v>908</v>
      </c>
      <c r="E3877" t="s">
        <v>1052</v>
      </c>
      <c r="F3877" t="str">
        <f t="shared" si="60"/>
        <v>390450DKA6430DKA1040-1050DKA3230</v>
      </c>
      <c r="G3877" t="s">
        <v>723</v>
      </c>
    </row>
    <row r="3878" spans="1:7" x14ac:dyDescent="0.25">
      <c r="A3878">
        <v>390</v>
      </c>
      <c r="B3878">
        <v>450</v>
      </c>
      <c r="C3878" t="s">
        <v>1094</v>
      </c>
      <c r="D3878" t="s">
        <v>910</v>
      </c>
      <c r="E3878" t="s">
        <v>1046</v>
      </c>
      <c r="F3878" t="str">
        <f t="shared" si="60"/>
        <v>390450DKA6430DKA1060DKA3200</v>
      </c>
      <c r="G3878" t="s">
        <v>723</v>
      </c>
    </row>
    <row r="3879" spans="1:7" x14ac:dyDescent="0.25">
      <c r="A3879">
        <v>390</v>
      </c>
      <c r="B3879">
        <v>450</v>
      </c>
      <c r="C3879" t="s">
        <v>1094</v>
      </c>
      <c r="D3879" t="s">
        <v>910</v>
      </c>
      <c r="E3879" t="s">
        <v>1048</v>
      </c>
      <c r="F3879" t="str">
        <f t="shared" si="60"/>
        <v>390450DKA6430DKA1060DKA3210</v>
      </c>
      <c r="G3879" t="s">
        <v>723</v>
      </c>
    </row>
    <row r="3880" spans="1:7" x14ac:dyDescent="0.25">
      <c r="A3880">
        <v>390</v>
      </c>
      <c r="B3880">
        <v>450</v>
      </c>
      <c r="C3880" t="s">
        <v>1094</v>
      </c>
      <c r="D3880" t="s">
        <v>910</v>
      </c>
      <c r="E3880" t="s">
        <v>1050</v>
      </c>
      <c r="F3880" t="str">
        <f t="shared" si="60"/>
        <v>390450DKA6430DKA1060DKA3220</v>
      </c>
      <c r="G3880" t="s">
        <v>723</v>
      </c>
    </row>
    <row r="3881" spans="1:7" x14ac:dyDescent="0.25">
      <c r="A3881">
        <v>390</v>
      </c>
      <c r="B3881">
        <v>450</v>
      </c>
      <c r="C3881" t="s">
        <v>1094</v>
      </c>
      <c r="D3881" t="s">
        <v>910</v>
      </c>
      <c r="E3881" t="s">
        <v>1052</v>
      </c>
      <c r="F3881" t="str">
        <f t="shared" si="60"/>
        <v>390450DKA6430DKA1060DKA3230</v>
      </c>
      <c r="G3881" t="s">
        <v>723</v>
      </c>
    </row>
    <row r="3882" spans="1:7" x14ac:dyDescent="0.25">
      <c r="A3882">
        <v>390</v>
      </c>
      <c r="B3882">
        <v>450</v>
      </c>
      <c r="C3882" t="s">
        <v>1094</v>
      </c>
      <c r="D3882" t="s">
        <v>911</v>
      </c>
      <c r="E3882" t="s">
        <v>1046</v>
      </c>
      <c r="F3882" t="str">
        <f t="shared" si="60"/>
        <v>390450DKA6430DKA1070-1080DKA3200</v>
      </c>
      <c r="G3882" t="s">
        <v>723</v>
      </c>
    </row>
    <row r="3883" spans="1:7" x14ac:dyDescent="0.25">
      <c r="A3883">
        <v>390</v>
      </c>
      <c r="B3883">
        <v>450</v>
      </c>
      <c r="C3883" t="s">
        <v>1094</v>
      </c>
      <c r="D3883" t="s">
        <v>911</v>
      </c>
      <c r="E3883" t="s">
        <v>1048</v>
      </c>
      <c r="F3883" t="str">
        <f t="shared" si="60"/>
        <v>390450DKA6430DKA1070-1080DKA3210</v>
      </c>
      <c r="G3883" t="s">
        <v>723</v>
      </c>
    </row>
    <row r="3884" spans="1:7" x14ac:dyDescent="0.25">
      <c r="A3884">
        <v>390</v>
      </c>
      <c r="B3884">
        <v>450</v>
      </c>
      <c r="C3884" t="s">
        <v>1094</v>
      </c>
      <c r="D3884" t="s">
        <v>911</v>
      </c>
      <c r="E3884" t="s">
        <v>1050</v>
      </c>
      <c r="F3884" t="str">
        <f t="shared" si="60"/>
        <v>390450DKA6430DKA1070-1080DKA3220</v>
      </c>
      <c r="G3884" t="s">
        <v>723</v>
      </c>
    </row>
    <row r="3885" spans="1:7" x14ac:dyDescent="0.25">
      <c r="A3885">
        <v>390</v>
      </c>
      <c r="B3885">
        <v>450</v>
      </c>
      <c r="C3885" t="s">
        <v>1094</v>
      </c>
      <c r="D3885" t="s">
        <v>911</v>
      </c>
      <c r="E3885" t="s">
        <v>1052</v>
      </c>
      <c r="F3885" t="str">
        <f t="shared" si="60"/>
        <v>390450DKA6430DKA1070-1080DKA3230</v>
      </c>
      <c r="G3885" t="s">
        <v>723</v>
      </c>
    </row>
    <row r="3886" spans="1:7" x14ac:dyDescent="0.25">
      <c r="A3886">
        <v>390</v>
      </c>
      <c r="B3886">
        <v>450</v>
      </c>
      <c r="C3886" t="s">
        <v>1094</v>
      </c>
      <c r="D3886" t="s">
        <v>913</v>
      </c>
      <c r="E3886" t="s">
        <v>1046</v>
      </c>
      <c r="F3886" t="str">
        <f t="shared" si="60"/>
        <v>390450DKA6430DKA1090DKA3200</v>
      </c>
      <c r="G3886" t="s">
        <v>723</v>
      </c>
    </row>
    <row r="3887" spans="1:7" x14ac:dyDescent="0.25">
      <c r="A3887">
        <v>390</v>
      </c>
      <c r="B3887">
        <v>450</v>
      </c>
      <c r="C3887" t="s">
        <v>1094</v>
      </c>
      <c r="D3887" t="s">
        <v>913</v>
      </c>
      <c r="E3887" t="s">
        <v>1048</v>
      </c>
      <c r="F3887" t="str">
        <f t="shared" si="60"/>
        <v>390450DKA6430DKA1090DKA3210</v>
      </c>
      <c r="G3887" t="s">
        <v>723</v>
      </c>
    </row>
    <row r="3888" spans="1:7" x14ac:dyDescent="0.25">
      <c r="A3888">
        <v>390</v>
      </c>
      <c r="B3888">
        <v>450</v>
      </c>
      <c r="C3888" t="s">
        <v>1094</v>
      </c>
      <c r="D3888" t="s">
        <v>913</v>
      </c>
      <c r="E3888" t="s">
        <v>1050</v>
      </c>
      <c r="F3888" t="str">
        <f t="shared" si="60"/>
        <v>390450DKA6430DKA1090DKA3220</v>
      </c>
      <c r="G3888" t="s">
        <v>723</v>
      </c>
    </row>
    <row r="3889" spans="1:7" x14ac:dyDescent="0.25">
      <c r="A3889">
        <v>390</v>
      </c>
      <c r="B3889">
        <v>450</v>
      </c>
      <c r="C3889" t="s">
        <v>1094</v>
      </c>
      <c r="D3889" t="s">
        <v>913</v>
      </c>
      <c r="E3889" t="s">
        <v>1052</v>
      </c>
      <c r="F3889" t="str">
        <f t="shared" si="60"/>
        <v>390450DKA6430DKA1090DKA3230</v>
      </c>
      <c r="G3889" t="s">
        <v>723</v>
      </c>
    </row>
    <row r="3890" spans="1:7" x14ac:dyDescent="0.25">
      <c r="A3890">
        <v>390</v>
      </c>
      <c r="B3890">
        <v>460</v>
      </c>
      <c r="C3890" t="s">
        <v>1092</v>
      </c>
      <c r="D3890" t="s">
        <v>908</v>
      </c>
      <c r="E3890" t="s">
        <v>1046</v>
      </c>
      <c r="F3890" t="str">
        <f t="shared" si="60"/>
        <v>390460DKA6410DKA1040-1050DKA3200</v>
      </c>
      <c r="G3890" t="s">
        <v>501</v>
      </c>
    </row>
    <row r="3891" spans="1:7" x14ac:dyDescent="0.25">
      <c r="A3891">
        <v>390</v>
      </c>
      <c r="B3891">
        <v>460</v>
      </c>
      <c r="C3891" t="s">
        <v>1092</v>
      </c>
      <c r="D3891" t="s">
        <v>908</v>
      </c>
      <c r="E3891" t="s">
        <v>1048</v>
      </c>
      <c r="F3891" t="str">
        <f t="shared" si="60"/>
        <v>390460DKA6410DKA1040-1050DKA3210</v>
      </c>
      <c r="G3891" t="s">
        <v>501</v>
      </c>
    </row>
    <row r="3892" spans="1:7" x14ac:dyDescent="0.25">
      <c r="A3892">
        <v>390</v>
      </c>
      <c r="B3892">
        <v>460</v>
      </c>
      <c r="C3892" t="s">
        <v>1092</v>
      </c>
      <c r="D3892" t="s">
        <v>908</v>
      </c>
      <c r="E3892" t="s">
        <v>1050</v>
      </c>
      <c r="F3892" t="str">
        <f t="shared" si="60"/>
        <v>390460DKA6410DKA1040-1050DKA3220</v>
      </c>
      <c r="G3892" t="s">
        <v>501</v>
      </c>
    </row>
    <row r="3893" spans="1:7" x14ac:dyDescent="0.25">
      <c r="A3893">
        <v>390</v>
      </c>
      <c r="B3893">
        <v>460</v>
      </c>
      <c r="C3893" t="s">
        <v>1092</v>
      </c>
      <c r="D3893" t="s">
        <v>908</v>
      </c>
      <c r="E3893" t="s">
        <v>1052</v>
      </c>
      <c r="F3893" t="str">
        <f t="shared" si="60"/>
        <v>390460DKA6410DKA1040-1050DKA3230</v>
      </c>
      <c r="G3893" t="s">
        <v>501</v>
      </c>
    </row>
    <row r="3894" spans="1:7" x14ac:dyDescent="0.25">
      <c r="A3894">
        <v>390</v>
      </c>
      <c r="B3894">
        <v>460</v>
      </c>
      <c r="C3894" t="s">
        <v>1092</v>
      </c>
      <c r="D3894" t="s">
        <v>910</v>
      </c>
      <c r="E3894" t="s">
        <v>1046</v>
      </c>
      <c r="F3894" t="str">
        <f t="shared" si="60"/>
        <v>390460DKA6410DKA1060DKA3200</v>
      </c>
      <c r="G3894" t="s">
        <v>723</v>
      </c>
    </row>
    <row r="3895" spans="1:7" x14ac:dyDescent="0.25">
      <c r="A3895">
        <v>390</v>
      </c>
      <c r="B3895">
        <v>460</v>
      </c>
      <c r="C3895" t="s">
        <v>1092</v>
      </c>
      <c r="D3895" t="s">
        <v>910</v>
      </c>
      <c r="E3895" t="s">
        <v>1048</v>
      </c>
      <c r="F3895" t="str">
        <f t="shared" si="60"/>
        <v>390460DKA6410DKA1060DKA3210</v>
      </c>
      <c r="G3895" t="s">
        <v>723</v>
      </c>
    </row>
    <row r="3896" spans="1:7" x14ac:dyDescent="0.25">
      <c r="A3896">
        <v>390</v>
      </c>
      <c r="B3896">
        <v>460</v>
      </c>
      <c r="C3896" t="s">
        <v>1092</v>
      </c>
      <c r="D3896" t="s">
        <v>910</v>
      </c>
      <c r="E3896" t="s">
        <v>1050</v>
      </c>
      <c r="F3896" t="str">
        <f t="shared" si="60"/>
        <v>390460DKA6410DKA1060DKA3220</v>
      </c>
      <c r="G3896" t="s">
        <v>723</v>
      </c>
    </row>
    <row r="3897" spans="1:7" x14ac:dyDescent="0.25">
      <c r="A3897">
        <v>390</v>
      </c>
      <c r="B3897">
        <v>460</v>
      </c>
      <c r="C3897" t="s">
        <v>1092</v>
      </c>
      <c r="D3897" t="s">
        <v>910</v>
      </c>
      <c r="E3897" t="s">
        <v>1052</v>
      </c>
      <c r="F3897" t="str">
        <f t="shared" si="60"/>
        <v>390460DKA6410DKA1060DKA3230</v>
      </c>
      <c r="G3897" t="s">
        <v>723</v>
      </c>
    </row>
    <row r="3898" spans="1:7" x14ac:dyDescent="0.25">
      <c r="A3898">
        <v>390</v>
      </c>
      <c r="B3898">
        <v>460</v>
      </c>
      <c r="C3898" t="s">
        <v>1092</v>
      </c>
      <c r="D3898" t="s">
        <v>911</v>
      </c>
      <c r="E3898" t="s">
        <v>1046</v>
      </c>
      <c r="F3898" t="str">
        <f t="shared" si="60"/>
        <v>390460DKA6410DKA1070-1080DKA3200</v>
      </c>
      <c r="G3898" t="s">
        <v>501</v>
      </c>
    </row>
    <row r="3899" spans="1:7" x14ac:dyDescent="0.25">
      <c r="A3899">
        <v>390</v>
      </c>
      <c r="B3899">
        <v>460</v>
      </c>
      <c r="C3899" t="s">
        <v>1092</v>
      </c>
      <c r="D3899" t="s">
        <v>911</v>
      </c>
      <c r="E3899" t="s">
        <v>1048</v>
      </c>
      <c r="F3899" t="str">
        <f t="shared" si="60"/>
        <v>390460DKA6410DKA1070-1080DKA3210</v>
      </c>
      <c r="G3899" t="s">
        <v>501</v>
      </c>
    </row>
    <row r="3900" spans="1:7" x14ac:dyDescent="0.25">
      <c r="A3900">
        <v>390</v>
      </c>
      <c r="B3900">
        <v>460</v>
      </c>
      <c r="C3900" t="s">
        <v>1092</v>
      </c>
      <c r="D3900" t="s">
        <v>911</v>
      </c>
      <c r="E3900" t="s">
        <v>1050</v>
      </c>
      <c r="F3900" t="str">
        <f t="shared" si="60"/>
        <v>390460DKA6410DKA1070-1080DKA3220</v>
      </c>
      <c r="G3900" t="s">
        <v>501</v>
      </c>
    </row>
    <row r="3901" spans="1:7" x14ac:dyDescent="0.25">
      <c r="A3901">
        <v>390</v>
      </c>
      <c r="B3901">
        <v>460</v>
      </c>
      <c r="C3901" t="s">
        <v>1092</v>
      </c>
      <c r="D3901" t="s">
        <v>911</v>
      </c>
      <c r="E3901" t="s">
        <v>1052</v>
      </c>
      <c r="F3901" t="str">
        <f t="shared" si="60"/>
        <v>390460DKA6410DKA1070-1080DKA3230</v>
      </c>
      <c r="G3901" t="s">
        <v>501</v>
      </c>
    </row>
    <row r="3902" spans="1:7" x14ac:dyDescent="0.25">
      <c r="A3902">
        <v>390</v>
      </c>
      <c r="B3902">
        <v>460</v>
      </c>
      <c r="C3902" t="s">
        <v>1092</v>
      </c>
      <c r="D3902" t="s">
        <v>913</v>
      </c>
      <c r="E3902" t="s">
        <v>1046</v>
      </c>
      <c r="F3902" t="str">
        <f t="shared" si="60"/>
        <v>390460DKA6410DKA1090DKA3200</v>
      </c>
      <c r="G3902" t="s">
        <v>723</v>
      </c>
    </row>
    <row r="3903" spans="1:7" x14ac:dyDescent="0.25">
      <c r="A3903">
        <v>390</v>
      </c>
      <c r="B3903">
        <v>460</v>
      </c>
      <c r="C3903" t="s">
        <v>1092</v>
      </c>
      <c r="D3903" t="s">
        <v>913</v>
      </c>
      <c r="E3903" t="s">
        <v>1048</v>
      </c>
      <c r="F3903" t="str">
        <f t="shared" si="60"/>
        <v>390460DKA6410DKA1090DKA3210</v>
      </c>
      <c r="G3903" t="s">
        <v>723</v>
      </c>
    </row>
    <row r="3904" spans="1:7" x14ac:dyDescent="0.25">
      <c r="A3904">
        <v>390</v>
      </c>
      <c r="B3904">
        <v>460</v>
      </c>
      <c r="C3904" t="s">
        <v>1092</v>
      </c>
      <c r="D3904" t="s">
        <v>913</v>
      </c>
      <c r="E3904" t="s">
        <v>1050</v>
      </c>
      <c r="F3904" t="str">
        <f t="shared" si="60"/>
        <v>390460DKA6410DKA1090DKA3220</v>
      </c>
      <c r="G3904" t="s">
        <v>723</v>
      </c>
    </row>
    <row r="3905" spans="1:7" x14ac:dyDescent="0.25">
      <c r="A3905">
        <v>390</v>
      </c>
      <c r="B3905">
        <v>460</v>
      </c>
      <c r="C3905" t="s">
        <v>1092</v>
      </c>
      <c r="D3905" t="s">
        <v>913</v>
      </c>
      <c r="E3905" t="s">
        <v>1052</v>
      </c>
      <c r="F3905" t="str">
        <f t="shared" si="60"/>
        <v>390460DKA6410DKA1090DKA3230</v>
      </c>
      <c r="G3905" t="s">
        <v>723</v>
      </c>
    </row>
    <row r="3906" spans="1:7" x14ac:dyDescent="0.25">
      <c r="A3906">
        <v>390</v>
      </c>
      <c r="B3906">
        <v>460</v>
      </c>
      <c r="C3906" t="s">
        <v>1093</v>
      </c>
      <c r="D3906" t="s">
        <v>908</v>
      </c>
      <c r="E3906" t="s">
        <v>1046</v>
      </c>
      <c r="F3906" t="str">
        <f t="shared" si="60"/>
        <v>390460DKA6420DKA1040-1050DKA3200</v>
      </c>
      <c r="G3906" t="s">
        <v>501</v>
      </c>
    </row>
    <row r="3907" spans="1:7" x14ac:dyDescent="0.25">
      <c r="A3907">
        <v>390</v>
      </c>
      <c r="B3907">
        <v>460</v>
      </c>
      <c r="C3907" t="s">
        <v>1093</v>
      </c>
      <c r="D3907" t="s">
        <v>908</v>
      </c>
      <c r="E3907" t="s">
        <v>1048</v>
      </c>
      <c r="F3907" t="str">
        <f t="shared" ref="F3907:F3970" si="61">CONCATENATE(A3907,B3907,C3907,D3907,E3907)</f>
        <v>390460DKA6420DKA1040-1050DKA3210</v>
      </c>
      <c r="G3907" t="s">
        <v>501</v>
      </c>
    </row>
    <row r="3908" spans="1:7" x14ac:dyDescent="0.25">
      <c r="A3908">
        <v>390</v>
      </c>
      <c r="B3908">
        <v>460</v>
      </c>
      <c r="C3908" t="s">
        <v>1093</v>
      </c>
      <c r="D3908" t="s">
        <v>908</v>
      </c>
      <c r="E3908" t="s">
        <v>1050</v>
      </c>
      <c r="F3908" t="str">
        <f t="shared" si="61"/>
        <v>390460DKA6420DKA1040-1050DKA3220</v>
      </c>
      <c r="G3908" t="s">
        <v>501</v>
      </c>
    </row>
    <row r="3909" spans="1:7" x14ac:dyDescent="0.25">
      <c r="A3909">
        <v>390</v>
      </c>
      <c r="B3909">
        <v>460</v>
      </c>
      <c r="C3909" t="s">
        <v>1093</v>
      </c>
      <c r="D3909" t="s">
        <v>908</v>
      </c>
      <c r="E3909" t="s">
        <v>1052</v>
      </c>
      <c r="F3909" t="str">
        <f t="shared" si="61"/>
        <v>390460DKA6420DKA1040-1050DKA3230</v>
      </c>
      <c r="G3909" t="s">
        <v>501</v>
      </c>
    </row>
    <row r="3910" spans="1:7" x14ac:dyDescent="0.25">
      <c r="A3910">
        <v>390</v>
      </c>
      <c r="B3910">
        <v>460</v>
      </c>
      <c r="C3910" t="s">
        <v>1093</v>
      </c>
      <c r="D3910" t="s">
        <v>910</v>
      </c>
      <c r="E3910" t="s">
        <v>1046</v>
      </c>
      <c r="F3910" t="str">
        <f t="shared" si="61"/>
        <v>390460DKA6420DKA1060DKA3200</v>
      </c>
      <c r="G3910" t="s">
        <v>723</v>
      </c>
    </row>
    <row r="3911" spans="1:7" x14ac:dyDescent="0.25">
      <c r="A3911">
        <v>390</v>
      </c>
      <c r="B3911">
        <v>460</v>
      </c>
      <c r="C3911" t="s">
        <v>1093</v>
      </c>
      <c r="D3911" t="s">
        <v>910</v>
      </c>
      <c r="E3911" t="s">
        <v>1048</v>
      </c>
      <c r="F3911" t="str">
        <f t="shared" si="61"/>
        <v>390460DKA6420DKA1060DKA3210</v>
      </c>
      <c r="G3911" t="s">
        <v>723</v>
      </c>
    </row>
    <row r="3912" spans="1:7" x14ac:dyDescent="0.25">
      <c r="A3912">
        <v>390</v>
      </c>
      <c r="B3912">
        <v>460</v>
      </c>
      <c r="C3912" t="s">
        <v>1093</v>
      </c>
      <c r="D3912" t="s">
        <v>910</v>
      </c>
      <c r="E3912" t="s">
        <v>1050</v>
      </c>
      <c r="F3912" t="str">
        <f t="shared" si="61"/>
        <v>390460DKA6420DKA1060DKA3220</v>
      </c>
      <c r="G3912" t="s">
        <v>723</v>
      </c>
    </row>
    <row r="3913" spans="1:7" x14ac:dyDescent="0.25">
      <c r="A3913">
        <v>390</v>
      </c>
      <c r="B3913">
        <v>460</v>
      </c>
      <c r="C3913" t="s">
        <v>1093</v>
      </c>
      <c r="D3913" t="s">
        <v>910</v>
      </c>
      <c r="E3913" t="s">
        <v>1052</v>
      </c>
      <c r="F3913" t="str">
        <f t="shared" si="61"/>
        <v>390460DKA6420DKA1060DKA3230</v>
      </c>
      <c r="G3913" t="s">
        <v>723</v>
      </c>
    </row>
    <row r="3914" spans="1:7" x14ac:dyDescent="0.25">
      <c r="A3914">
        <v>390</v>
      </c>
      <c r="B3914">
        <v>460</v>
      </c>
      <c r="C3914" t="s">
        <v>1093</v>
      </c>
      <c r="D3914" t="s">
        <v>911</v>
      </c>
      <c r="E3914" t="s">
        <v>1046</v>
      </c>
      <c r="F3914" t="str">
        <f t="shared" si="61"/>
        <v>390460DKA6420DKA1070-1080DKA3200</v>
      </c>
      <c r="G3914" t="s">
        <v>501</v>
      </c>
    </row>
    <row r="3915" spans="1:7" x14ac:dyDescent="0.25">
      <c r="A3915">
        <v>390</v>
      </c>
      <c r="B3915">
        <v>460</v>
      </c>
      <c r="C3915" t="s">
        <v>1093</v>
      </c>
      <c r="D3915" t="s">
        <v>911</v>
      </c>
      <c r="E3915" t="s">
        <v>1048</v>
      </c>
      <c r="F3915" t="str">
        <f t="shared" si="61"/>
        <v>390460DKA6420DKA1070-1080DKA3210</v>
      </c>
      <c r="G3915" t="s">
        <v>501</v>
      </c>
    </row>
    <row r="3916" spans="1:7" x14ac:dyDescent="0.25">
      <c r="A3916">
        <v>390</v>
      </c>
      <c r="B3916">
        <v>460</v>
      </c>
      <c r="C3916" t="s">
        <v>1093</v>
      </c>
      <c r="D3916" t="s">
        <v>911</v>
      </c>
      <c r="E3916" t="s">
        <v>1050</v>
      </c>
      <c r="F3916" t="str">
        <f t="shared" si="61"/>
        <v>390460DKA6420DKA1070-1080DKA3220</v>
      </c>
      <c r="G3916" t="s">
        <v>501</v>
      </c>
    </row>
    <row r="3917" spans="1:7" x14ac:dyDescent="0.25">
      <c r="A3917">
        <v>390</v>
      </c>
      <c r="B3917">
        <v>460</v>
      </c>
      <c r="C3917" t="s">
        <v>1093</v>
      </c>
      <c r="D3917" t="s">
        <v>911</v>
      </c>
      <c r="E3917" t="s">
        <v>1052</v>
      </c>
      <c r="F3917" t="str">
        <f t="shared" si="61"/>
        <v>390460DKA6420DKA1070-1080DKA3230</v>
      </c>
      <c r="G3917" t="s">
        <v>501</v>
      </c>
    </row>
    <row r="3918" spans="1:7" x14ac:dyDescent="0.25">
      <c r="A3918">
        <v>390</v>
      </c>
      <c r="B3918">
        <v>460</v>
      </c>
      <c r="C3918" t="s">
        <v>1093</v>
      </c>
      <c r="D3918" t="s">
        <v>913</v>
      </c>
      <c r="E3918" t="s">
        <v>1046</v>
      </c>
      <c r="F3918" t="str">
        <f t="shared" si="61"/>
        <v>390460DKA6420DKA1090DKA3200</v>
      </c>
      <c r="G3918" t="s">
        <v>723</v>
      </c>
    </row>
    <row r="3919" spans="1:7" x14ac:dyDescent="0.25">
      <c r="A3919">
        <v>390</v>
      </c>
      <c r="B3919">
        <v>460</v>
      </c>
      <c r="C3919" t="s">
        <v>1093</v>
      </c>
      <c r="D3919" t="s">
        <v>913</v>
      </c>
      <c r="E3919" t="s">
        <v>1048</v>
      </c>
      <c r="F3919" t="str">
        <f t="shared" si="61"/>
        <v>390460DKA6420DKA1090DKA3210</v>
      </c>
      <c r="G3919" t="s">
        <v>723</v>
      </c>
    </row>
    <row r="3920" spans="1:7" x14ac:dyDescent="0.25">
      <c r="A3920">
        <v>390</v>
      </c>
      <c r="B3920">
        <v>460</v>
      </c>
      <c r="C3920" t="s">
        <v>1093</v>
      </c>
      <c r="D3920" t="s">
        <v>913</v>
      </c>
      <c r="E3920" t="s">
        <v>1050</v>
      </c>
      <c r="F3920" t="str">
        <f t="shared" si="61"/>
        <v>390460DKA6420DKA1090DKA3220</v>
      </c>
      <c r="G3920" t="s">
        <v>723</v>
      </c>
    </row>
    <row r="3921" spans="1:7" x14ac:dyDescent="0.25">
      <c r="A3921">
        <v>390</v>
      </c>
      <c r="B3921">
        <v>460</v>
      </c>
      <c r="C3921" t="s">
        <v>1093</v>
      </c>
      <c r="D3921" t="s">
        <v>913</v>
      </c>
      <c r="E3921" t="s">
        <v>1052</v>
      </c>
      <c r="F3921" t="str">
        <f t="shared" si="61"/>
        <v>390460DKA6420DKA1090DKA3230</v>
      </c>
      <c r="G3921" t="s">
        <v>723</v>
      </c>
    </row>
    <row r="3922" spans="1:7" x14ac:dyDescent="0.25">
      <c r="A3922">
        <v>390</v>
      </c>
      <c r="B3922">
        <v>460</v>
      </c>
      <c r="C3922" t="s">
        <v>1094</v>
      </c>
      <c r="D3922" t="s">
        <v>908</v>
      </c>
      <c r="E3922" t="s">
        <v>1046</v>
      </c>
      <c r="F3922" t="str">
        <f t="shared" si="61"/>
        <v>390460DKA6430DKA1040-1050DKA3200</v>
      </c>
      <c r="G3922" t="s">
        <v>723</v>
      </c>
    </row>
    <row r="3923" spans="1:7" x14ac:dyDescent="0.25">
      <c r="A3923">
        <v>390</v>
      </c>
      <c r="B3923">
        <v>460</v>
      </c>
      <c r="C3923" t="s">
        <v>1094</v>
      </c>
      <c r="D3923" t="s">
        <v>908</v>
      </c>
      <c r="E3923" t="s">
        <v>1048</v>
      </c>
      <c r="F3923" t="str">
        <f t="shared" si="61"/>
        <v>390460DKA6430DKA1040-1050DKA3210</v>
      </c>
      <c r="G3923" t="s">
        <v>723</v>
      </c>
    </row>
    <row r="3924" spans="1:7" x14ac:dyDescent="0.25">
      <c r="A3924">
        <v>390</v>
      </c>
      <c r="B3924">
        <v>460</v>
      </c>
      <c r="C3924" t="s">
        <v>1094</v>
      </c>
      <c r="D3924" t="s">
        <v>908</v>
      </c>
      <c r="E3924" t="s">
        <v>1050</v>
      </c>
      <c r="F3924" t="str">
        <f t="shared" si="61"/>
        <v>390460DKA6430DKA1040-1050DKA3220</v>
      </c>
      <c r="G3924" t="s">
        <v>723</v>
      </c>
    </row>
    <row r="3925" spans="1:7" x14ac:dyDescent="0.25">
      <c r="A3925">
        <v>390</v>
      </c>
      <c r="B3925">
        <v>460</v>
      </c>
      <c r="C3925" t="s">
        <v>1094</v>
      </c>
      <c r="D3925" t="s">
        <v>908</v>
      </c>
      <c r="E3925" t="s">
        <v>1052</v>
      </c>
      <c r="F3925" t="str">
        <f t="shared" si="61"/>
        <v>390460DKA6430DKA1040-1050DKA3230</v>
      </c>
      <c r="G3925" t="s">
        <v>723</v>
      </c>
    </row>
    <row r="3926" spans="1:7" x14ac:dyDescent="0.25">
      <c r="A3926">
        <v>390</v>
      </c>
      <c r="B3926">
        <v>460</v>
      </c>
      <c r="C3926" t="s">
        <v>1094</v>
      </c>
      <c r="D3926" t="s">
        <v>910</v>
      </c>
      <c r="E3926" t="s">
        <v>1046</v>
      </c>
      <c r="F3926" t="str">
        <f t="shared" si="61"/>
        <v>390460DKA6430DKA1060DKA3200</v>
      </c>
      <c r="G3926" t="s">
        <v>723</v>
      </c>
    </row>
    <row r="3927" spans="1:7" x14ac:dyDescent="0.25">
      <c r="A3927">
        <v>390</v>
      </c>
      <c r="B3927">
        <v>460</v>
      </c>
      <c r="C3927" t="s">
        <v>1094</v>
      </c>
      <c r="D3927" t="s">
        <v>910</v>
      </c>
      <c r="E3927" t="s">
        <v>1048</v>
      </c>
      <c r="F3927" t="str">
        <f t="shared" si="61"/>
        <v>390460DKA6430DKA1060DKA3210</v>
      </c>
      <c r="G3927" t="s">
        <v>723</v>
      </c>
    </row>
    <row r="3928" spans="1:7" x14ac:dyDescent="0.25">
      <c r="A3928">
        <v>390</v>
      </c>
      <c r="B3928">
        <v>460</v>
      </c>
      <c r="C3928" t="s">
        <v>1094</v>
      </c>
      <c r="D3928" t="s">
        <v>910</v>
      </c>
      <c r="E3928" t="s">
        <v>1050</v>
      </c>
      <c r="F3928" t="str">
        <f t="shared" si="61"/>
        <v>390460DKA6430DKA1060DKA3220</v>
      </c>
      <c r="G3928" t="s">
        <v>723</v>
      </c>
    </row>
    <row r="3929" spans="1:7" x14ac:dyDescent="0.25">
      <c r="A3929">
        <v>390</v>
      </c>
      <c r="B3929">
        <v>460</v>
      </c>
      <c r="C3929" t="s">
        <v>1094</v>
      </c>
      <c r="D3929" t="s">
        <v>910</v>
      </c>
      <c r="E3929" t="s">
        <v>1052</v>
      </c>
      <c r="F3929" t="str">
        <f t="shared" si="61"/>
        <v>390460DKA6430DKA1060DKA3230</v>
      </c>
      <c r="G3929" t="s">
        <v>723</v>
      </c>
    </row>
    <row r="3930" spans="1:7" x14ac:dyDescent="0.25">
      <c r="A3930">
        <v>390</v>
      </c>
      <c r="B3930">
        <v>460</v>
      </c>
      <c r="C3930" t="s">
        <v>1094</v>
      </c>
      <c r="D3930" t="s">
        <v>911</v>
      </c>
      <c r="E3930" t="s">
        <v>1046</v>
      </c>
      <c r="F3930" t="str">
        <f t="shared" si="61"/>
        <v>390460DKA6430DKA1070-1080DKA3200</v>
      </c>
      <c r="G3930" t="s">
        <v>723</v>
      </c>
    </row>
    <row r="3931" spans="1:7" x14ac:dyDescent="0.25">
      <c r="A3931">
        <v>390</v>
      </c>
      <c r="B3931">
        <v>460</v>
      </c>
      <c r="C3931" t="s">
        <v>1094</v>
      </c>
      <c r="D3931" t="s">
        <v>911</v>
      </c>
      <c r="E3931" t="s">
        <v>1048</v>
      </c>
      <c r="F3931" t="str">
        <f t="shared" si="61"/>
        <v>390460DKA6430DKA1070-1080DKA3210</v>
      </c>
      <c r="G3931" t="s">
        <v>723</v>
      </c>
    </row>
    <row r="3932" spans="1:7" x14ac:dyDescent="0.25">
      <c r="A3932">
        <v>390</v>
      </c>
      <c r="B3932">
        <v>460</v>
      </c>
      <c r="C3932" t="s">
        <v>1094</v>
      </c>
      <c r="D3932" t="s">
        <v>911</v>
      </c>
      <c r="E3932" t="s">
        <v>1050</v>
      </c>
      <c r="F3932" t="str">
        <f t="shared" si="61"/>
        <v>390460DKA6430DKA1070-1080DKA3220</v>
      </c>
      <c r="G3932" t="s">
        <v>723</v>
      </c>
    </row>
    <row r="3933" spans="1:7" x14ac:dyDescent="0.25">
      <c r="A3933">
        <v>390</v>
      </c>
      <c r="B3933">
        <v>460</v>
      </c>
      <c r="C3933" t="s">
        <v>1094</v>
      </c>
      <c r="D3933" t="s">
        <v>911</v>
      </c>
      <c r="E3933" t="s">
        <v>1052</v>
      </c>
      <c r="F3933" t="str">
        <f t="shared" si="61"/>
        <v>390460DKA6430DKA1070-1080DKA3230</v>
      </c>
      <c r="G3933" t="s">
        <v>723</v>
      </c>
    </row>
    <row r="3934" spans="1:7" x14ac:dyDescent="0.25">
      <c r="A3934">
        <v>390</v>
      </c>
      <c r="B3934">
        <v>460</v>
      </c>
      <c r="C3934" t="s">
        <v>1094</v>
      </c>
      <c r="D3934" t="s">
        <v>913</v>
      </c>
      <c r="E3934" t="s">
        <v>1046</v>
      </c>
      <c r="F3934" t="str">
        <f t="shared" si="61"/>
        <v>390460DKA6430DKA1090DKA3200</v>
      </c>
      <c r="G3934" t="s">
        <v>723</v>
      </c>
    </row>
    <row r="3935" spans="1:7" x14ac:dyDescent="0.25">
      <c r="A3935">
        <v>390</v>
      </c>
      <c r="B3935">
        <v>460</v>
      </c>
      <c r="C3935" t="s">
        <v>1094</v>
      </c>
      <c r="D3935" t="s">
        <v>913</v>
      </c>
      <c r="E3935" t="s">
        <v>1048</v>
      </c>
      <c r="F3935" t="str">
        <f t="shared" si="61"/>
        <v>390460DKA6430DKA1090DKA3210</v>
      </c>
      <c r="G3935" t="s">
        <v>723</v>
      </c>
    </row>
    <row r="3936" spans="1:7" x14ac:dyDescent="0.25">
      <c r="A3936">
        <v>390</v>
      </c>
      <c r="B3936">
        <v>460</v>
      </c>
      <c r="C3936" t="s">
        <v>1094</v>
      </c>
      <c r="D3936" t="s">
        <v>913</v>
      </c>
      <c r="E3936" t="s">
        <v>1050</v>
      </c>
      <c r="F3936" t="str">
        <f t="shared" si="61"/>
        <v>390460DKA6430DKA1090DKA3220</v>
      </c>
      <c r="G3936" t="s">
        <v>723</v>
      </c>
    </row>
    <row r="3937" spans="1:7" x14ac:dyDescent="0.25">
      <c r="A3937">
        <v>390</v>
      </c>
      <c r="B3937">
        <v>460</v>
      </c>
      <c r="C3937" t="s">
        <v>1094</v>
      </c>
      <c r="D3937" t="s">
        <v>913</v>
      </c>
      <c r="E3937" t="s">
        <v>1052</v>
      </c>
      <c r="F3937" t="str">
        <f t="shared" si="61"/>
        <v>390460DKA6430DKA1090DKA3230</v>
      </c>
      <c r="G3937" t="s">
        <v>723</v>
      </c>
    </row>
    <row r="3938" spans="1:7" x14ac:dyDescent="0.25">
      <c r="A3938">
        <v>390</v>
      </c>
      <c r="B3938">
        <v>470</v>
      </c>
      <c r="C3938" t="s">
        <v>1092</v>
      </c>
      <c r="D3938" t="s">
        <v>908</v>
      </c>
      <c r="E3938" t="s">
        <v>1046</v>
      </c>
      <c r="F3938" t="str">
        <f t="shared" si="61"/>
        <v>390470DKA6410DKA1040-1050DKA3200</v>
      </c>
      <c r="G3938" t="s">
        <v>501</v>
      </c>
    </row>
    <row r="3939" spans="1:7" x14ac:dyDescent="0.25">
      <c r="A3939">
        <v>390</v>
      </c>
      <c r="B3939">
        <v>470</v>
      </c>
      <c r="C3939" t="s">
        <v>1092</v>
      </c>
      <c r="D3939" t="s">
        <v>908</v>
      </c>
      <c r="E3939" t="s">
        <v>1048</v>
      </c>
      <c r="F3939" t="str">
        <f t="shared" si="61"/>
        <v>390470DKA6410DKA1040-1050DKA3210</v>
      </c>
      <c r="G3939" t="s">
        <v>501</v>
      </c>
    </row>
    <row r="3940" spans="1:7" x14ac:dyDescent="0.25">
      <c r="A3940">
        <v>390</v>
      </c>
      <c r="B3940">
        <v>470</v>
      </c>
      <c r="C3940" t="s">
        <v>1092</v>
      </c>
      <c r="D3940" t="s">
        <v>908</v>
      </c>
      <c r="E3940" t="s">
        <v>1050</v>
      </c>
      <c r="F3940" t="str">
        <f t="shared" si="61"/>
        <v>390470DKA6410DKA1040-1050DKA3220</v>
      </c>
      <c r="G3940" t="s">
        <v>501</v>
      </c>
    </row>
    <row r="3941" spans="1:7" x14ac:dyDescent="0.25">
      <c r="A3941">
        <v>390</v>
      </c>
      <c r="B3941">
        <v>470</v>
      </c>
      <c r="C3941" t="s">
        <v>1092</v>
      </c>
      <c r="D3941" t="s">
        <v>908</v>
      </c>
      <c r="E3941" t="s">
        <v>1052</v>
      </c>
      <c r="F3941" t="str">
        <f t="shared" si="61"/>
        <v>390470DKA6410DKA1040-1050DKA3230</v>
      </c>
      <c r="G3941" t="s">
        <v>501</v>
      </c>
    </row>
    <row r="3942" spans="1:7" x14ac:dyDescent="0.25">
      <c r="A3942">
        <v>390</v>
      </c>
      <c r="B3942">
        <v>470</v>
      </c>
      <c r="C3942" t="s">
        <v>1092</v>
      </c>
      <c r="D3942" t="s">
        <v>910</v>
      </c>
      <c r="E3942" t="s">
        <v>1046</v>
      </c>
      <c r="F3942" t="str">
        <f t="shared" si="61"/>
        <v>390470DKA6410DKA1060DKA3200</v>
      </c>
      <c r="G3942" t="s">
        <v>723</v>
      </c>
    </row>
    <row r="3943" spans="1:7" x14ac:dyDescent="0.25">
      <c r="A3943">
        <v>390</v>
      </c>
      <c r="B3943">
        <v>470</v>
      </c>
      <c r="C3943" t="s">
        <v>1092</v>
      </c>
      <c r="D3943" t="s">
        <v>910</v>
      </c>
      <c r="E3943" t="s">
        <v>1048</v>
      </c>
      <c r="F3943" t="str">
        <f t="shared" si="61"/>
        <v>390470DKA6410DKA1060DKA3210</v>
      </c>
      <c r="G3943" t="s">
        <v>723</v>
      </c>
    </row>
    <row r="3944" spans="1:7" x14ac:dyDescent="0.25">
      <c r="A3944">
        <v>390</v>
      </c>
      <c r="B3944">
        <v>470</v>
      </c>
      <c r="C3944" t="s">
        <v>1092</v>
      </c>
      <c r="D3944" t="s">
        <v>910</v>
      </c>
      <c r="E3944" t="s">
        <v>1050</v>
      </c>
      <c r="F3944" t="str">
        <f t="shared" si="61"/>
        <v>390470DKA6410DKA1060DKA3220</v>
      </c>
      <c r="G3944" t="s">
        <v>723</v>
      </c>
    </row>
    <row r="3945" spans="1:7" x14ac:dyDescent="0.25">
      <c r="A3945">
        <v>390</v>
      </c>
      <c r="B3945">
        <v>470</v>
      </c>
      <c r="C3945" t="s">
        <v>1092</v>
      </c>
      <c r="D3945" t="s">
        <v>910</v>
      </c>
      <c r="E3945" t="s">
        <v>1052</v>
      </c>
      <c r="F3945" t="str">
        <f t="shared" si="61"/>
        <v>390470DKA6410DKA1060DKA3230</v>
      </c>
      <c r="G3945" t="s">
        <v>723</v>
      </c>
    </row>
    <row r="3946" spans="1:7" x14ac:dyDescent="0.25">
      <c r="A3946">
        <v>390</v>
      </c>
      <c r="B3946">
        <v>470</v>
      </c>
      <c r="C3946" t="s">
        <v>1092</v>
      </c>
      <c r="D3946" t="s">
        <v>911</v>
      </c>
      <c r="E3946" t="s">
        <v>1046</v>
      </c>
      <c r="F3946" t="str">
        <f t="shared" si="61"/>
        <v>390470DKA6410DKA1070-1080DKA3200</v>
      </c>
      <c r="G3946" t="s">
        <v>501</v>
      </c>
    </row>
    <row r="3947" spans="1:7" x14ac:dyDescent="0.25">
      <c r="A3947">
        <v>390</v>
      </c>
      <c r="B3947">
        <v>470</v>
      </c>
      <c r="C3947" t="s">
        <v>1092</v>
      </c>
      <c r="D3947" t="s">
        <v>911</v>
      </c>
      <c r="E3947" t="s">
        <v>1048</v>
      </c>
      <c r="F3947" t="str">
        <f t="shared" si="61"/>
        <v>390470DKA6410DKA1070-1080DKA3210</v>
      </c>
      <c r="G3947" t="s">
        <v>501</v>
      </c>
    </row>
    <row r="3948" spans="1:7" x14ac:dyDescent="0.25">
      <c r="A3948">
        <v>390</v>
      </c>
      <c r="B3948">
        <v>470</v>
      </c>
      <c r="C3948" t="s">
        <v>1092</v>
      </c>
      <c r="D3948" t="s">
        <v>911</v>
      </c>
      <c r="E3948" t="s">
        <v>1050</v>
      </c>
      <c r="F3948" t="str">
        <f t="shared" si="61"/>
        <v>390470DKA6410DKA1070-1080DKA3220</v>
      </c>
      <c r="G3948" t="s">
        <v>501</v>
      </c>
    </row>
    <row r="3949" spans="1:7" x14ac:dyDescent="0.25">
      <c r="A3949">
        <v>390</v>
      </c>
      <c r="B3949">
        <v>470</v>
      </c>
      <c r="C3949" t="s">
        <v>1092</v>
      </c>
      <c r="D3949" t="s">
        <v>911</v>
      </c>
      <c r="E3949" t="s">
        <v>1052</v>
      </c>
      <c r="F3949" t="str">
        <f t="shared" si="61"/>
        <v>390470DKA6410DKA1070-1080DKA3230</v>
      </c>
      <c r="G3949" t="s">
        <v>501</v>
      </c>
    </row>
    <row r="3950" spans="1:7" x14ac:dyDescent="0.25">
      <c r="A3950">
        <v>390</v>
      </c>
      <c r="B3950">
        <v>470</v>
      </c>
      <c r="C3950" t="s">
        <v>1092</v>
      </c>
      <c r="D3950" t="s">
        <v>913</v>
      </c>
      <c r="E3950" t="s">
        <v>1046</v>
      </c>
      <c r="F3950" t="str">
        <f t="shared" si="61"/>
        <v>390470DKA6410DKA1090DKA3200</v>
      </c>
      <c r="G3950" t="s">
        <v>723</v>
      </c>
    </row>
    <row r="3951" spans="1:7" x14ac:dyDescent="0.25">
      <c r="A3951">
        <v>390</v>
      </c>
      <c r="B3951">
        <v>470</v>
      </c>
      <c r="C3951" t="s">
        <v>1092</v>
      </c>
      <c r="D3951" t="s">
        <v>913</v>
      </c>
      <c r="E3951" t="s">
        <v>1048</v>
      </c>
      <c r="F3951" t="str">
        <f t="shared" si="61"/>
        <v>390470DKA6410DKA1090DKA3210</v>
      </c>
      <c r="G3951" t="s">
        <v>723</v>
      </c>
    </row>
    <row r="3952" spans="1:7" x14ac:dyDescent="0.25">
      <c r="A3952">
        <v>390</v>
      </c>
      <c r="B3952">
        <v>470</v>
      </c>
      <c r="C3952" t="s">
        <v>1092</v>
      </c>
      <c r="D3952" t="s">
        <v>913</v>
      </c>
      <c r="E3952" t="s">
        <v>1050</v>
      </c>
      <c r="F3952" t="str">
        <f t="shared" si="61"/>
        <v>390470DKA6410DKA1090DKA3220</v>
      </c>
      <c r="G3952" t="s">
        <v>723</v>
      </c>
    </row>
    <row r="3953" spans="1:7" x14ac:dyDescent="0.25">
      <c r="A3953">
        <v>390</v>
      </c>
      <c r="B3953">
        <v>470</v>
      </c>
      <c r="C3953" t="s">
        <v>1092</v>
      </c>
      <c r="D3953" t="s">
        <v>913</v>
      </c>
      <c r="E3953" t="s">
        <v>1052</v>
      </c>
      <c r="F3953" t="str">
        <f t="shared" si="61"/>
        <v>390470DKA6410DKA1090DKA3230</v>
      </c>
      <c r="G3953" t="s">
        <v>723</v>
      </c>
    </row>
    <row r="3954" spans="1:7" x14ac:dyDescent="0.25">
      <c r="A3954">
        <v>390</v>
      </c>
      <c r="B3954">
        <v>470</v>
      </c>
      <c r="C3954" t="s">
        <v>1093</v>
      </c>
      <c r="D3954" t="s">
        <v>908</v>
      </c>
      <c r="E3954" t="s">
        <v>1046</v>
      </c>
      <c r="F3954" t="str">
        <f t="shared" si="61"/>
        <v>390470DKA6420DKA1040-1050DKA3200</v>
      </c>
      <c r="G3954" t="s">
        <v>501</v>
      </c>
    </row>
    <row r="3955" spans="1:7" x14ac:dyDescent="0.25">
      <c r="A3955">
        <v>390</v>
      </c>
      <c r="B3955">
        <v>470</v>
      </c>
      <c r="C3955" t="s">
        <v>1093</v>
      </c>
      <c r="D3955" t="s">
        <v>908</v>
      </c>
      <c r="E3955" t="s">
        <v>1048</v>
      </c>
      <c r="F3955" t="str">
        <f t="shared" si="61"/>
        <v>390470DKA6420DKA1040-1050DKA3210</v>
      </c>
      <c r="G3955" t="s">
        <v>501</v>
      </c>
    </row>
    <row r="3956" spans="1:7" x14ac:dyDescent="0.25">
      <c r="A3956">
        <v>390</v>
      </c>
      <c r="B3956">
        <v>470</v>
      </c>
      <c r="C3956" t="s">
        <v>1093</v>
      </c>
      <c r="D3956" t="s">
        <v>908</v>
      </c>
      <c r="E3956" t="s">
        <v>1050</v>
      </c>
      <c r="F3956" t="str">
        <f t="shared" si="61"/>
        <v>390470DKA6420DKA1040-1050DKA3220</v>
      </c>
      <c r="G3956" t="s">
        <v>501</v>
      </c>
    </row>
    <row r="3957" spans="1:7" x14ac:dyDescent="0.25">
      <c r="A3957">
        <v>390</v>
      </c>
      <c r="B3957">
        <v>470</v>
      </c>
      <c r="C3957" t="s">
        <v>1093</v>
      </c>
      <c r="D3957" t="s">
        <v>908</v>
      </c>
      <c r="E3957" t="s">
        <v>1052</v>
      </c>
      <c r="F3957" t="str">
        <f t="shared" si="61"/>
        <v>390470DKA6420DKA1040-1050DKA3230</v>
      </c>
      <c r="G3957" t="s">
        <v>501</v>
      </c>
    </row>
    <row r="3958" spans="1:7" x14ac:dyDescent="0.25">
      <c r="A3958">
        <v>390</v>
      </c>
      <c r="B3958">
        <v>470</v>
      </c>
      <c r="C3958" t="s">
        <v>1093</v>
      </c>
      <c r="D3958" t="s">
        <v>910</v>
      </c>
      <c r="E3958" t="s">
        <v>1046</v>
      </c>
      <c r="F3958" t="str">
        <f t="shared" si="61"/>
        <v>390470DKA6420DKA1060DKA3200</v>
      </c>
      <c r="G3958" t="s">
        <v>723</v>
      </c>
    </row>
    <row r="3959" spans="1:7" x14ac:dyDescent="0.25">
      <c r="A3959">
        <v>390</v>
      </c>
      <c r="B3959">
        <v>470</v>
      </c>
      <c r="C3959" t="s">
        <v>1093</v>
      </c>
      <c r="D3959" t="s">
        <v>910</v>
      </c>
      <c r="E3959" t="s">
        <v>1048</v>
      </c>
      <c r="F3959" t="str">
        <f t="shared" si="61"/>
        <v>390470DKA6420DKA1060DKA3210</v>
      </c>
      <c r="G3959" t="s">
        <v>723</v>
      </c>
    </row>
    <row r="3960" spans="1:7" x14ac:dyDescent="0.25">
      <c r="A3960">
        <v>390</v>
      </c>
      <c r="B3960">
        <v>470</v>
      </c>
      <c r="C3960" t="s">
        <v>1093</v>
      </c>
      <c r="D3960" t="s">
        <v>910</v>
      </c>
      <c r="E3960" t="s">
        <v>1050</v>
      </c>
      <c r="F3960" t="str">
        <f t="shared" si="61"/>
        <v>390470DKA6420DKA1060DKA3220</v>
      </c>
      <c r="G3960" t="s">
        <v>723</v>
      </c>
    </row>
    <row r="3961" spans="1:7" x14ac:dyDescent="0.25">
      <c r="A3961">
        <v>390</v>
      </c>
      <c r="B3961">
        <v>470</v>
      </c>
      <c r="C3961" t="s">
        <v>1093</v>
      </c>
      <c r="D3961" t="s">
        <v>910</v>
      </c>
      <c r="E3961" t="s">
        <v>1052</v>
      </c>
      <c r="F3961" t="str">
        <f t="shared" si="61"/>
        <v>390470DKA6420DKA1060DKA3230</v>
      </c>
      <c r="G3961" t="s">
        <v>723</v>
      </c>
    </row>
    <row r="3962" spans="1:7" x14ac:dyDescent="0.25">
      <c r="A3962">
        <v>390</v>
      </c>
      <c r="B3962">
        <v>470</v>
      </c>
      <c r="C3962" t="s">
        <v>1093</v>
      </c>
      <c r="D3962" t="s">
        <v>911</v>
      </c>
      <c r="E3962" t="s">
        <v>1046</v>
      </c>
      <c r="F3962" t="str">
        <f t="shared" si="61"/>
        <v>390470DKA6420DKA1070-1080DKA3200</v>
      </c>
      <c r="G3962" t="s">
        <v>501</v>
      </c>
    </row>
    <row r="3963" spans="1:7" x14ac:dyDescent="0.25">
      <c r="A3963">
        <v>390</v>
      </c>
      <c r="B3963">
        <v>470</v>
      </c>
      <c r="C3963" t="s">
        <v>1093</v>
      </c>
      <c r="D3963" t="s">
        <v>911</v>
      </c>
      <c r="E3963" t="s">
        <v>1048</v>
      </c>
      <c r="F3963" t="str">
        <f t="shared" si="61"/>
        <v>390470DKA6420DKA1070-1080DKA3210</v>
      </c>
      <c r="G3963" t="s">
        <v>501</v>
      </c>
    </row>
    <row r="3964" spans="1:7" x14ac:dyDescent="0.25">
      <c r="A3964">
        <v>390</v>
      </c>
      <c r="B3964">
        <v>470</v>
      </c>
      <c r="C3964" t="s">
        <v>1093</v>
      </c>
      <c r="D3964" t="s">
        <v>911</v>
      </c>
      <c r="E3964" t="s">
        <v>1050</v>
      </c>
      <c r="F3964" t="str">
        <f t="shared" si="61"/>
        <v>390470DKA6420DKA1070-1080DKA3220</v>
      </c>
      <c r="G3964" t="s">
        <v>501</v>
      </c>
    </row>
    <row r="3965" spans="1:7" x14ac:dyDescent="0.25">
      <c r="A3965">
        <v>390</v>
      </c>
      <c r="B3965">
        <v>470</v>
      </c>
      <c r="C3965" t="s">
        <v>1093</v>
      </c>
      <c r="D3965" t="s">
        <v>911</v>
      </c>
      <c r="E3965" t="s">
        <v>1052</v>
      </c>
      <c r="F3965" t="str">
        <f t="shared" si="61"/>
        <v>390470DKA6420DKA1070-1080DKA3230</v>
      </c>
      <c r="G3965" t="s">
        <v>501</v>
      </c>
    </row>
    <row r="3966" spans="1:7" x14ac:dyDescent="0.25">
      <c r="A3966">
        <v>390</v>
      </c>
      <c r="B3966">
        <v>470</v>
      </c>
      <c r="C3966" t="s">
        <v>1093</v>
      </c>
      <c r="D3966" t="s">
        <v>913</v>
      </c>
      <c r="E3966" t="s">
        <v>1046</v>
      </c>
      <c r="F3966" t="str">
        <f t="shared" si="61"/>
        <v>390470DKA6420DKA1090DKA3200</v>
      </c>
      <c r="G3966" t="s">
        <v>723</v>
      </c>
    </row>
    <row r="3967" spans="1:7" x14ac:dyDescent="0.25">
      <c r="A3967">
        <v>390</v>
      </c>
      <c r="B3967">
        <v>470</v>
      </c>
      <c r="C3967" t="s">
        <v>1093</v>
      </c>
      <c r="D3967" t="s">
        <v>913</v>
      </c>
      <c r="E3967" t="s">
        <v>1048</v>
      </c>
      <c r="F3967" t="str">
        <f t="shared" si="61"/>
        <v>390470DKA6420DKA1090DKA3210</v>
      </c>
      <c r="G3967" t="s">
        <v>723</v>
      </c>
    </row>
    <row r="3968" spans="1:7" x14ac:dyDescent="0.25">
      <c r="A3968">
        <v>390</v>
      </c>
      <c r="B3968">
        <v>470</v>
      </c>
      <c r="C3968" t="s">
        <v>1093</v>
      </c>
      <c r="D3968" t="s">
        <v>913</v>
      </c>
      <c r="E3968" t="s">
        <v>1050</v>
      </c>
      <c r="F3968" t="str">
        <f t="shared" si="61"/>
        <v>390470DKA6420DKA1090DKA3220</v>
      </c>
      <c r="G3968" t="s">
        <v>723</v>
      </c>
    </row>
    <row r="3969" spans="1:7" x14ac:dyDescent="0.25">
      <c r="A3969">
        <v>390</v>
      </c>
      <c r="B3969">
        <v>470</v>
      </c>
      <c r="C3969" t="s">
        <v>1093</v>
      </c>
      <c r="D3969" t="s">
        <v>913</v>
      </c>
      <c r="E3969" t="s">
        <v>1052</v>
      </c>
      <c r="F3969" t="str">
        <f t="shared" si="61"/>
        <v>390470DKA6420DKA1090DKA3230</v>
      </c>
      <c r="G3969" t="s">
        <v>723</v>
      </c>
    </row>
    <row r="3970" spans="1:7" x14ac:dyDescent="0.25">
      <c r="A3970">
        <v>390</v>
      </c>
      <c r="B3970">
        <v>470</v>
      </c>
      <c r="C3970" t="s">
        <v>1094</v>
      </c>
      <c r="D3970" t="s">
        <v>908</v>
      </c>
      <c r="E3970" t="s">
        <v>1046</v>
      </c>
      <c r="F3970" t="str">
        <f t="shared" si="61"/>
        <v>390470DKA6430DKA1040-1050DKA3200</v>
      </c>
      <c r="G3970" t="s">
        <v>501</v>
      </c>
    </row>
    <row r="3971" spans="1:7" x14ac:dyDescent="0.25">
      <c r="A3971">
        <v>390</v>
      </c>
      <c r="B3971">
        <v>470</v>
      </c>
      <c r="C3971" t="s">
        <v>1094</v>
      </c>
      <c r="D3971" t="s">
        <v>908</v>
      </c>
      <c r="E3971" t="s">
        <v>1048</v>
      </c>
      <c r="F3971" t="str">
        <f t="shared" ref="F3971:F4034" si="62">CONCATENATE(A3971,B3971,C3971,D3971,E3971)</f>
        <v>390470DKA6430DKA1040-1050DKA3210</v>
      </c>
      <c r="G3971" t="s">
        <v>501</v>
      </c>
    </row>
    <row r="3972" spans="1:7" x14ac:dyDescent="0.25">
      <c r="A3972">
        <v>390</v>
      </c>
      <c r="B3972">
        <v>470</v>
      </c>
      <c r="C3972" t="s">
        <v>1094</v>
      </c>
      <c r="D3972" t="s">
        <v>908</v>
      </c>
      <c r="E3972" t="s">
        <v>1050</v>
      </c>
      <c r="F3972" t="str">
        <f t="shared" si="62"/>
        <v>390470DKA6430DKA1040-1050DKA3220</v>
      </c>
      <c r="G3972" t="s">
        <v>501</v>
      </c>
    </row>
    <row r="3973" spans="1:7" x14ac:dyDescent="0.25">
      <c r="A3973">
        <v>390</v>
      </c>
      <c r="B3973">
        <v>470</v>
      </c>
      <c r="C3973" t="s">
        <v>1094</v>
      </c>
      <c r="D3973" t="s">
        <v>908</v>
      </c>
      <c r="E3973" t="s">
        <v>1052</v>
      </c>
      <c r="F3973" t="str">
        <f t="shared" si="62"/>
        <v>390470DKA6430DKA1040-1050DKA3230</v>
      </c>
      <c r="G3973" t="s">
        <v>501</v>
      </c>
    </row>
    <row r="3974" spans="1:7" x14ac:dyDescent="0.25">
      <c r="A3974">
        <v>390</v>
      </c>
      <c r="B3974">
        <v>470</v>
      </c>
      <c r="C3974" t="s">
        <v>1094</v>
      </c>
      <c r="D3974" t="s">
        <v>910</v>
      </c>
      <c r="E3974" t="s">
        <v>1046</v>
      </c>
      <c r="F3974" t="str">
        <f t="shared" si="62"/>
        <v>390470DKA6430DKA1060DKA3200</v>
      </c>
      <c r="G3974" t="s">
        <v>723</v>
      </c>
    </row>
    <row r="3975" spans="1:7" x14ac:dyDescent="0.25">
      <c r="A3975">
        <v>390</v>
      </c>
      <c r="B3975">
        <v>470</v>
      </c>
      <c r="C3975" t="s">
        <v>1094</v>
      </c>
      <c r="D3975" t="s">
        <v>910</v>
      </c>
      <c r="E3975" t="s">
        <v>1048</v>
      </c>
      <c r="F3975" t="str">
        <f t="shared" si="62"/>
        <v>390470DKA6430DKA1060DKA3210</v>
      </c>
      <c r="G3975" t="s">
        <v>723</v>
      </c>
    </row>
    <row r="3976" spans="1:7" x14ac:dyDescent="0.25">
      <c r="A3976">
        <v>390</v>
      </c>
      <c r="B3976">
        <v>470</v>
      </c>
      <c r="C3976" t="s">
        <v>1094</v>
      </c>
      <c r="D3976" t="s">
        <v>910</v>
      </c>
      <c r="E3976" t="s">
        <v>1050</v>
      </c>
      <c r="F3976" t="str">
        <f t="shared" si="62"/>
        <v>390470DKA6430DKA1060DKA3220</v>
      </c>
      <c r="G3976" t="s">
        <v>723</v>
      </c>
    </row>
    <row r="3977" spans="1:7" x14ac:dyDescent="0.25">
      <c r="A3977">
        <v>390</v>
      </c>
      <c r="B3977">
        <v>470</v>
      </c>
      <c r="C3977" t="s">
        <v>1094</v>
      </c>
      <c r="D3977" t="s">
        <v>910</v>
      </c>
      <c r="E3977" t="s">
        <v>1052</v>
      </c>
      <c r="F3977" t="str">
        <f t="shared" si="62"/>
        <v>390470DKA6430DKA1060DKA3230</v>
      </c>
      <c r="G3977" t="s">
        <v>723</v>
      </c>
    </row>
    <row r="3978" spans="1:7" x14ac:dyDescent="0.25">
      <c r="A3978">
        <v>390</v>
      </c>
      <c r="B3978">
        <v>470</v>
      </c>
      <c r="C3978" t="s">
        <v>1094</v>
      </c>
      <c r="D3978" t="s">
        <v>911</v>
      </c>
      <c r="E3978" t="s">
        <v>1046</v>
      </c>
      <c r="F3978" t="str">
        <f t="shared" si="62"/>
        <v>390470DKA6430DKA1070-1080DKA3200</v>
      </c>
      <c r="G3978" t="s">
        <v>501</v>
      </c>
    </row>
    <row r="3979" spans="1:7" x14ac:dyDescent="0.25">
      <c r="A3979">
        <v>390</v>
      </c>
      <c r="B3979">
        <v>470</v>
      </c>
      <c r="C3979" t="s">
        <v>1094</v>
      </c>
      <c r="D3979" t="s">
        <v>911</v>
      </c>
      <c r="E3979" t="s">
        <v>1048</v>
      </c>
      <c r="F3979" t="str">
        <f t="shared" si="62"/>
        <v>390470DKA6430DKA1070-1080DKA3210</v>
      </c>
      <c r="G3979" t="s">
        <v>501</v>
      </c>
    </row>
    <row r="3980" spans="1:7" x14ac:dyDescent="0.25">
      <c r="A3980">
        <v>390</v>
      </c>
      <c r="B3980">
        <v>470</v>
      </c>
      <c r="C3980" t="s">
        <v>1094</v>
      </c>
      <c r="D3980" t="s">
        <v>911</v>
      </c>
      <c r="E3980" t="s">
        <v>1050</v>
      </c>
      <c r="F3980" t="str">
        <f t="shared" si="62"/>
        <v>390470DKA6430DKA1070-1080DKA3220</v>
      </c>
      <c r="G3980" t="s">
        <v>501</v>
      </c>
    </row>
    <row r="3981" spans="1:7" x14ac:dyDescent="0.25">
      <c r="A3981">
        <v>390</v>
      </c>
      <c r="B3981">
        <v>470</v>
      </c>
      <c r="C3981" t="s">
        <v>1094</v>
      </c>
      <c r="D3981" t="s">
        <v>911</v>
      </c>
      <c r="E3981" t="s">
        <v>1052</v>
      </c>
      <c r="F3981" t="str">
        <f t="shared" si="62"/>
        <v>390470DKA6430DKA1070-1080DKA3230</v>
      </c>
      <c r="G3981" t="s">
        <v>501</v>
      </c>
    </row>
    <row r="3982" spans="1:7" x14ac:dyDescent="0.25">
      <c r="A3982">
        <v>390</v>
      </c>
      <c r="B3982">
        <v>470</v>
      </c>
      <c r="C3982" t="s">
        <v>1094</v>
      </c>
      <c r="D3982" t="s">
        <v>913</v>
      </c>
      <c r="E3982" t="s">
        <v>1046</v>
      </c>
      <c r="F3982" t="str">
        <f t="shared" si="62"/>
        <v>390470DKA6430DKA1090DKA3200</v>
      </c>
      <c r="G3982" t="s">
        <v>723</v>
      </c>
    </row>
    <row r="3983" spans="1:7" x14ac:dyDescent="0.25">
      <c r="A3983">
        <v>390</v>
      </c>
      <c r="B3983">
        <v>470</v>
      </c>
      <c r="C3983" t="s">
        <v>1094</v>
      </c>
      <c r="D3983" t="s">
        <v>913</v>
      </c>
      <c r="E3983" t="s">
        <v>1048</v>
      </c>
      <c r="F3983" t="str">
        <f t="shared" si="62"/>
        <v>390470DKA6430DKA1090DKA3210</v>
      </c>
      <c r="G3983" t="s">
        <v>723</v>
      </c>
    </row>
    <row r="3984" spans="1:7" x14ac:dyDescent="0.25">
      <c r="A3984">
        <v>390</v>
      </c>
      <c r="B3984">
        <v>470</v>
      </c>
      <c r="C3984" t="s">
        <v>1094</v>
      </c>
      <c r="D3984" t="s">
        <v>913</v>
      </c>
      <c r="E3984" t="s">
        <v>1050</v>
      </c>
      <c r="F3984" t="str">
        <f t="shared" si="62"/>
        <v>390470DKA6430DKA1090DKA3220</v>
      </c>
      <c r="G3984" t="s">
        <v>723</v>
      </c>
    </row>
    <row r="3985" spans="1:7" x14ac:dyDescent="0.25">
      <c r="A3985">
        <v>390</v>
      </c>
      <c r="B3985">
        <v>470</v>
      </c>
      <c r="C3985" t="s">
        <v>1094</v>
      </c>
      <c r="D3985" t="s">
        <v>913</v>
      </c>
      <c r="E3985" t="s">
        <v>1052</v>
      </c>
      <c r="F3985" t="str">
        <f t="shared" si="62"/>
        <v>390470DKA6430DKA1090DKA3230</v>
      </c>
      <c r="G3985" t="s">
        <v>723</v>
      </c>
    </row>
    <row r="3986" spans="1:7" x14ac:dyDescent="0.25">
      <c r="A3986">
        <v>390</v>
      </c>
      <c r="B3986">
        <v>480</v>
      </c>
      <c r="C3986" t="s">
        <v>1092</v>
      </c>
      <c r="D3986" t="s">
        <v>908</v>
      </c>
      <c r="E3986" t="s">
        <v>1046</v>
      </c>
      <c r="F3986" t="str">
        <f t="shared" si="62"/>
        <v>390480DKA6410DKA1040-1050DKA3200</v>
      </c>
      <c r="G3986" t="s">
        <v>501</v>
      </c>
    </row>
    <row r="3987" spans="1:7" x14ac:dyDescent="0.25">
      <c r="A3987">
        <v>390</v>
      </c>
      <c r="B3987">
        <v>480</v>
      </c>
      <c r="C3987" t="s">
        <v>1092</v>
      </c>
      <c r="D3987" t="s">
        <v>908</v>
      </c>
      <c r="E3987" t="s">
        <v>1048</v>
      </c>
      <c r="F3987" t="str">
        <f t="shared" si="62"/>
        <v>390480DKA6410DKA1040-1050DKA3210</v>
      </c>
      <c r="G3987" t="s">
        <v>501</v>
      </c>
    </row>
    <row r="3988" spans="1:7" x14ac:dyDescent="0.25">
      <c r="A3988">
        <v>390</v>
      </c>
      <c r="B3988">
        <v>480</v>
      </c>
      <c r="C3988" t="s">
        <v>1092</v>
      </c>
      <c r="D3988" t="s">
        <v>908</v>
      </c>
      <c r="E3988" t="s">
        <v>1050</v>
      </c>
      <c r="F3988" t="str">
        <f t="shared" si="62"/>
        <v>390480DKA6410DKA1040-1050DKA3220</v>
      </c>
      <c r="G3988" t="s">
        <v>501</v>
      </c>
    </row>
    <row r="3989" spans="1:7" x14ac:dyDescent="0.25">
      <c r="A3989">
        <v>390</v>
      </c>
      <c r="B3989">
        <v>480</v>
      </c>
      <c r="C3989" t="s">
        <v>1092</v>
      </c>
      <c r="D3989" t="s">
        <v>908</v>
      </c>
      <c r="E3989" t="s">
        <v>1052</v>
      </c>
      <c r="F3989" t="str">
        <f t="shared" si="62"/>
        <v>390480DKA6410DKA1040-1050DKA3230</v>
      </c>
      <c r="G3989" t="s">
        <v>501</v>
      </c>
    </row>
    <row r="3990" spans="1:7" x14ac:dyDescent="0.25">
      <c r="A3990">
        <v>390</v>
      </c>
      <c r="B3990">
        <v>480</v>
      </c>
      <c r="C3990" t="s">
        <v>1092</v>
      </c>
      <c r="D3990" t="s">
        <v>910</v>
      </c>
      <c r="E3990" t="s">
        <v>1046</v>
      </c>
      <c r="F3990" t="str">
        <f t="shared" si="62"/>
        <v>390480DKA6410DKA1060DKA3200</v>
      </c>
      <c r="G3990" t="s">
        <v>723</v>
      </c>
    </row>
    <row r="3991" spans="1:7" x14ac:dyDescent="0.25">
      <c r="A3991">
        <v>390</v>
      </c>
      <c r="B3991">
        <v>480</v>
      </c>
      <c r="C3991" t="s">
        <v>1092</v>
      </c>
      <c r="D3991" t="s">
        <v>910</v>
      </c>
      <c r="E3991" t="s">
        <v>1048</v>
      </c>
      <c r="F3991" t="str">
        <f t="shared" si="62"/>
        <v>390480DKA6410DKA1060DKA3210</v>
      </c>
      <c r="G3991" t="s">
        <v>723</v>
      </c>
    </row>
    <row r="3992" spans="1:7" x14ac:dyDescent="0.25">
      <c r="A3992">
        <v>390</v>
      </c>
      <c r="B3992">
        <v>480</v>
      </c>
      <c r="C3992" t="s">
        <v>1092</v>
      </c>
      <c r="D3992" t="s">
        <v>910</v>
      </c>
      <c r="E3992" t="s">
        <v>1050</v>
      </c>
      <c r="F3992" t="str">
        <f t="shared" si="62"/>
        <v>390480DKA6410DKA1060DKA3220</v>
      </c>
      <c r="G3992" t="s">
        <v>723</v>
      </c>
    </row>
    <row r="3993" spans="1:7" x14ac:dyDescent="0.25">
      <c r="A3993">
        <v>390</v>
      </c>
      <c r="B3993">
        <v>480</v>
      </c>
      <c r="C3993" t="s">
        <v>1092</v>
      </c>
      <c r="D3993" t="s">
        <v>910</v>
      </c>
      <c r="E3993" t="s">
        <v>1052</v>
      </c>
      <c r="F3993" t="str">
        <f t="shared" si="62"/>
        <v>390480DKA6410DKA1060DKA3230</v>
      </c>
      <c r="G3993" t="s">
        <v>723</v>
      </c>
    </row>
    <row r="3994" spans="1:7" x14ac:dyDescent="0.25">
      <c r="A3994">
        <v>390</v>
      </c>
      <c r="B3994">
        <v>480</v>
      </c>
      <c r="C3994" t="s">
        <v>1092</v>
      </c>
      <c r="D3994" t="s">
        <v>911</v>
      </c>
      <c r="E3994" t="s">
        <v>1046</v>
      </c>
      <c r="F3994" t="str">
        <f t="shared" si="62"/>
        <v>390480DKA6410DKA1070-1080DKA3200</v>
      </c>
      <c r="G3994" t="s">
        <v>501</v>
      </c>
    </row>
    <row r="3995" spans="1:7" x14ac:dyDescent="0.25">
      <c r="A3995">
        <v>390</v>
      </c>
      <c r="B3995">
        <v>480</v>
      </c>
      <c r="C3995" t="s">
        <v>1092</v>
      </c>
      <c r="D3995" t="s">
        <v>911</v>
      </c>
      <c r="E3995" t="s">
        <v>1048</v>
      </c>
      <c r="F3995" t="str">
        <f t="shared" si="62"/>
        <v>390480DKA6410DKA1070-1080DKA3210</v>
      </c>
      <c r="G3995" t="s">
        <v>501</v>
      </c>
    </row>
    <row r="3996" spans="1:7" x14ac:dyDescent="0.25">
      <c r="A3996">
        <v>390</v>
      </c>
      <c r="B3996">
        <v>480</v>
      </c>
      <c r="C3996" t="s">
        <v>1092</v>
      </c>
      <c r="D3996" t="s">
        <v>911</v>
      </c>
      <c r="E3996" t="s">
        <v>1050</v>
      </c>
      <c r="F3996" t="str">
        <f t="shared" si="62"/>
        <v>390480DKA6410DKA1070-1080DKA3220</v>
      </c>
      <c r="G3996" t="s">
        <v>501</v>
      </c>
    </row>
    <row r="3997" spans="1:7" x14ac:dyDescent="0.25">
      <c r="A3997">
        <v>390</v>
      </c>
      <c r="B3997">
        <v>480</v>
      </c>
      <c r="C3997" t="s">
        <v>1092</v>
      </c>
      <c r="D3997" t="s">
        <v>911</v>
      </c>
      <c r="E3997" t="s">
        <v>1052</v>
      </c>
      <c r="F3997" t="str">
        <f t="shared" si="62"/>
        <v>390480DKA6410DKA1070-1080DKA3230</v>
      </c>
      <c r="G3997" t="s">
        <v>501</v>
      </c>
    </row>
    <row r="3998" spans="1:7" x14ac:dyDescent="0.25">
      <c r="A3998">
        <v>390</v>
      </c>
      <c r="B3998">
        <v>480</v>
      </c>
      <c r="C3998" t="s">
        <v>1092</v>
      </c>
      <c r="D3998" t="s">
        <v>913</v>
      </c>
      <c r="E3998" t="s">
        <v>1046</v>
      </c>
      <c r="F3998" t="str">
        <f t="shared" si="62"/>
        <v>390480DKA6410DKA1090DKA3200</v>
      </c>
      <c r="G3998" t="s">
        <v>723</v>
      </c>
    </row>
    <row r="3999" spans="1:7" x14ac:dyDescent="0.25">
      <c r="A3999">
        <v>390</v>
      </c>
      <c r="B3999">
        <v>480</v>
      </c>
      <c r="C3999" t="s">
        <v>1092</v>
      </c>
      <c r="D3999" t="s">
        <v>913</v>
      </c>
      <c r="E3999" t="s">
        <v>1048</v>
      </c>
      <c r="F3999" t="str">
        <f t="shared" si="62"/>
        <v>390480DKA6410DKA1090DKA3210</v>
      </c>
      <c r="G3999" t="s">
        <v>723</v>
      </c>
    </row>
    <row r="4000" spans="1:7" x14ac:dyDescent="0.25">
      <c r="A4000">
        <v>390</v>
      </c>
      <c r="B4000">
        <v>480</v>
      </c>
      <c r="C4000" t="s">
        <v>1092</v>
      </c>
      <c r="D4000" t="s">
        <v>913</v>
      </c>
      <c r="E4000" t="s">
        <v>1050</v>
      </c>
      <c r="F4000" t="str">
        <f t="shared" si="62"/>
        <v>390480DKA6410DKA1090DKA3220</v>
      </c>
      <c r="G4000" t="s">
        <v>723</v>
      </c>
    </row>
    <row r="4001" spans="1:7" x14ac:dyDescent="0.25">
      <c r="A4001">
        <v>390</v>
      </c>
      <c r="B4001">
        <v>480</v>
      </c>
      <c r="C4001" t="s">
        <v>1092</v>
      </c>
      <c r="D4001" t="s">
        <v>913</v>
      </c>
      <c r="E4001" t="s">
        <v>1052</v>
      </c>
      <c r="F4001" t="str">
        <f t="shared" si="62"/>
        <v>390480DKA6410DKA1090DKA3230</v>
      </c>
      <c r="G4001" t="s">
        <v>723</v>
      </c>
    </row>
    <row r="4002" spans="1:7" x14ac:dyDescent="0.25">
      <c r="A4002">
        <v>390</v>
      </c>
      <c r="B4002">
        <v>480</v>
      </c>
      <c r="C4002" t="s">
        <v>1093</v>
      </c>
      <c r="D4002" t="s">
        <v>908</v>
      </c>
      <c r="E4002" t="s">
        <v>1046</v>
      </c>
      <c r="F4002" t="str">
        <f t="shared" si="62"/>
        <v>390480DKA6420DKA1040-1050DKA3200</v>
      </c>
      <c r="G4002" t="s">
        <v>501</v>
      </c>
    </row>
    <row r="4003" spans="1:7" x14ac:dyDescent="0.25">
      <c r="A4003">
        <v>390</v>
      </c>
      <c r="B4003">
        <v>480</v>
      </c>
      <c r="C4003" t="s">
        <v>1093</v>
      </c>
      <c r="D4003" t="s">
        <v>908</v>
      </c>
      <c r="E4003" t="s">
        <v>1048</v>
      </c>
      <c r="F4003" t="str">
        <f t="shared" si="62"/>
        <v>390480DKA6420DKA1040-1050DKA3210</v>
      </c>
      <c r="G4003" t="s">
        <v>501</v>
      </c>
    </row>
    <row r="4004" spans="1:7" x14ac:dyDescent="0.25">
      <c r="A4004">
        <v>390</v>
      </c>
      <c r="B4004">
        <v>480</v>
      </c>
      <c r="C4004" t="s">
        <v>1093</v>
      </c>
      <c r="D4004" t="s">
        <v>908</v>
      </c>
      <c r="E4004" t="s">
        <v>1050</v>
      </c>
      <c r="F4004" t="str">
        <f t="shared" si="62"/>
        <v>390480DKA6420DKA1040-1050DKA3220</v>
      </c>
      <c r="G4004" t="s">
        <v>501</v>
      </c>
    </row>
    <row r="4005" spans="1:7" x14ac:dyDescent="0.25">
      <c r="A4005">
        <v>390</v>
      </c>
      <c r="B4005">
        <v>480</v>
      </c>
      <c r="C4005" t="s">
        <v>1093</v>
      </c>
      <c r="D4005" t="s">
        <v>908</v>
      </c>
      <c r="E4005" t="s">
        <v>1052</v>
      </c>
      <c r="F4005" t="str">
        <f t="shared" si="62"/>
        <v>390480DKA6420DKA1040-1050DKA3230</v>
      </c>
      <c r="G4005" t="s">
        <v>501</v>
      </c>
    </row>
    <row r="4006" spans="1:7" x14ac:dyDescent="0.25">
      <c r="A4006">
        <v>390</v>
      </c>
      <c r="B4006">
        <v>480</v>
      </c>
      <c r="C4006" t="s">
        <v>1093</v>
      </c>
      <c r="D4006" t="s">
        <v>910</v>
      </c>
      <c r="E4006" t="s">
        <v>1046</v>
      </c>
      <c r="F4006" t="str">
        <f t="shared" si="62"/>
        <v>390480DKA6420DKA1060DKA3200</v>
      </c>
      <c r="G4006" t="s">
        <v>723</v>
      </c>
    </row>
    <row r="4007" spans="1:7" x14ac:dyDescent="0.25">
      <c r="A4007">
        <v>390</v>
      </c>
      <c r="B4007">
        <v>480</v>
      </c>
      <c r="C4007" t="s">
        <v>1093</v>
      </c>
      <c r="D4007" t="s">
        <v>910</v>
      </c>
      <c r="E4007" t="s">
        <v>1048</v>
      </c>
      <c r="F4007" t="str">
        <f t="shared" si="62"/>
        <v>390480DKA6420DKA1060DKA3210</v>
      </c>
      <c r="G4007" t="s">
        <v>723</v>
      </c>
    </row>
    <row r="4008" spans="1:7" x14ac:dyDescent="0.25">
      <c r="A4008">
        <v>390</v>
      </c>
      <c r="B4008">
        <v>480</v>
      </c>
      <c r="C4008" t="s">
        <v>1093</v>
      </c>
      <c r="D4008" t="s">
        <v>910</v>
      </c>
      <c r="E4008" t="s">
        <v>1050</v>
      </c>
      <c r="F4008" t="str">
        <f t="shared" si="62"/>
        <v>390480DKA6420DKA1060DKA3220</v>
      </c>
      <c r="G4008" t="s">
        <v>723</v>
      </c>
    </row>
    <row r="4009" spans="1:7" x14ac:dyDescent="0.25">
      <c r="A4009">
        <v>390</v>
      </c>
      <c r="B4009">
        <v>480</v>
      </c>
      <c r="C4009" t="s">
        <v>1093</v>
      </c>
      <c r="D4009" t="s">
        <v>910</v>
      </c>
      <c r="E4009" t="s">
        <v>1052</v>
      </c>
      <c r="F4009" t="str">
        <f t="shared" si="62"/>
        <v>390480DKA6420DKA1060DKA3230</v>
      </c>
      <c r="G4009" t="s">
        <v>723</v>
      </c>
    </row>
    <row r="4010" spans="1:7" x14ac:dyDescent="0.25">
      <c r="A4010">
        <v>390</v>
      </c>
      <c r="B4010">
        <v>480</v>
      </c>
      <c r="C4010" t="s">
        <v>1093</v>
      </c>
      <c r="D4010" t="s">
        <v>911</v>
      </c>
      <c r="E4010" t="s">
        <v>1046</v>
      </c>
      <c r="F4010" t="str">
        <f t="shared" si="62"/>
        <v>390480DKA6420DKA1070-1080DKA3200</v>
      </c>
      <c r="G4010" t="s">
        <v>501</v>
      </c>
    </row>
    <row r="4011" spans="1:7" x14ac:dyDescent="0.25">
      <c r="A4011">
        <v>390</v>
      </c>
      <c r="B4011">
        <v>480</v>
      </c>
      <c r="C4011" t="s">
        <v>1093</v>
      </c>
      <c r="D4011" t="s">
        <v>911</v>
      </c>
      <c r="E4011" t="s">
        <v>1048</v>
      </c>
      <c r="F4011" t="str">
        <f t="shared" si="62"/>
        <v>390480DKA6420DKA1070-1080DKA3210</v>
      </c>
      <c r="G4011" t="s">
        <v>501</v>
      </c>
    </row>
    <row r="4012" spans="1:7" x14ac:dyDescent="0.25">
      <c r="A4012">
        <v>390</v>
      </c>
      <c r="B4012">
        <v>480</v>
      </c>
      <c r="C4012" t="s">
        <v>1093</v>
      </c>
      <c r="D4012" t="s">
        <v>911</v>
      </c>
      <c r="E4012" t="s">
        <v>1050</v>
      </c>
      <c r="F4012" t="str">
        <f t="shared" si="62"/>
        <v>390480DKA6420DKA1070-1080DKA3220</v>
      </c>
      <c r="G4012" t="s">
        <v>501</v>
      </c>
    </row>
    <row r="4013" spans="1:7" x14ac:dyDescent="0.25">
      <c r="A4013">
        <v>390</v>
      </c>
      <c r="B4013">
        <v>480</v>
      </c>
      <c r="C4013" t="s">
        <v>1093</v>
      </c>
      <c r="D4013" t="s">
        <v>911</v>
      </c>
      <c r="E4013" t="s">
        <v>1052</v>
      </c>
      <c r="F4013" t="str">
        <f t="shared" si="62"/>
        <v>390480DKA6420DKA1070-1080DKA3230</v>
      </c>
      <c r="G4013" t="s">
        <v>501</v>
      </c>
    </row>
    <row r="4014" spans="1:7" x14ac:dyDescent="0.25">
      <c r="A4014">
        <v>390</v>
      </c>
      <c r="B4014">
        <v>480</v>
      </c>
      <c r="C4014" t="s">
        <v>1093</v>
      </c>
      <c r="D4014" t="s">
        <v>913</v>
      </c>
      <c r="E4014" t="s">
        <v>1046</v>
      </c>
      <c r="F4014" t="str">
        <f t="shared" si="62"/>
        <v>390480DKA6420DKA1090DKA3200</v>
      </c>
      <c r="G4014" t="s">
        <v>723</v>
      </c>
    </row>
    <row r="4015" spans="1:7" x14ac:dyDescent="0.25">
      <c r="A4015">
        <v>390</v>
      </c>
      <c r="B4015">
        <v>480</v>
      </c>
      <c r="C4015" t="s">
        <v>1093</v>
      </c>
      <c r="D4015" t="s">
        <v>913</v>
      </c>
      <c r="E4015" t="s">
        <v>1048</v>
      </c>
      <c r="F4015" t="str">
        <f t="shared" si="62"/>
        <v>390480DKA6420DKA1090DKA3210</v>
      </c>
      <c r="G4015" t="s">
        <v>723</v>
      </c>
    </row>
    <row r="4016" spans="1:7" x14ac:dyDescent="0.25">
      <c r="A4016">
        <v>390</v>
      </c>
      <c r="B4016">
        <v>480</v>
      </c>
      <c r="C4016" t="s">
        <v>1093</v>
      </c>
      <c r="D4016" t="s">
        <v>913</v>
      </c>
      <c r="E4016" t="s">
        <v>1050</v>
      </c>
      <c r="F4016" t="str">
        <f t="shared" si="62"/>
        <v>390480DKA6420DKA1090DKA3220</v>
      </c>
      <c r="G4016" t="s">
        <v>723</v>
      </c>
    </row>
    <row r="4017" spans="1:7" x14ac:dyDescent="0.25">
      <c r="A4017">
        <v>390</v>
      </c>
      <c r="B4017">
        <v>480</v>
      </c>
      <c r="C4017" t="s">
        <v>1093</v>
      </c>
      <c r="D4017" t="s">
        <v>913</v>
      </c>
      <c r="E4017" t="s">
        <v>1052</v>
      </c>
      <c r="F4017" t="str">
        <f t="shared" si="62"/>
        <v>390480DKA6420DKA1090DKA3230</v>
      </c>
      <c r="G4017" t="s">
        <v>723</v>
      </c>
    </row>
    <row r="4018" spans="1:7" x14ac:dyDescent="0.25">
      <c r="A4018">
        <v>390</v>
      </c>
      <c r="B4018">
        <v>480</v>
      </c>
      <c r="C4018" t="s">
        <v>1094</v>
      </c>
      <c r="D4018" t="s">
        <v>908</v>
      </c>
      <c r="E4018" t="s">
        <v>1046</v>
      </c>
      <c r="F4018" t="str">
        <f t="shared" si="62"/>
        <v>390480DKA6430DKA1040-1050DKA3200</v>
      </c>
      <c r="G4018" t="s">
        <v>501</v>
      </c>
    </row>
    <row r="4019" spans="1:7" x14ac:dyDescent="0.25">
      <c r="A4019">
        <v>390</v>
      </c>
      <c r="B4019">
        <v>480</v>
      </c>
      <c r="C4019" t="s">
        <v>1094</v>
      </c>
      <c r="D4019" t="s">
        <v>908</v>
      </c>
      <c r="E4019" t="s">
        <v>1048</v>
      </c>
      <c r="F4019" t="str">
        <f t="shared" si="62"/>
        <v>390480DKA6430DKA1040-1050DKA3210</v>
      </c>
      <c r="G4019" t="s">
        <v>501</v>
      </c>
    </row>
    <row r="4020" spans="1:7" x14ac:dyDescent="0.25">
      <c r="A4020">
        <v>390</v>
      </c>
      <c r="B4020">
        <v>480</v>
      </c>
      <c r="C4020" t="s">
        <v>1094</v>
      </c>
      <c r="D4020" t="s">
        <v>908</v>
      </c>
      <c r="E4020" t="s">
        <v>1050</v>
      </c>
      <c r="F4020" t="str">
        <f t="shared" si="62"/>
        <v>390480DKA6430DKA1040-1050DKA3220</v>
      </c>
      <c r="G4020" t="s">
        <v>501</v>
      </c>
    </row>
    <row r="4021" spans="1:7" x14ac:dyDescent="0.25">
      <c r="A4021">
        <v>390</v>
      </c>
      <c r="B4021">
        <v>480</v>
      </c>
      <c r="C4021" t="s">
        <v>1094</v>
      </c>
      <c r="D4021" t="s">
        <v>908</v>
      </c>
      <c r="E4021" t="s">
        <v>1052</v>
      </c>
      <c r="F4021" t="str">
        <f t="shared" si="62"/>
        <v>390480DKA6430DKA1040-1050DKA3230</v>
      </c>
      <c r="G4021" t="s">
        <v>501</v>
      </c>
    </row>
    <row r="4022" spans="1:7" x14ac:dyDescent="0.25">
      <c r="A4022">
        <v>390</v>
      </c>
      <c r="B4022">
        <v>480</v>
      </c>
      <c r="C4022" t="s">
        <v>1094</v>
      </c>
      <c r="D4022" t="s">
        <v>910</v>
      </c>
      <c r="E4022" t="s">
        <v>1046</v>
      </c>
      <c r="F4022" t="str">
        <f t="shared" si="62"/>
        <v>390480DKA6430DKA1060DKA3200</v>
      </c>
      <c r="G4022" t="s">
        <v>723</v>
      </c>
    </row>
    <row r="4023" spans="1:7" x14ac:dyDescent="0.25">
      <c r="A4023">
        <v>390</v>
      </c>
      <c r="B4023">
        <v>480</v>
      </c>
      <c r="C4023" t="s">
        <v>1094</v>
      </c>
      <c r="D4023" t="s">
        <v>910</v>
      </c>
      <c r="E4023" t="s">
        <v>1048</v>
      </c>
      <c r="F4023" t="str">
        <f t="shared" si="62"/>
        <v>390480DKA6430DKA1060DKA3210</v>
      </c>
      <c r="G4023" t="s">
        <v>723</v>
      </c>
    </row>
    <row r="4024" spans="1:7" x14ac:dyDescent="0.25">
      <c r="A4024">
        <v>390</v>
      </c>
      <c r="B4024">
        <v>480</v>
      </c>
      <c r="C4024" t="s">
        <v>1094</v>
      </c>
      <c r="D4024" t="s">
        <v>910</v>
      </c>
      <c r="E4024" t="s">
        <v>1050</v>
      </c>
      <c r="F4024" t="str">
        <f t="shared" si="62"/>
        <v>390480DKA6430DKA1060DKA3220</v>
      </c>
      <c r="G4024" t="s">
        <v>723</v>
      </c>
    </row>
    <row r="4025" spans="1:7" x14ac:dyDescent="0.25">
      <c r="A4025">
        <v>390</v>
      </c>
      <c r="B4025">
        <v>480</v>
      </c>
      <c r="C4025" t="s">
        <v>1094</v>
      </c>
      <c r="D4025" t="s">
        <v>910</v>
      </c>
      <c r="E4025" t="s">
        <v>1052</v>
      </c>
      <c r="F4025" t="str">
        <f t="shared" si="62"/>
        <v>390480DKA6430DKA1060DKA3230</v>
      </c>
      <c r="G4025" t="s">
        <v>723</v>
      </c>
    </row>
    <row r="4026" spans="1:7" x14ac:dyDescent="0.25">
      <c r="A4026">
        <v>390</v>
      </c>
      <c r="B4026">
        <v>480</v>
      </c>
      <c r="C4026" t="s">
        <v>1094</v>
      </c>
      <c r="D4026" t="s">
        <v>911</v>
      </c>
      <c r="E4026" t="s">
        <v>1046</v>
      </c>
      <c r="F4026" t="str">
        <f t="shared" si="62"/>
        <v>390480DKA6430DKA1070-1080DKA3200</v>
      </c>
      <c r="G4026" t="s">
        <v>501</v>
      </c>
    </row>
    <row r="4027" spans="1:7" x14ac:dyDescent="0.25">
      <c r="A4027">
        <v>390</v>
      </c>
      <c r="B4027">
        <v>480</v>
      </c>
      <c r="C4027" t="s">
        <v>1094</v>
      </c>
      <c r="D4027" t="s">
        <v>911</v>
      </c>
      <c r="E4027" t="s">
        <v>1048</v>
      </c>
      <c r="F4027" t="str">
        <f t="shared" si="62"/>
        <v>390480DKA6430DKA1070-1080DKA3210</v>
      </c>
      <c r="G4027" t="s">
        <v>501</v>
      </c>
    </row>
    <row r="4028" spans="1:7" x14ac:dyDescent="0.25">
      <c r="A4028">
        <v>390</v>
      </c>
      <c r="B4028">
        <v>480</v>
      </c>
      <c r="C4028" t="s">
        <v>1094</v>
      </c>
      <c r="D4028" t="s">
        <v>911</v>
      </c>
      <c r="E4028" t="s">
        <v>1050</v>
      </c>
      <c r="F4028" t="str">
        <f t="shared" si="62"/>
        <v>390480DKA6430DKA1070-1080DKA3220</v>
      </c>
      <c r="G4028" t="s">
        <v>501</v>
      </c>
    </row>
    <row r="4029" spans="1:7" x14ac:dyDescent="0.25">
      <c r="A4029">
        <v>390</v>
      </c>
      <c r="B4029">
        <v>480</v>
      </c>
      <c r="C4029" t="s">
        <v>1094</v>
      </c>
      <c r="D4029" t="s">
        <v>911</v>
      </c>
      <c r="E4029" t="s">
        <v>1052</v>
      </c>
      <c r="F4029" t="str">
        <f t="shared" si="62"/>
        <v>390480DKA6430DKA1070-1080DKA3230</v>
      </c>
      <c r="G4029" t="s">
        <v>501</v>
      </c>
    </row>
    <row r="4030" spans="1:7" x14ac:dyDescent="0.25">
      <c r="A4030">
        <v>390</v>
      </c>
      <c r="B4030">
        <v>480</v>
      </c>
      <c r="C4030" t="s">
        <v>1094</v>
      </c>
      <c r="D4030" t="s">
        <v>913</v>
      </c>
      <c r="E4030" t="s">
        <v>1046</v>
      </c>
      <c r="F4030" t="str">
        <f t="shared" si="62"/>
        <v>390480DKA6430DKA1090DKA3200</v>
      </c>
      <c r="G4030" t="s">
        <v>723</v>
      </c>
    </row>
    <row r="4031" spans="1:7" x14ac:dyDescent="0.25">
      <c r="A4031">
        <v>390</v>
      </c>
      <c r="B4031">
        <v>480</v>
      </c>
      <c r="C4031" t="s">
        <v>1094</v>
      </c>
      <c r="D4031" t="s">
        <v>913</v>
      </c>
      <c r="E4031" t="s">
        <v>1048</v>
      </c>
      <c r="F4031" t="str">
        <f t="shared" si="62"/>
        <v>390480DKA6430DKA1090DKA3210</v>
      </c>
      <c r="G4031" t="s">
        <v>723</v>
      </c>
    </row>
    <row r="4032" spans="1:7" x14ac:dyDescent="0.25">
      <c r="A4032">
        <v>390</v>
      </c>
      <c r="B4032">
        <v>480</v>
      </c>
      <c r="C4032" t="s">
        <v>1094</v>
      </c>
      <c r="D4032" t="s">
        <v>913</v>
      </c>
      <c r="E4032" t="s">
        <v>1050</v>
      </c>
      <c r="F4032" t="str">
        <f t="shared" si="62"/>
        <v>390480DKA6430DKA1090DKA3220</v>
      </c>
      <c r="G4032" t="s">
        <v>723</v>
      </c>
    </row>
    <row r="4033" spans="1:7" x14ac:dyDescent="0.25">
      <c r="A4033">
        <v>390</v>
      </c>
      <c r="B4033">
        <v>480</v>
      </c>
      <c r="C4033" t="s">
        <v>1094</v>
      </c>
      <c r="D4033" t="s">
        <v>913</v>
      </c>
      <c r="E4033" t="s">
        <v>1052</v>
      </c>
      <c r="F4033" t="str">
        <f t="shared" si="62"/>
        <v>390480DKA6430DKA1090DKA3230</v>
      </c>
      <c r="G4033" t="s">
        <v>723</v>
      </c>
    </row>
    <row r="4034" spans="1:7" x14ac:dyDescent="0.25">
      <c r="A4034">
        <v>390</v>
      </c>
      <c r="B4034">
        <v>490</v>
      </c>
      <c r="C4034" t="s">
        <v>1092</v>
      </c>
      <c r="D4034" t="s">
        <v>908</v>
      </c>
      <c r="E4034" t="s">
        <v>1046</v>
      </c>
      <c r="F4034" t="str">
        <f t="shared" si="62"/>
        <v>390490DKA6410DKA1040-1050DKA3200</v>
      </c>
      <c r="G4034" t="s">
        <v>501</v>
      </c>
    </row>
    <row r="4035" spans="1:7" x14ac:dyDescent="0.25">
      <c r="A4035">
        <v>390</v>
      </c>
      <c r="B4035">
        <v>490</v>
      </c>
      <c r="C4035" t="s">
        <v>1092</v>
      </c>
      <c r="D4035" t="s">
        <v>908</v>
      </c>
      <c r="E4035" t="s">
        <v>1048</v>
      </c>
      <c r="F4035" t="str">
        <f t="shared" ref="F4035:F4098" si="63">CONCATENATE(A4035,B4035,C4035,D4035,E4035)</f>
        <v>390490DKA6410DKA1040-1050DKA3210</v>
      </c>
      <c r="G4035" t="s">
        <v>501</v>
      </c>
    </row>
    <row r="4036" spans="1:7" x14ac:dyDescent="0.25">
      <c r="A4036">
        <v>390</v>
      </c>
      <c r="B4036">
        <v>490</v>
      </c>
      <c r="C4036" t="s">
        <v>1092</v>
      </c>
      <c r="D4036" t="s">
        <v>908</v>
      </c>
      <c r="E4036" t="s">
        <v>1050</v>
      </c>
      <c r="F4036" t="str">
        <f t="shared" si="63"/>
        <v>390490DKA6410DKA1040-1050DKA3220</v>
      </c>
      <c r="G4036" t="s">
        <v>501</v>
      </c>
    </row>
    <row r="4037" spans="1:7" x14ac:dyDescent="0.25">
      <c r="A4037">
        <v>390</v>
      </c>
      <c r="B4037">
        <v>490</v>
      </c>
      <c r="C4037" t="s">
        <v>1092</v>
      </c>
      <c r="D4037" t="s">
        <v>908</v>
      </c>
      <c r="E4037" t="s">
        <v>1052</v>
      </c>
      <c r="F4037" t="str">
        <f t="shared" si="63"/>
        <v>390490DKA6410DKA1040-1050DKA3230</v>
      </c>
      <c r="G4037" t="s">
        <v>501</v>
      </c>
    </row>
    <row r="4038" spans="1:7" x14ac:dyDescent="0.25">
      <c r="A4038">
        <v>390</v>
      </c>
      <c r="B4038">
        <v>490</v>
      </c>
      <c r="C4038" t="s">
        <v>1092</v>
      </c>
      <c r="D4038" t="s">
        <v>910</v>
      </c>
      <c r="E4038" t="s">
        <v>1046</v>
      </c>
      <c r="F4038" t="str">
        <f t="shared" si="63"/>
        <v>390490DKA6410DKA1060DKA3200</v>
      </c>
      <c r="G4038" t="s">
        <v>723</v>
      </c>
    </row>
    <row r="4039" spans="1:7" x14ac:dyDescent="0.25">
      <c r="A4039">
        <v>390</v>
      </c>
      <c r="B4039">
        <v>490</v>
      </c>
      <c r="C4039" t="s">
        <v>1092</v>
      </c>
      <c r="D4039" t="s">
        <v>910</v>
      </c>
      <c r="E4039" t="s">
        <v>1048</v>
      </c>
      <c r="F4039" t="str">
        <f t="shared" si="63"/>
        <v>390490DKA6410DKA1060DKA3210</v>
      </c>
      <c r="G4039" t="s">
        <v>723</v>
      </c>
    </row>
    <row r="4040" spans="1:7" x14ac:dyDescent="0.25">
      <c r="A4040">
        <v>390</v>
      </c>
      <c r="B4040">
        <v>490</v>
      </c>
      <c r="C4040" t="s">
        <v>1092</v>
      </c>
      <c r="D4040" t="s">
        <v>910</v>
      </c>
      <c r="E4040" t="s">
        <v>1050</v>
      </c>
      <c r="F4040" t="str">
        <f t="shared" si="63"/>
        <v>390490DKA6410DKA1060DKA3220</v>
      </c>
      <c r="G4040" t="s">
        <v>723</v>
      </c>
    </row>
    <row r="4041" spans="1:7" x14ac:dyDescent="0.25">
      <c r="A4041">
        <v>390</v>
      </c>
      <c r="B4041">
        <v>490</v>
      </c>
      <c r="C4041" t="s">
        <v>1092</v>
      </c>
      <c r="D4041" t="s">
        <v>910</v>
      </c>
      <c r="E4041" t="s">
        <v>1052</v>
      </c>
      <c r="F4041" t="str">
        <f t="shared" si="63"/>
        <v>390490DKA6410DKA1060DKA3230</v>
      </c>
      <c r="G4041" t="s">
        <v>723</v>
      </c>
    </row>
    <row r="4042" spans="1:7" x14ac:dyDescent="0.25">
      <c r="A4042">
        <v>390</v>
      </c>
      <c r="B4042">
        <v>490</v>
      </c>
      <c r="C4042" t="s">
        <v>1092</v>
      </c>
      <c r="D4042" t="s">
        <v>911</v>
      </c>
      <c r="E4042" t="s">
        <v>1046</v>
      </c>
      <c r="F4042" t="str">
        <f t="shared" si="63"/>
        <v>390490DKA6410DKA1070-1080DKA3200</v>
      </c>
      <c r="G4042" t="s">
        <v>501</v>
      </c>
    </row>
    <row r="4043" spans="1:7" x14ac:dyDescent="0.25">
      <c r="A4043">
        <v>390</v>
      </c>
      <c r="B4043">
        <v>490</v>
      </c>
      <c r="C4043" t="s">
        <v>1092</v>
      </c>
      <c r="D4043" t="s">
        <v>911</v>
      </c>
      <c r="E4043" t="s">
        <v>1048</v>
      </c>
      <c r="F4043" t="str">
        <f t="shared" si="63"/>
        <v>390490DKA6410DKA1070-1080DKA3210</v>
      </c>
      <c r="G4043" t="s">
        <v>501</v>
      </c>
    </row>
    <row r="4044" spans="1:7" x14ac:dyDescent="0.25">
      <c r="A4044">
        <v>390</v>
      </c>
      <c r="B4044">
        <v>490</v>
      </c>
      <c r="C4044" t="s">
        <v>1092</v>
      </c>
      <c r="D4044" t="s">
        <v>911</v>
      </c>
      <c r="E4044" t="s">
        <v>1050</v>
      </c>
      <c r="F4044" t="str">
        <f t="shared" si="63"/>
        <v>390490DKA6410DKA1070-1080DKA3220</v>
      </c>
      <c r="G4044" t="s">
        <v>501</v>
      </c>
    </row>
    <row r="4045" spans="1:7" x14ac:dyDescent="0.25">
      <c r="A4045">
        <v>390</v>
      </c>
      <c r="B4045">
        <v>490</v>
      </c>
      <c r="C4045" t="s">
        <v>1092</v>
      </c>
      <c r="D4045" t="s">
        <v>911</v>
      </c>
      <c r="E4045" t="s">
        <v>1052</v>
      </c>
      <c r="F4045" t="str">
        <f t="shared" si="63"/>
        <v>390490DKA6410DKA1070-1080DKA3230</v>
      </c>
      <c r="G4045" t="s">
        <v>501</v>
      </c>
    </row>
    <row r="4046" spans="1:7" x14ac:dyDescent="0.25">
      <c r="A4046">
        <v>390</v>
      </c>
      <c r="B4046">
        <v>490</v>
      </c>
      <c r="C4046" t="s">
        <v>1092</v>
      </c>
      <c r="D4046" t="s">
        <v>913</v>
      </c>
      <c r="E4046" t="s">
        <v>1046</v>
      </c>
      <c r="F4046" t="str">
        <f t="shared" si="63"/>
        <v>390490DKA6410DKA1090DKA3200</v>
      </c>
      <c r="G4046" t="s">
        <v>723</v>
      </c>
    </row>
    <row r="4047" spans="1:7" x14ac:dyDescent="0.25">
      <c r="A4047">
        <v>390</v>
      </c>
      <c r="B4047">
        <v>490</v>
      </c>
      <c r="C4047" t="s">
        <v>1092</v>
      </c>
      <c r="D4047" t="s">
        <v>913</v>
      </c>
      <c r="E4047" t="s">
        <v>1048</v>
      </c>
      <c r="F4047" t="str">
        <f t="shared" si="63"/>
        <v>390490DKA6410DKA1090DKA3210</v>
      </c>
      <c r="G4047" t="s">
        <v>723</v>
      </c>
    </row>
    <row r="4048" spans="1:7" x14ac:dyDescent="0.25">
      <c r="A4048">
        <v>390</v>
      </c>
      <c r="B4048">
        <v>490</v>
      </c>
      <c r="C4048" t="s">
        <v>1092</v>
      </c>
      <c r="D4048" t="s">
        <v>913</v>
      </c>
      <c r="E4048" t="s">
        <v>1050</v>
      </c>
      <c r="F4048" t="str">
        <f t="shared" si="63"/>
        <v>390490DKA6410DKA1090DKA3220</v>
      </c>
      <c r="G4048" t="s">
        <v>723</v>
      </c>
    </row>
    <row r="4049" spans="1:7" x14ac:dyDescent="0.25">
      <c r="A4049">
        <v>390</v>
      </c>
      <c r="B4049">
        <v>490</v>
      </c>
      <c r="C4049" t="s">
        <v>1092</v>
      </c>
      <c r="D4049" t="s">
        <v>913</v>
      </c>
      <c r="E4049" t="s">
        <v>1052</v>
      </c>
      <c r="F4049" t="str">
        <f t="shared" si="63"/>
        <v>390490DKA6410DKA1090DKA3230</v>
      </c>
      <c r="G4049" t="s">
        <v>723</v>
      </c>
    </row>
    <row r="4050" spans="1:7" x14ac:dyDescent="0.25">
      <c r="A4050">
        <v>390</v>
      </c>
      <c r="B4050">
        <v>490</v>
      </c>
      <c r="C4050" t="s">
        <v>1093</v>
      </c>
      <c r="D4050" t="s">
        <v>908</v>
      </c>
      <c r="E4050" t="s">
        <v>1046</v>
      </c>
      <c r="F4050" t="str">
        <f t="shared" si="63"/>
        <v>390490DKA6420DKA1040-1050DKA3200</v>
      </c>
      <c r="G4050" t="s">
        <v>501</v>
      </c>
    </row>
    <row r="4051" spans="1:7" x14ac:dyDescent="0.25">
      <c r="A4051">
        <v>390</v>
      </c>
      <c r="B4051">
        <v>490</v>
      </c>
      <c r="C4051" t="s">
        <v>1093</v>
      </c>
      <c r="D4051" t="s">
        <v>908</v>
      </c>
      <c r="E4051" t="s">
        <v>1048</v>
      </c>
      <c r="F4051" t="str">
        <f t="shared" si="63"/>
        <v>390490DKA6420DKA1040-1050DKA3210</v>
      </c>
      <c r="G4051" t="s">
        <v>501</v>
      </c>
    </row>
    <row r="4052" spans="1:7" x14ac:dyDescent="0.25">
      <c r="A4052">
        <v>390</v>
      </c>
      <c r="B4052">
        <v>490</v>
      </c>
      <c r="C4052" t="s">
        <v>1093</v>
      </c>
      <c r="D4052" t="s">
        <v>908</v>
      </c>
      <c r="E4052" t="s">
        <v>1050</v>
      </c>
      <c r="F4052" t="str">
        <f t="shared" si="63"/>
        <v>390490DKA6420DKA1040-1050DKA3220</v>
      </c>
      <c r="G4052" t="s">
        <v>501</v>
      </c>
    </row>
    <row r="4053" spans="1:7" x14ac:dyDescent="0.25">
      <c r="A4053">
        <v>390</v>
      </c>
      <c r="B4053">
        <v>490</v>
      </c>
      <c r="C4053" t="s">
        <v>1093</v>
      </c>
      <c r="D4053" t="s">
        <v>908</v>
      </c>
      <c r="E4053" t="s">
        <v>1052</v>
      </c>
      <c r="F4053" t="str">
        <f t="shared" si="63"/>
        <v>390490DKA6420DKA1040-1050DKA3230</v>
      </c>
      <c r="G4053" t="s">
        <v>501</v>
      </c>
    </row>
    <row r="4054" spans="1:7" x14ac:dyDescent="0.25">
      <c r="A4054">
        <v>390</v>
      </c>
      <c r="B4054">
        <v>490</v>
      </c>
      <c r="C4054" t="s">
        <v>1093</v>
      </c>
      <c r="D4054" t="s">
        <v>910</v>
      </c>
      <c r="E4054" t="s">
        <v>1046</v>
      </c>
      <c r="F4054" t="str">
        <f t="shared" si="63"/>
        <v>390490DKA6420DKA1060DKA3200</v>
      </c>
      <c r="G4054" t="s">
        <v>723</v>
      </c>
    </row>
    <row r="4055" spans="1:7" x14ac:dyDescent="0.25">
      <c r="A4055">
        <v>390</v>
      </c>
      <c r="B4055">
        <v>490</v>
      </c>
      <c r="C4055" t="s">
        <v>1093</v>
      </c>
      <c r="D4055" t="s">
        <v>910</v>
      </c>
      <c r="E4055" t="s">
        <v>1048</v>
      </c>
      <c r="F4055" t="str">
        <f t="shared" si="63"/>
        <v>390490DKA6420DKA1060DKA3210</v>
      </c>
      <c r="G4055" t="s">
        <v>723</v>
      </c>
    </row>
    <row r="4056" spans="1:7" x14ac:dyDescent="0.25">
      <c r="A4056">
        <v>390</v>
      </c>
      <c r="B4056">
        <v>490</v>
      </c>
      <c r="C4056" t="s">
        <v>1093</v>
      </c>
      <c r="D4056" t="s">
        <v>910</v>
      </c>
      <c r="E4056" t="s">
        <v>1050</v>
      </c>
      <c r="F4056" t="str">
        <f t="shared" si="63"/>
        <v>390490DKA6420DKA1060DKA3220</v>
      </c>
      <c r="G4056" t="s">
        <v>723</v>
      </c>
    </row>
    <row r="4057" spans="1:7" x14ac:dyDescent="0.25">
      <c r="A4057">
        <v>390</v>
      </c>
      <c r="B4057">
        <v>490</v>
      </c>
      <c r="C4057" t="s">
        <v>1093</v>
      </c>
      <c r="D4057" t="s">
        <v>910</v>
      </c>
      <c r="E4057" t="s">
        <v>1052</v>
      </c>
      <c r="F4057" t="str">
        <f t="shared" si="63"/>
        <v>390490DKA6420DKA1060DKA3230</v>
      </c>
      <c r="G4057" t="s">
        <v>723</v>
      </c>
    </row>
    <row r="4058" spans="1:7" x14ac:dyDescent="0.25">
      <c r="A4058">
        <v>390</v>
      </c>
      <c r="B4058">
        <v>490</v>
      </c>
      <c r="C4058" t="s">
        <v>1093</v>
      </c>
      <c r="D4058" t="s">
        <v>911</v>
      </c>
      <c r="E4058" t="s">
        <v>1046</v>
      </c>
      <c r="F4058" t="str">
        <f t="shared" si="63"/>
        <v>390490DKA6420DKA1070-1080DKA3200</v>
      </c>
      <c r="G4058" t="s">
        <v>501</v>
      </c>
    </row>
    <row r="4059" spans="1:7" x14ac:dyDescent="0.25">
      <c r="A4059">
        <v>390</v>
      </c>
      <c r="B4059">
        <v>490</v>
      </c>
      <c r="C4059" t="s">
        <v>1093</v>
      </c>
      <c r="D4059" t="s">
        <v>911</v>
      </c>
      <c r="E4059" t="s">
        <v>1048</v>
      </c>
      <c r="F4059" t="str">
        <f t="shared" si="63"/>
        <v>390490DKA6420DKA1070-1080DKA3210</v>
      </c>
      <c r="G4059" t="s">
        <v>501</v>
      </c>
    </row>
    <row r="4060" spans="1:7" x14ac:dyDescent="0.25">
      <c r="A4060">
        <v>390</v>
      </c>
      <c r="B4060">
        <v>490</v>
      </c>
      <c r="C4060" t="s">
        <v>1093</v>
      </c>
      <c r="D4060" t="s">
        <v>911</v>
      </c>
      <c r="E4060" t="s">
        <v>1050</v>
      </c>
      <c r="F4060" t="str">
        <f t="shared" si="63"/>
        <v>390490DKA6420DKA1070-1080DKA3220</v>
      </c>
      <c r="G4060" t="s">
        <v>501</v>
      </c>
    </row>
    <row r="4061" spans="1:7" x14ac:dyDescent="0.25">
      <c r="A4061">
        <v>390</v>
      </c>
      <c r="B4061">
        <v>490</v>
      </c>
      <c r="C4061" t="s">
        <v>1093</v>
      </c>
      <c r="D4061" t="s">
        <v>911</v>
      </c>
      <c r="E4061" t="s">
        <v>1052</v>
      </c>
      <c r="F4061" t="str">
        <f t="shared" si="63"/>
        <v>390490DKA6420DKA1070-1080DKA3230</v>
      </c>
      <c r="G4061" t="s">
        <v>501</v>
      </c>
    </row>
    <row r="4062" spans="1:7" x14ac:dyDescent="0.25">
      <c r="A4062">
        <v>390</v>
      </c>
      <c r="B4062">
        <v>490</v>
      </c>
      <c r="C4062" t="s">
        <v>1093</v>
      </c>
      <c r="D4062" t="s">
        <v>913</v>
      </c>
      <c r="E4062" t="s">
        <v>1046</v>
      </c>
      <c r="F4062" t="str">
        <f t="shared" si="63"/>
        <v>390490DKA6420DKA1090DKA3200</v>
      </c>
      <c r="G4062" t="s">
        <v>723</v>
      </c>
    </row>
    <row r="4063" spans="1:7" x14ac:dyDescent="0.25">
      <c r="A4063">
        <v>390</v>
      </c>
      <c r="B4063">
        <v>490</v>
      </c>
      <c r="C4063" t="s">
        <v>1093</v>
      </c>
      <c r="D4063" t="s">
        <v>913</v>
      </c>
      <c r="E4063" t="s">
        <v>1048</v>
      </c>
      <c r="F4063" t="str">
        <f t="shared" si="63"/>
        <v>390490DKA6420DKA1090DKA3210</v>
      </c>
      <c r="G4063" t="s">
        <v>723</v>
      </c>
    </row>
    <row r="4064" spans="1:7" x14ac:dyDescent="0.25">
      <c r="A4064">
        <v>390</v>
      </c>
      <c r="B4064">
        <v>490</v>
      </c>
      <c r="C4064" t="s">
        <v>1093</v>
      </c>
      <c r="D4064" t="s">
        <v>913</v>
      </c>
      <c r="E4064" t="s">
        <v>1050</v>
      </c>
      <c r="F4064" t="str">
        <f t="shared" si="63"/>
        <v>390490DKA6420DKA1090DKA3220</v>
      </c>
      <c r="G4064" t="s">
        <v>723</v>
      </c>
    </row>
    <row r="4065" spans="1:7" x14ac:dyDescent="0.25">
      <c r="A4065">
        <v>390</v>
      </c>
      <c r="B4065">
        <v>490</v>
      </c>
      <c r="C4065" t="s">
        <v>1093</v>
      </c>
      <c r="D4065" t="s">
        <v>913</v>
      </c>
      <c r="E4065" t="s">
        <v>1052</v>
      </c>
      <c r="F4065" t="str">
        <f t="shared" si="63"/>
        <v>390490DKA6420DKA1090DKA3230</v>
      </c>
      <c r="G4065" t="s">
        <v>723</v>
      </c>
    </row>
    <row r="4066" spans="1:7" x14ac:dyDescent="0.25">
      <c r="A4066">
        <v>390</v>
      </c>
      <c r="B4066">
        <v>490</v>
      </c>
      <c r="C4066" t="s">
        <v>1094</v>
      </c>
      <c r="D4066" t="s">
        <v>908</v>
      </c>
      <c r="E4066" t="s">
        <v>1046</v>
      </c>
      <c r="F4066" t="str">
        <f t="shared" si="63"/>
        <v>390490DKA6430DKA1040-1050DKA3200</v>
      </c>
      <c r="G4066" t="s">
        <v>501</v>
      </c>
    </row>
    <row r="4067" spans="1:7" x14ac:dyDescent="0.25">
      <c r="A4067">
        <v>390</v>
      </c>
      <c r="B4067">
        <v>490</v>
      </c>
      <c r="C4067" t="s">
        <v>1094</v>
      </c>
      <c r="D4067" t="s">
        <v>908</v>
      </c>
      <c r="E4067" t="s">
        <v>1048</v>
      </c>
      <c r="F4067" t="str">
        <f t="shared" si="63"/>
        <v>390490DKA6430DKA1040-1050DKA3210</v>
      </c>
      <c r="G4067" t="s">
        <v>501</v>
      </c>
    </row>
    <row r="4068" spans="1:7" x14ac:dyDescent="0.25">
      <c r="A4068">
        <v>390</v>
      </c>
      <c r="B4068">
        <v>490</v>
      </c>
      <c r="C4068" t="s">
        <v>1094</v>
      </c>
      <c r="D4068" t="s">
        <v>908</v>
      </c>
      <c r="E4068" t="s">
        <v>1050</v>
      </c>
      <c r="F4068" t="str">
        <f t="shared" si="63"/>
        <v>390490DKA6430DKA1040-1050DKA3220</v>
      </c>
      <c r="G4068" t="s">
        <v>501</v>
      </c>
    </row>
    <row r="4069" spans="1:7" x14ac:dyDescent="0.25">
      <c r="A4069">
        <v>390</v>
      </c>
      <c r="B4069">
        <v>490</v>
      </c>
      <c r="C4069" t="s">
        <v>1094</v>
      </c>
      <c r="D4069" t="s">
        <v>908</v>
      </c>
      <c r="E4069" t="s">
        <v>1052</v>
      </c>
      <c r="F4069" t="str">
        <f t="shared" si="63"/>
        <v>390490DKA6430DKA1040-1050DKA3230</v>
      </c>
      <c r="G4069" t="s">
        <v>501</v>
      </c>
    </row>
    <row r="4070" spans="1:7" x14ac:dyDescent="0.25">
      <c r="A4070">
        <v>390</v>
      </c>
      <c r="B4070">
        <v>490</v>
      </c>
      <c r="C4070" t="s">
        <v>1094</v>
      </c>
      <c r="D4070" t="s">
        <v>910</v>
      </c>
      <c r="E4070" t="s">
        <v>1046</v>
      </c>
      <c r="F4070" t="str">
        <f t="shared" si="63"/>
        <v>390490DKA6430DKA1060DKA3200</v>
      </c>
      <c r="G4070" t="s">
        <v>723</v>
      </c>
    </row>
    <row r="4071" spans="1:7" x14ac:dyDescent="0.25">
      <c r="A4071">
        <v>390</v>
      </c>
      <c r="B4071">
        <v>490</v>
      </c>
      <c r="C4071" t="s">
        <v>1094</v>
      </c>
      <c r="D4071" t="s">
        <v>910</v>
      </c>
      <c r="E4071" t="s">
        <v>1048</v>
      </c>
      <c r="F4071" t="str">
        <f t="shared" si="63"/>
        <v>390490DKA6430DKA1060DKA3210</v>
      </c>
      <c r="G4071" t="s">
        <v>723</v>
      </c>
    </row>
    <row r="4072" spans="1:7" x14ac:dyDescent="0.25">
      <c r="A4072">
        <v>390</v>
      </c>
      <c r="B4072">
        <v>490</v>
      </c>
      <c r="C4072" t="s">
        <v>1094</v>
      </c>
      <c r="D4072" t="s">
        <v>910</v>
      </c>
      <c r="E4072" t="s">
        <v>1050</v>
      </c>
      <c r="F4072" t="str">
        <f t="shared" si="63"/>
        <v>390490DKA6430DKA1060DKA3220</v>
      </c>
      <c r="G4072" t="s">
        <v>723</v>
      </c>
    </row>
    <row r="4073" spans="1:7" x14ac:dyDescent="0.25">
      <c r="A4073">
        <v>390</v>
      </c>
      <c r="B4073">
        <v>490</v>
      </c>
      <c r="C4073" t="s">
        <v>1094</v>
      </c>
      <c r="D4073" t="s">
        <v>910</v>
      </c>
      <c r="E4073" t="s">
        <v>1052</v>
      </c>
      <c r="F4073" t="str">
        <f t="shared" si="63"/>
        <v>390490DKA6430DKA1060DKA3230</v>
      </c>
      <c r="G4073" t="s">
        <v>723</v>
      </c>
    </row>
    <row r="4074" spans="1:7" x14ac:dyDescent="0.25">
      <c r="A4074">
        <v>390</v>
      </c>
      <c r="B4074">
        <v>490</v>
      </c>
      <c r="C4074" t="s">
        <v>1094</v>
      </c>
      <c r="D4074" t="s">
        <v>911</v>
      </c>
      <c r="E4074" t="s">
        <v>1046</v>
      </c>
      <c r="F4074" t="str">
        <f t="shared" si="63"/>
        <v>390490DKA6430DKA1070-1080DKA3200</v>
      </c>
      <c r="G4074" t="s">
        <v>501</v>
      </c>
    </row>
    <row r="4075" spans="1:7" x14ac:dyDescent="0.25">
      <c r="A4075">
        <v>390</v>
      </c>
      <c r="B4075">
        <v>490</v>
      </c>
      <c r="C4075" t="s">
        <v>1094</v>
      </c>
      <c r="D4075" t="s">
        <v>911</v>
      </c>
      <c r="E4075" t="s">
        <v>1048</v>
      </c>
      <c r="F4075" t="str">
        <f t="shared" si="63"/>
        <v>390490DKA6430DKA1070-1080DKA3210</v>
      </c>
      <c r="G4075" t="s">
        <v>501</v>
      </c>
    </row>
    <row r="4076" spans="1:7" x14ac:dyDescent="0.25">
      <c r="A4076">
        <v>390</v>
      </c>
      <c r="B4076">
        <v>490</v>
      </c>
      <c r="C4076" t="s">
        <v>1094</v>
      </c>
      <c r="D4076" t="s">
        <v>911</v>
      </c>
      <c r="E4076" t="s">
        <v>1050</v>
      </c>
      <c r="F4076" t="str">
        <f t="shared" si="63"/>
        <v>390490DKA6430DKA1070-1080DKA3220</v>
      </c>
      <c r="G4076" t="s">
        <v>501</v>
      </c>
    </row>
    <row r="4077" spans="1:7" x14ac:dyDescent="0.25">
      <c r="A4077">
        <v>390</v>
      </c>
      <c r="B4077">
        <v>490</v>
      </c>
      <c r="C4077" t="s">
        <v>1094</v>
      </c>
      <c r="D4077" t="s">
        <v>911</v>
      </c>
      <c r="E4077" t="s">
        <v>1052</v>
      </c>
      <c r="F4077" t="str">
        <f t="shared" si="63"/>
        <v>390490DKA6430DKA1070-1080DKA3230</v>
      </c>
      <c r="G4077" t="s">
        <v>501</v>
      </c>
    </row>
    <row r="4078" spans="1:7" x14ac:dyDescent="0.25">
      <c r="A4078">
        <v>390</v>
      </c>
      <c r="B4078">
        <v>490</v>
      </c>
      <c r="C4078" t="s">
        <v>1094</v>
      </c>
      <c r="D4078" t="s">
        <v>913</v>
      </c>
      <c r="E4078" t="s">
        <v>1046</v>
      </c>
      <c r="F4078" t="str">
        <f t="shared" si="63"/>
        <v>390490DKA6430DKA1090DKA3200</v>
      </c>
      <c r="G4078" t="s">
        <v>723</v>
      </c>
    </row>
    <row r="4079" spans="1:7" x14ac:dyDescent="0.25">
      <c r="A4079">
        <v>390</v>
      </c>
      <c r="B4079">
        <v>490</v>
      </c>
      <c r="C4079" t="s">
        <v>1094</v>
      </c>
      <c r="D4079" t="s">
        <v>913</v>
      </c>
      <c r="E4079" t="s">
        <v>1048</v>
      </c>
      <c r="F4079" t="str">
        <f t="shared" si="63"/>
        <v>390490DKA6430DKA1090DKA3210</v>
      </c>
      <c r="G4079" t="s">
        <v>723</v>
      </c>
    </row>
    <row r="4080" spans="1:7" x14ac:dyDescent="0.25">
      <c r="A4080">
        <v>390</v>
      </c>
      <c r="B4080">
        <v>490</v>
      </c>
      <c r="C4080" t="s">
        <v>1094</v>
      </c>
      <c r="D4080" t="s">
        <v>913</v>
      </c>
      <c r="E4080" t="s">
        <v>1050</v>
      </c>
      <c r="F4080" t="str">
        <f t="shared" si="63"/>
        <v>390490DKA6430DKA1090DKA3220</v>
      </c>
      <c r="G4080" t="s">
        <v>723</v>
      </c>
    </row>
    <row r="4081" spans="1:7" x14ac:dyDescent="0.25">
      <c r="A4081">
        <v>390</v>
      </c>
      <c r="B4081">
        <v>490</v>
      </c>
      <c r="C4081" t="s">
        <v>1094</v>
      </c>
      <c r="D4081" t="s">
        <v>913</v>
      </c>
      <c r="E4081" t="s">
        <v>1052</v>
      </c>
      <c r="F4081" t="str">
        <f t="shared" si="63"/>
        <v>390490DKA6430DKA1090DKA3230</v>
      </c>
      <c r="G4081" t="s">
        <v>723</v>
      </c>
    </row>
    <row r="4082" spans="1:7" x14ac:dyDescent="0.25">
      <c r="A4082">
        <v>390</v>
      </c>
      <c r="B4082">
        <v>500</v>
      </c>
      <c r="C4082" t="s">
        <v>1092</v>
      </c>
      <c r="D4082" t="s">
        <v>908</v>
      </c>
      <c r="E4082" t="s">
        <v>1046</v>
      </c>
      <c r="F4082" t="str">
        <f t="shared" si="63"/>
        <v>390500DKA6410DKA1040-1050DKA3200</v>
      </c>
      <c r="G4082" t="s">
        <v>723</v>
      </c>
    </row>
    <row r="4083" spans="1:7" x14ac:dyDescent="0.25">
      <c r="A4083">
        <v>390</v>
      </c>
      <c r="B4083">
        <v>500</v>
      </c>
      <c r="C4083" t="s">
        <v>1092</v>
      </c>
      <c r="D4083" t="s">
        <v>908</v>
      </c>
      <c r="E4083" t="s">
        <v>1048</v>
      </c>
      <c r="F4083" t="str">
        <f t="shared" si="63"/>
        <v>390500DKA6410DKA1040-1050DKA3210</v>
      </c>
      <c r="G4083" t="s">
        <v>723</v>
      </c>
    </row>
    <row r="4084" spans="1:7" x14ac:dyDescent="0.25">
      <c r="A4084">
        <v>390</v>
      </c>
      <c r="B4084">
        <v>500</v>
      </c>
      <c r="C4084" t="s">
        <v>1092</v>
      </c>
      <c r="D4084" t="s">
        <v>908</v>
      </c>
      <c r="E4084" t="s">
        <v>1050</v>
      </c>
      <c r="F4084" t="str">
        <f t="shared" si="63"/>
        <v>390500DKA6410DKA1040-1050DKA3220</v>
      </c>
      <c r="G4084" t="s">
        <v>501</v>
      </c>
    </row>
    <row r="4085" spans="1:7" x14ac:dyDescent="0.25">
      <c r="A4085">
        <v>390</v>
      </c>
      <c r="B4085">
        <v>500</v>
      </c>
      <c r="C4085" t="s">
        <v>1092</v>
      </c>
      <c r="D4085" t="s">
        <v>908</v>
      </c>
      <c r="E4085" t="s">
        <v>1052</v>
      </c>
      <c r="F4085" t="str">
        <f t="shared" si="63"/>
        <v>390500DKA6410DKA1040-1050DKA3230</v>
      </c>
      <c r="G4085" t="s">
        <v>501</v>
      </c>
    </row>
    <row r="4086" spans="1:7" x14ac:dyDescent="0.25">
      <c r="A4086">
        <v>390</v>
      </c>
      <c r="B4086">
        <v>500</v>
      </c>
      <c r="C4086" t="s">
        <v>1092</v>
      </c>
      <c r="D4086" t="s">
        <v>910</v>
      </c>
      <c r="E4086" t="s">
        <v>1046</v>
      </c>
      <c r="F4086" t="str">
        <f t="shared" si="63"/>
        <v>390500DKA6410DKA1060DKA3200</v>
      </c>
      <c r="G4086" t="s">
        <v>501</v>
      </c>
    </row>
    <row r="4087" spans="1:7" x14ac:dyDescent="0.25">
      <c r="A4087">
        <v>390</v>
      </c>
      <c r="B4087">
        <v>500</v>
      </c>
      <c r="C4087" t="s">
        <v>1092</v>
      </c>
      <c r="D4087" t="s">
        <v>910</v>
      </c>
      <c r="E4087" t="s">
        <v>1048</v>
      </c>
      <c r="F4087" t="str">
        <f t="shared" si="63"/>
        <v>390500DKA6410DKA1060DKA3210</v>
      </c>
      <c r="G4087" t="s">
        <v>501</v>
      </c>
    </row>
    <row r="4088" spans="1:7" x14ac:dyDescent="0.25">
      <c r="A4088">
        <v>390</v>
      </c>
      <c r="B4088">
        <v>500</v>
      </c>
      <c r="C4088" t="s">
        <v>1092</v>
      </c>
      <c r="D4088" t="s">
        <v>910</v>
      </c>
      <c r="E4088" t="s">
        <v>1050</v>
      </c>
      <c r="F4088" t="str">
        <f t="shared" si="63"/>
        <v>390500DKA6410DKA1060DKA3220</v>
      </c>
      <c r="G4088" t="s">
        <v>501</v>
      </c>
    </row>
    <row r="4089" spans="1:7" x14ac:dyDescent="0.25">
      <c r="A4089">
        <v>390</v>
      </c>
      <c r="B4089">
        <v>500</v>
      </c>
      <c r="C4089" t="s">
        <v>1092</v>
      </c>
      <c r="D4089" t="s">
        <v>910</v>
      </c>
      <c r="E4089" t="s">
        <v>1052</v>
      </c>
      <c r="F4089" t="str">
        <f t="shared" si="63"/>
        <v>390500DKA6410DKA1060DKA3230</v>
      </c>
      <c r="G4089" t="s">
        <v>501</v>
      </c>
    </row>
    <row r="4090" spans="1:7" x14ac:dyDescent="0.25">
      <c r="A4090">
        <v>390</v>
      </c>
      <c r="B4090">
        <v>500</v>
      </c>
      <c r="C4090" t="s">
        <v>1092</v>
      </c>
      <c r="D4090" t="s">
        <v>911</v>
      </c>
      <c r="E4090" t="s">
        <v>1046</v>
      </c>
      <c r="F4090" t="str">
        <f t="shared" si="63"/>
        <v>390500DKA6410DKA1070-1080DKA3200</v>
      </c>
      <c r="G4090" t="s">
        <v>504</v>
      </c>
    </row>
    <row r="4091" spans="1:7" x14ac:dyDescent="0.25">
      <c r="A4091">
        <v>390</v>
      </c>
      <c r="B4091">
        <v>500</v>
      </c>
      <c r="C4091" t="s">
        <v>1092</v>
      </c>
      <c r="D4091" t="s">
        <v>911</v>
      </c>
      <c r="E4091" t="s">
        <v>1048</v>
      </c>
      <c r="F4091" t="str">
        <f t="shared" si="63"/>
        <v>390500DKA6410DKA1070-1080DKA3210</v>
      </c>
      <c r="G4091" t="s">
        <v>504</v>
      </c>
    </row>
    <row r="4092" spans="1:7" x14ac:dyDescent="0.25">
      <c r="A4092">
        <v>390</v>
      </c>
      <c r="B4092">
        <v>500</v>
      </c>
      <c r="C4092" t="s">
        <v>1092</v>
      </c>
      <c r="D4092" t="s">
        <v>911</v>
      </c>
      <c r="E4092" t="s">
        <v>1050</v>
      </c>
      <c r="F4092" t="str">
        <f t="shared" si="63"/>
        <v>390500DKA6410DKA1070-1080DKA3220</v>
      </c>
      <c r="G4092" t="s">
        <v>501</v>
      </c>
    </row>
    <row r="4093" spans="1:7" x14ac:dyDescent="0.25">
      <c r="A4093">
        <v>390</v>
      </c>
      <c r="B4093">
        <v>500</v>
      </c>
      <c r="C4093" t="s">
        <v>1092</v>
      </c>
      <c r="D4093" t="s">
        <v>911</v>
      </c>
      <c r="E4093" t="s">
        <v>1052</v>
      </c>
      <c r="F4093" t="str">
        <f t="shared" si="63"/>
        <v>390500DKA6410DKA1070-1080DKA3230</v>
      </c>
      <c r="G4093" t="s">
        <v>501</v>
      </c>
    </row>
    <row r="4094" spans="1:7" x14ac:dyDescent="0.25">
      <c r="A4094">
        <v>390</v>
      </c>
      <c r="B4094">
        <v>500</v>
      </c>
      <c r="C4094" t="s">
        <v>1092</v>
      </c>
      <c r="D4094" t="s">
        <v>913</v>
      </c>
      <c r="E4094" t="s">
        <v>1046</v>
      </c>
      <c r="F4094" t="str">
        <f t="shared" si="63"/>
        <v>390500DKA6410DKA1090DKA3200</v>
      </c>
      <c r="G4094" t="s">
        <v>504</v>
      </c>
    </row>
    <row r="4095" spans="1:7" x14ac:dyDescent="0.25">
      <c r="A4095">
        <v>390</v>
      </c>
      <c r="B4095">
        <v>500</v>
      </c>
      <c r="C4095" t="s">
        <v>1092</v>
      </c>
      <c r="D4095" t="s">
        <v>913</v>
      </c>
      <c r="E4095" t="s">
        <v>1048</v>
      </c>
      <c r="F4095" t="str">
        <f t="shared" si="63"/>
        <v>390500DKA6410DKA1090DKA3210</v>
      </c>
      <c r="G4095" t="s">
        <v>504</v>
      </c>
    </row>
    <row r="4096" spans="1:7" x14ac:dyDescent="0.25">
      <c r="A4096">
        <v>390</v>
      </c>
      <c r="B4096">
        <v>500</v>
      </c>
      <c r="C4096" t="s">
        <v>1092</v>
      </c>
      <c r="D4096" t="s">
        <v>913</v>
      </c>
      <c r="E4096" t="s">
        <v>1050</v>
      </c>
      <c r="F4096" t="str">
        <f t="shared" si="63"/>
        <v>390500DKA6410DKA1090DKA3220</v>
      </c>
      <c r="G4096" t="s">
        <v>501</v>
      </c>
    </row>
    <row r="4097" spans="1:7" x14ac:dyDescent="0.25">
      <c r="A4097">
        <v>390</v>
      </c>
      <c r="B4097">
        <v>500</v>
      </c>
      <c r="C4097" t="s">
        <v>1092</v>
      </c>
      <c r="D4097" t="s">
        <v>913</v>
      </c>
      <c r="E4097" t="s">
        <v>1052</v>
      </c>
      <c r="F4097" t="str">
        <f t="shared" si="63"/>
        <v>390500DKA6410DKA1090DKA3230</v>
      </c>
      <c r="G4097" t="s">
        <v>501</v>
      </c>
    </row>
    <row r="4098" spans="1:7" x14ac:dyDescent="0.25">
      <c r="A4098">
        <v>390</v>
      </c>
      <c r="B4098">
        <v>500</v>
      </c>
      <c r="C4098" t="s">
        <v>1093</v>
      </c>
      <c r="D4098" t="s">
        <v>908</v>
      </c>
      <c r="E4098" t="s">
        <v>1046</v>
      </c>
      <c r="F4098" t="str">
        <f t="shared" si="63"/>
        <v>390500DKA6420DKA1040-1050DKA3200</v>
      </c>
      <c r="G4098" t="s">
        <v>501</v>
      </c>
    </row>
    <row r="4099" spans="1:7" x14ac:dyDescent="0.25">
      <c r="A4099">
        <v>390</v>
      </c>
      <c r="B4099">
        <v>500</v>
      </c>
      <c r="C4099" t="s">
        <v>1093</v>
      </c>
      <c r="D4099" t="s">
        <v>908</v>
      </c>
      <c r="E4099" t="s">
        <v>1048</v>
      </c>
      <c r="F4099" t="str">
        <f t="shared" ref="F4099:F4162" si="64">CONCATENATE(A4099,B4099,C4099,D4099,E4099)</f>
        <v>390500DKA6420DKA1040-1050DKA3210</v>
      </c>
      <c r="G4099" t="s">
        <v>501</v>
      </c>
    </row>
    <row r="4100" spans="1:7" x14ac:dyDescent="0.25">
      <c r="A4100">
        <v>390</v>
      </c>
      <c r="B4100">
        <v>500</v>
      </c>
      <c r="C4100" t="s">
        <v>1093</v>
      </c>
      <c r="D4100" t="s">
        <v>908</v>
      </c>
      <c r="E4100" t="s">
        <v>1050</v>
      </c>
      <c r="F4100" t="str">
        <f t="shared" si="64"/>
        <v>390500DKA6420DKA1040-1050DKA3220</v>
      </c>
      <c r="G4100" t="s">
        <v>501</v>
      </c>
    </row>
    <row r="4101" spans="1:7" x14ac:dyDescent="0.25">
      <c r="A4101">
        <v>390</v>
      </c>
      <c r="B4101">
        <v>500</v>
      </c>
      <c r="C4101" t="s">
        <v>1093</v>
      </c>
      <c r="D4101" t="s">
        <v>908</v>
      </c>
      <c r="E4101" t="s">
        <v>1052</v>
      </c>
      <c r="F4101" t="str">
        <f t="shared" si="64"/>
        <v>390500DKA6420DKA1040-1050DKA3230</v>
      </c>
      <c r="G4101" t="s">
        <v>501</v>
      </c>
    </row>
    <row r="4102" spans="1:7" x14ac:dyDescent="0.25">
      <c r="A4102">
        <v>390</v>
      </c>
      <c r="B4102">
        <v>500</v>
      </c>
      <c r="C4102" t="s">
        <v>1093</v>
      </c>
      <c r="D4102" t="s">
        <v>910</v>
      </c>
      <c r="E4102" t="s">
        <v>1046</v>
      </c>
      <c r="F4102" t="str">
        <f t="shared" si="64"/>
        <v>390500DKA6420DKA1060DKA3200</v>
      </c>
      <c r="G4102" t="s">
        <v>723</v>
      </c>
    </row>
    <row r="4103" spans="1:7" x14ac:dyDescent="0.25">
      <c r="A4103">
        <v>390</v>
      </c>
      <c r="B4103">
        <v>500</v>
      </c>
      <c r="C4103" t="s">
        <v>1093</v>
      </c>
      <c r="D4103" t="s">
        <v>910</v>
      </c>
      <c r="E4103" t="s">
        <v>1048</v>
      </c>
      <c r="F4103" t="str">
        <f t="shared" si="64"/>
        <v>390500DKA6420DKA1060DKA3210</v>
      </c>
      <c r="G4103" t="s">
        <v>723</v>
      </c>
    </row>
    <row r="4104" spans="1:7" x14ac:dyDescent="0.25">
      <c r="A4104">
        <v>390</v>
      </c>
      <c r="B4104">
        <v>500</v>
      </c>
      <c r="C4104" t="s">
        <v>1093</v>
      </c>
      <c r="D4104" t="s">
        <v>910</v>
      </c>
      <c r="E4104" t="s">
        <v>1050</v>
      </c>
      <c r="F4104" t="str">
        <f t="shared" si="64"/>
        <v>390500DKA6420DKA1060DKA3220</v>
      </c>
      <c r="G4104" t="s">
        <v>723</v>
      </c>
    </row>
    <row r="4105" spans="1:7" x14ac:dyDescent="0.25">
      <c r="A4105">
        <v>390</v>
      </c>
      <c r="B4105">
        <v>500</v>
      </c>
      <c r="C4105" t="s">
        <v>1093</v>
      </c>
      <c r="D4105" t="s">
        <v>910</v>
      </c>
      <c r="E4105" t="s">
        <v>1052</v>
      </c>
      <c r="F4105" t="str">
        <f t="shared" si="64"/>
        <v>390500DKA6420DKA1060DKA3230</v>
      </c>
      <c r="G4105" t="s">
        <v>723</v>
      </c>
    </row>
    <row r="4106" spans="1:7" x14ac:dyDescent="0.25">
      <c r="A4106">
        <v>390</v>
      </c>
      <c r="B4106">
        <v>500</v>
      </c>
      <c r="C4106" t="s">
        <v>1093</v>
      </c>
      <c r="D4106" t="s">
        <v>911</v>
      </c>
      <c r="E4106" t="s">
        <v>1046</v>
      </c>
      <c r="F4106" t="str">
        <f t="shared" si="64"/>
        <v>390500DKA6420DKA1070-1080DKA3200</v>
      </c>
      <c r="G4106" t="s">
        <v>501</v>
      </c>
    </row>
    <row r="4107" spans="1:7" x14ac:dyDescent="0.25">
      <c r="A4107">
        <v>390</v>
      </c>
      <c r="B4107">
        <v>500</v>
      </c>
      <c r="C4107" t="s">
        <v>1093</v>
      </c>
      <c r="D4107" t="s">
        <v>911</v>
      </c>
      <c r="E4107" t="s">
        <v>1048</v>
      </c>
      <c r="F4107" t="str">
        <f t="shared" si="64"/>
        <v>390500DKA6420DKA1070-1080DKA3210</v>
      </c>
      <c r="G4107" t="s">
        <v>501</v>
      </c>
    </row>
    <row r="4108" spans="1:7" x14ac:dyDescent="0.25">
      <c r="A4108">
        <v>390</v>
      </c>
      <c r="B4108">
        <v>500</v>
      </c>
      <c r="C4108" t="s">
        <v>1093</v>
      </c>
      <c r="D4108" t="s">
        <v>911</v>
      </c>
      <c r="E4108" t="s">
        <v>1050</v>
      </c>
      <c r="F4108" t="str">
        <f t="shared" si="64"/>
        <v>390500DKA6420DKA1070-1080DKA3220</v>
      </c>
      <c r="G4108" t="s">
        <v>501</v>
      </c>
    </row>
    <row r="4109" spans="1:7" x14ac:dyDescent="0.25">
      <c r="A4109">
        <v>390</v>
      </c>
      <c r="B4109">
        <v>500</v>
      </c>
      <c r="C4109" t="s">
        <v>1093</v>
      </c>
      <c r="D4109" t="s">
        <v>911</v>
      </c>
      <c r="E4109" t="s">
        <v>1052</v>
      </c>
      <c r="F4109" t="str">
        <f t="shared" si="64"/>
        <v>390500DKA6420DKA1070-1080DKA3230</v>
      </c>
      <c r="G4109" t="s">
        <v>501</v>
      </c>
    </row>
    <row r="4110" spans="1:7" x14ac:dyDescent="0.25">
      <c r="A4110">
        <v>390</v>
      </c>
      <c r="B4110">
        <v>500</v>
      </c>
      <c r="C4110" t="s">
        <v>1093</v>
      </c>
      <c r="D4110" t="s">
        <v>913</v>
      </c>
      <c r="E4110" t="s">
        <v>1046</v>
      </c>
      <c r="F4110" t="str">
        <f t="shared" si="64"/>
        <v>390500DKA6420DKA1090DKA3200</v>
      </c>
      <c r="G4110" t="s">
        <v>723</v>
      </c>
    </row>
    <row r="4111" spans="1:7" x14ac:dyDescent="0.25">
      <c r="A4111">
        <v>390</v>
      </c>
      <c r="B4111">
        <v>500</v>
      </c>
      <c r="C4111" t="s">
        <v>1093</v>
      </c>
      <c r="D4111" t="s">
        <v>913</v>
      </c>
      <c r="E4111" t="s">
        <v>1048</v>
      </c>
      <c r="F4111" t="str">
        <f t="shared" si="64"/>
        <v>390500DKA6420DKA1090DKA3210</v>
      </c>
      <c r="G4111" t="s">
        <v>723</v>
      </c>
    </row>
    <row r="4112" spans="1:7" x14ac:dyDescent="0.25">
      <c r="A4112">
        <v>390</v>
      </c>
      <c r="B4112">
        <v>500</v>
      </c>
      <c r="C4112" t="s">
        <v>1093</v>
      </c>
      <c r="D4112" t="s">
        <v>913</v>
      </c>
      <c r="E4112" t="s">
        <v>1050</v>
      </c>
      <c r="F4112" t="str">
        <f t="shared" si="64"/>
        <v>390500DKA6420DKA1090DKA3220</v>
      </c>
      <c r="G4112" t="s">
        <v>723</v>
      </c>
    </row>
    <row r="4113" spans="1:7" x14ac:dyDescent="0.25">
      <c r="A4113">
        <v>390</v>
      </c>
      <c r="B4113">
        <v>500</v>
      </c>
      <c r="C4113" t="s">
        <v>1093</v>
      </c>
      <c r="D4113" t="s">
        <v>913</v>
      </c>
      <c r="E4113" t="s">
        <v>1052</v>
      </c>
      <c r="F4113" t="str">
        <f t="shared" si="64"/>
        <v>390500DKA6420DKA1090DKA3230</v>
      </c>
      <c r="G4113" t="s">
        <v>723</v>
      </c>
    </row>
    <row r="4114" spans="1:7" x14ac:dyDescent="0.25">
      <c r="A4114">
        <v>390</v>
      </c>
      <c r="B4114">
        <v>500</v>
      </c>
      <c r="C4114" t="s">
        <v>1094</v>
      </c>
      <c r="D4114" t="s">
        <v>908</v>
      </c>
      <c r="E4114" t="s">
        <v>1046</v>
      </c>
      <c r="F4114" t="str">
        <f t="shared" si="64"/>
        <v>390500DKA6430DKA1040-1050DKA3200</v>
      </c>
      <c r="G4114" t="s">
        <v>501</v>
      </c>
    </row>
    <row r="4115" spans="1:7" x14ac:dyDescent="0.25">
      <c r="A4115">
        <v>390</v>
      </c>
      <c r="B4115">
        <v>500</v>
      </c>
      <c r="C4115" t="s">
        <v>1094</v>
      </c>
      <c r="D4115" t="s">
        <v>908</v>
      </c>
      <c r="E4115" t="s">
        <v>1048</v>
      </c>
      <c r="F4115" t="str">
        <f t="shared" si="64"/>
        <v>390500DKA6430DKA1040-1050DKA3210</v>
      </c>
      <c r="G4115" t="s">
        <v>501</v>
      </c>
    </row>
    <row r="4116" spans="1:7" x14ac:dyDescent="0.25">
      <c r="A4116">
        <v>390</v>
      </c>
      <c r="B4116">
        <v>500</v>
      </c>
      <c r="C4116" t="s">
        <v>1094</v>
      </c>
      <c r="D4116" t="s">
        <v>908</v>
      </c>
      <c r="E4116" t="s">
        <v>1050</v>
      </c>
      <c r="F4116" t="str">
        <f t="shared" si="64"/>
        <v>390500DKA6430DKA1040-1050DKA3220</v>
      </c>
      <c r="G4116" t="s">
        <v>501</v>
      </c>
    </row>
    <row r="4117" spans="1:7" x14ac:dyDescent="0.25">
      <c r="A4117">
        <v>390</v>
      </c>
      <c r="B4117">
        <v>500</v>
      </c>
      <c r="C4117" t="s">
        <v>1094</v>
      </c>
      <c r="D4117" t="s">
        <v>908</v>
      </c>
      <c r="E4117" t="s">
        <v>1052</v>
      </c>
      <c r="F4117" t="str">
        <f t="shared" si="64"/>
        <v>390500DKA6430DKA1040-1050DKA3230</v>
      </c>
      <c r="G4117" t="s">
        <v>501</v>
      </c>
    </row>
    <row r="4118" spans="1:7" x14ac:dyDescent="0.25">
      <c r="A4118">
        <v>390</v>
      </c>
      <c r="B4118">
        <v>500</v>
      </c>
      <c r="C4118" t="s">
        <v>1094</v>
      </c>
      <c r="D4118" t="s">
        <v>910</v>
      </c>
      <c r="E4118" t="s">
        <v>1046</v>
      </c>
      <c r="F4118" t="str">
        <f t="shared" si="64"/>
        <v>390500DKA6430DKA1060DKA3200</v>
      </c>
      <c r="G4118" t="s">
        <v>723</v>
      </c>
    </row>
    <row r="4119" spans="1:7" x14ac:dyDescent="0.25">
      <c r="A4119">
        <v>390</v>
      </c>
      <c r="B4119">
        <v>500</v>
      </c>
      <c r="C4119" t="s">
        <v>1094</v>
      </c>
      <c r="D4119" t="s">
        <v>910</v>
      </c>
      <c r="E4119" t="s">
        <v>1048</v>
      </c>
      <c r="F4119" t="str">
        <f t="shared" si="64"/>
        <v>390500DKA6430DKA1060DKA3210</v>
      </c>
      <c r="G4119" t="s">
        <v>723</v>
      </c>
    </row>
    <row r="4120" spans="1:7" x14ac:dyDescent="0.25">
      <c r="A4120">
        <v>390</v>
      </c>
      <c r="B4120">
        <v>500</v>
      </c>
      <c r="C4120" t="s">
        <v>1094</v>
      </c>
      <c r="D4120" t="s">
        <v>910</v>
      </c>
      <c r="E4120" t="s">
        <v>1050</v>
      </c>
      <c r="F4120" t="str">
        <f t="shared" si="64"/>
        <v>390500DKA6430DKA1060DKA3220</v>
      </c>
      <c r="G4120" t="s">
        <v>723</v>
      </c>
    </row>
    <row r="4121" spans="1:7" x14ac:dyDescent="0.25">
      <c r="A4121">
        <v>390</v>
      </c>
      <c r="B4121">
        <v>500</v>
      </c>
      <c r="C4121" t="s">
        <v>1094</v>
      </c>
      <c r="D4121" t="s">
        <v>910</v>
      </c>
      <c r="E4121" t="s">
        <v>1052</v>
      </c>
      <c r="F4121" t="str">
        <f t="shared" si="64"/>
        <v>390500DKA6430DKA1060DKA3230</v>
      </c>
      <c r="G4121" t="s">
        <v>723</v>
      </c>
    </row>
    <row r="4122" spans="1:7" x14ac:dyDescent="0.25">
      <c r="A4122">
        <v>390</v>
      </c>
      <c r="B4122">
        <v>500</v>
      </c>
      <c r="C4122" t="s">
        <v>1094</v>
      </c>
      <c r="D4122" t="s">
        <v>911</v>
      </c>
      <c r="E4122" t="s">
        <v>1046</v>
      </c>
      <c r="F4122" t="str">
        <f t="shared" si="64"/>
        <v>390500DKA6430DKA1070-1080DKA3200</v>
      </c>
      <c r="G4122" t="s">
        <v>501</v>
      </c>
    </row>
    <row r="4123" spans="1:7" x14ac:dyDescent="0.25">
      <c r="A4123">
        <v>390</v>
      </c>
      <c r="B4123">
        <v>500</v>
      </c>
      <c r="C4123" t="s">
        <v>1094</v>
      </c>
      <c r="D4123" t="s">
        <v>911</v>
      </c>
      <c r="E4123" t="s">
        <v>1048</v>
      </c>
      <c r="F4123" t="str">
        <f t="shared" si="64"/>
        <v>390500DKA6430DKA1070-1080DKA3210</v>
      </c>
      <c r="G4123" t="s">
        <v>501</v>
      </c>
    </row>
    <row r="4124" spans="1:7" x14ac:dyDescent="0.25">
      <c r="A4124">
        <v>390</v>
      </c>
      <c r="B4124">
        <v>500</v>
      </c>
      <c r="C4124" t="s">
        <v>1094</v>
      </c>
      <c r="D4124" t="s">
        <v>911</v>
      </c>
      <c r="E4124" t="s">
        <v>1050</v>
      </c>
      <c r="F4124" t="str">
        <f t="shared" si="64"/>
        <v>390500DKA6430DKA1070-1080DKA3220</v>
      </c>
      <c r="G4124" t="s">
        <v>501</v>
      </c>
    </row>
    <row r="4125" spans="1:7" x14ac:dyDescent="0.25">
      <c r="A4125">
        <v>390</v>
      </c>
      <c r="B4125">
        <v>500</v>
      </c>
      <c r="C4125" t="s">
        <v>1094</v>
      </c>
      <c r="D4125" t="s">
        <v>911</v>
      </c>
      <c r="E4125" t="s">
        <v>1052</v>
      </c>
      <c r="F4125" t="str">
        <f t="shared" si="64"/>
        <v>390500DKA6430DKA1070-1080DKA3230</v>
      </c>
      <c r="G4125" t="s">
        <v>501</v>
      </c>
    </row>
    <row r="4126" spans="1:7" x14ac:dyDescent="0.25">
      <c r="A4126">
        <v>390</v>
      </c>
      <c r="B4126">
        <v>500</v>
      </c>
      <c r="C4126" t="s">
        <v>1094</v>
      </c>
      <c r="D4126" t="s">
        <v>913</v>
      </c>
      <c r="E4126" t="s">
        <v>1046</v>
      </c>
      <c r="F4126" t="str">
        <f t="shared" si="64"/>
        <v>390500DKA6430DKA1090DKA3200</v>
      </c>
      <c r="G4126" t="s">
        <v>723</v>
      </c>
    </row>
    <row r="4127" spans="1:7" x14ac:dyDescent="0.25">
      <c r="A4127">
        <v>390</v>
      </c>
      <c r="B4127">
        <v>500</v>
      </c>
      <c r="C4127" t="s">
        <v>1094</v>
      </c>
      <c r="D4127" t="s">
        <v>913</v>
      </c>
      <c r="E4127" t="s">
        <v>1048</v>
      </c>
      <c r="F4127" t="str">
        <f t="shared" si="64"/>
        <v>390500DKA6430DKA1090DKA3210</v>
      </c>
      <c r="G4127" t="s">
        <v>723</v>
      </c>
    </row>
    <row r="4128" spans="1:7" x14ac:dyDescent="0.25">
      <c r="A4128">
        <v>390</v>
      </c>
      <c r="B4128">
        <v>500</v>
      </c>
      <c r="C4128" t="s">
        <v>1094</v>
      </c>
      <c r="D4128" t="s">
        <v>913</v>
      </c>
      <c r="E4128" t="s">
        <v>1050</v>
      </c>
      <c r="F4128" t="str">
        <f t="shared" si="64"/>
        <v>390500DKA6430DKA1090DKA3220</v>
      </c>
      <c r="G4128" t="s">
        <v>723</v>
      </c>
    </row>
    <row r="4129" spans="1:7" x14ac:dyDescent="0.25">
      <c r="A4129">
        <v>390</v>
      </c>
      <c r="B4129">
        <v>500</v>
      </c>
      <c r="C4129" t="s">
        <v>1094</v>
      </c>
      <c r="D4129" t="s">
        <v>913</v>
      </c>
      <c r="E4129" t="s">
        <v>1052</v>
      </c>
      <c r="F4129" t="str">
        <f t="shared" si="64"/>
        <v>390500DKA6430DKA1090DKA3230</v>
      </c>
      <c r="G4129" t="s">
        <v>723</v>
      </c>
    </row>
    <row r="4130" spans="1:7" x14ac:dyDescent="0.25">
      <c r="A4130">
        <v>390</v>
      </c>
      <c r="B4130">
        <v>510</v>
      </c>
      <c r="C4130" t="s">
        <v>1092</v>
      </c>
      <c r="D4130" t="s">
        <v>908</v>
      </c>
      <c r="E4130" t="s">
        <v>1046</v>
      </c>
      <c r="F4130" t="str">
        <f t="shared" si="64"/>
        <v>390510DKA6410DKA1040-1050DKA3200</v>
      </c>
      <c r="G4130" t="s">
        <v>723</v>
      </c>
    </row>
    <row r="4131" spans="1:7" x14ac:dyDescent="0.25">
      <c r="A4131">
        <v>390</v>
      </c>
      <c r="B4131">
        <v>510</v>
      </c>
      <c r="C4131" t="s">
        <v>1092</v>
      </c>
      <c r="D4131" t="s">
        <v>908</v>
      </c>
      <c r="E4131" t="s">
        <v>1048</v>
      </c>
      <c r="F4131" t="str">
        <f t="shared" si="64"/>
        <v>390510DKA6410DKA1040-1050DKA3210</v>
      </c>
      <c r="G4131" t="s">
        <v>723</v>
      </c>
    </row>
    <row r="4132" spans="1:7" x14ac:dyDescent="0.25">
      <c r="A4132">
        <v>390</v>
      </c>
      <c r="B4132">
        <v>510</v>
      </c>
      <c r="C4132" t="s">
        <v>1092</v>
      </c>
      <c r="D4132" t="s">
        <v>908</v>
      </c>
      <c r="E4132" t="s">
        <v>1050</v>
      </c>
      <c r="F4132" t="str">
        <f t="shared" si="64"/>
        <v>390510DKA6410DKA1040-1050DKA3220</v>
      </c>
      <c r="G4132" t="s">
        <v>723</v>
      </c>
    </row>
    <row r="4133" spans="1:7" x14ac:dyDescent="0.25">
      <c r="A4133">
        <v>390</v>
      </c>
      <c r="B4133">
        <v>510</v>
      </c>
      <c r="C4133" t="s">
        <v>1092</v>
      </c>
      <c r="D4133" t="s">
        <v>908</v>
      </c>
      <c r="E4133" t="s">
        <v>1052</v>
      </c>
      <c r="F4133" t="str">
        <f t="shared" si="64"/>
        <v>390510DKA6410DKA1040-1050DKA3230</v>
      </c>
      <c r="G4133" t="s">
        <v>723</v>
      </c>
    </row>
    <row r="4134" spans="1:7" x14ac:dyDescent="0.25">
      <c r="A4134">
        <v>390</v>
      </c>
      <c r="B4134">
        <v>510</v>
      </c>
      <c r="C4134" t="s">
        <v>1092</v>
      </c>
      <c r="D4134" t="s">
        <v>910</v>
      </c>
      <c r="E4134" t="s">
        <v>1046</v>
      </c>
      <c r="F4134" t="str">
        <f t="shared" si="64"/>
        <v>390510DKA6410DKA1060DKA3200</v>
      </c>
      <c r="G4134" t="s">
        <v>504</v>
      </c>
    </row>
    <row r="4135" spans="1:7" x14ac:dyDescent="0.25">
      <c r="A4135">
        <v>390</v>
      </c>
      <c r="B4135">
        <v>510</v>
      </c>
      <c r="C4135" t="s">
        <v>1092</v>
      </c>
      <c r="D4135" t="s">
        <v>910</v>
      </c>
      <c r="E4135" t="s">
        <v>1048</v>
      </c>
      <c r="F4135" t="str">
        <f t="shared" si="64"/>
        <v>390510DKA6410DKA1060DKA3210</v>
      </c>
      <c r="G4135" t="s">
        <v>504</v>
      </c>
    </row>
    <row r="4136" spans="1:7" x14ac:dyDescent="0.25">
      <c r="A4136">
        <v>390</v>
      </c>
      <c r="B4136">
        <v>510</v>
      </c>
      <c r="C4136" t="s">
        <v>1092</v>
      </c>
      <c r="D4136" t="s">
        <v>910</v>
      </c>
      <c r="E4136" t="s">
        <v>1050</v>
      </c>
      <c r="F4136" t="str">
        <f t="shared" si="64"/>
        <v>390510DKA6410DKA1060DKA3220</v>
      </c>
      <c r="G4136" t="s">
        <v>501</v>
      </c>
    </row>
    <row r="4137" spans="1:7" x14ac:dyDescent="0.25">
      <c r="A4137">
        <v>390</v>
      </c>
      <c r="B4137">
        <v>510</v>
      </c>
      <c r="C4137" t="s">
        <v>1092</v>
      </c>
      <c r="D4137" t="s">
        <v>910</v>
      </c>
      <c r="E4137" t="s">
        <v>1052</v>
      </c>
      <c r="F4137" t="str">
        <f t="shared" si="64"/>
        <v>390510DKA6410DKA1060DKA3230</v>
      </c>
      <c r="G4137" t="s">
        <v>501</v>
      </c>
    </row>
    <row r="4138" spans="1:7" x14ac:dyDescent="0.25">
      <c r="A4138">
        <v>390</v>
      </c>
      <c r="B4138">
        <v>510</v>
      </c>
      <c r="C4138" t="s">
        <v>1092</v>
      </c>
      <c r="D4138" t="s">
        <v>911</v>
      </c>
      <c r="E4138" t="s">
        <v>1046</v>
      </c>
      <c r="F4138" t="str">
        <f t="shared" si="64"/>
        <v>390510DKA6410DKA1070-1080DKA3200</v>
      </c>
      <c r="G4138" t="s">
        <v>723</v>
      </c>
    </row>
    <row r="4139" spans="1:7" x14ac:dyDescent="0.25">
      <c r="A4139">
        <v>390</v>
      </c>
      <c r="B4139">
        <v>510</v>
      </c>
      <c r="C4139" t="s">
        <v>1092</v>
      </c>
      <c r="D4139" t="s">
        <v>911</v>
      </c>
      <c r="E4139" t="s">
        <v>1048</v>
      </c>
      <c r="F4139" t="str">
        <f t="shared" si="64"/>
        <v>390510DKA6410DKA1070-1080DKA3210</v>
      </c>
      <c r="G4139" t="s">
        <v>723</v>
      </c>
    </row>
    <row r="4140" spans="1:7" x14ac:dyDescent="0.25">
      <c r="A4140">
        <v>390</v>
      </c>
      <c r="B4140">
        <v>510</v>
      </c>
      <c r="C4140" t="s">
        <v>1092</v>
      </c>
      <c r="D4140" t="s">
        <v>911</v>
      </c>
      <c r="E4140" t="s">
        <v>1050</v>
      </c>
      <c r="F4140" t="str">
        <f t="shared" si="64"/>
        <v>390510DKA6410DKA1070-1080DKA3220</v>
      </c>
      <c r="G4140" t="s">
        <v>723</v>
      </c>
    </row>
    <row r="4141" spans="1:7" x14ac:dyDescent="0.25">
      <c r="A4141">
        <v>390</v>
      </c>
      <c r="B4141">
        <v>510</v>
      </c>
      <c r="C4141" t="s">
        <v>1092</v>
      </c>
      <c r="D4141" t="s">
        <v>911</v>
      </c>
      <c r="E4141" t="s">
        <v>1052</v>
      </c>
      <c r="F4141" t="str">
        <f t="shared" si="64"/>
        <v>390510DKA6410DKA1070-1080DKA3230</v>
      </c>
      <c r="G4141" t="s">
        <v>723</v>
      </c>
    </row>
    <row r="4142" spans="1:7" x14ac:dyDescent="0.25">
      <c r="A4142">
        <v>390</v>
      </c>
      <c r="B4142">
        <v>510</v>
      </c>
      <c r="C4142" t="s">
        <v>1092</v>
      </c>
      <c r="D4142" t="s">
        <v>913</v>
      </c>
      <c r="E4142" t="s">
        <v>1046</v>
      </c>
      <c r="F4142" t="str">
        <f t="shared" si="64"/>
        <v>390510DKA6410DKA1090DKA3200</v>
      </c>
      <c r="G4142" t="s">
        <v>504</v>
      </c>
    </row>
    <row r="4143" spans="1:7" x14ac:dyDescent="0.25">
      <c r="A4143">
        <v>390</v>
      </c>
      <c r="B4143">
        <v>510</v>
      </c>
      <c r="C4143" t="s">
        <v>1092</v>
      </c>
      <c r="D4143" t="s">
        <v>913</v>
      </c>
      <c r="E4143" t="s">
        <v>1048</v>
      </c>
      <c r="F4143" t="str">
        <f t="shared" si="64"/>
        <v>390510DKA6410DKA1090DKA3210</v>
      </c>
      <c r="G4143" t="s">
        <v>504</v>
      </c>
    </row>
    <row r="4144" spans="1:7" x14ac:dyDescent="0.25">
      <c r="A4144">
        <v>390</v>
      </c>
      <c r="B4144">
        <v>510</v>
      </c>
      <c r="C4144" t="s">
        <v>1092</v>
      </c>
      <c r="D4144" t="s">
        <v>913</v>
      </c>
      <c r="E4144" t="s">
        <v>1050</v>
      </c>
      <c r="F4144" t="str">
        <f t="shared" si="64"/>
        <v>390510DKA6410DKA1090DKA3220</v>
      </c>
      <c r="G4144" t="s">
        <v>501</v>
      </c>
    </row>
    <row r="4145" spans="1:7" x14ac:dyDescent="0.25">
      <c r="A4145">
        <v>390</v>
      </c>
      <c r="B4145">
        <v>510</v>
      </c>
      <c r="C4145" t="s">
        <v>1092</v>
      </c>
      <c r="D4145" t="s">
        <v>913</v>
      </c>
      <c r="E4145" t="s">
        <v>1052</v>
      </c>
      <c r="F4145" t="str">
        <f t="shared" si="64"/>
        <v>390510DKA6410DKA1090DKA3230</v>
      </c>
      <c r="G4145" t="s">
        <v>501</v>
      </c>
    </row>
    <row r="4146" spans="1:7" x14ac:dyDescent="0.25">
      <c r="A4146">
        <v>390</v>
      </c>
      <c r="B4146">
        <v>510</v>
      </c>
      <c r="C4146" t="s">
        <v>1093</v>
      </c>
      <c r="D4146" t="s">
        <v>908</v>
      </c>
      <c r="E4146" t="s">
        <v>1046</v>
      </c>
      <c r="F4146" t="str">
        <f t="shared" si="64"/>
        <v>390510DKA6420DKA1040-1050DKA3200</v>
      </c>
      <c r="G4146" t="s">
        <v>501</v>
      </c>
    </row>
    <row r="4147" spans="1:7" x14ac:dyDescent="0.25">
      <c r="A4147">
        <v>390</v>
      </c>
      <c r="B4147">
        <v>510</v>
      </c>
      <c r="C4147" t="s">
        <v>1093</v>
      </c>
      <c r="D4147" t="s">
        <v>908</v>
      </c>
      <c r="E4147" t="s">
        <v>1048</v>
      </c>
      <c r="F4147" t="str">
        <f t="shared" si="64"/>
        <v>390510DKA6420DKA1040-1050DKA3210</v>
      </c>
      <c r="G4147" t="s">
        <v>501</v>
      </c>
    </row>
    <row r="4148" spans="1:7" x14ac:dyDescent="0.25">
      <c r="A4148">
        <v>390</v>
      </c>
      <c r="B4148">
        <v>510</v>
      </c>
      <c r="C4148" t="s">
        <v>1093</v>
      </c>
      <c r="D4148" t="s">
        <v>908</v>
      </c>
      <c r="E4148" t="s">
        <v>1050</v>
      </c>
      <c r="F4148" t="str">
        <f t="shared" si="64"/>
        <v>390510DKA6420DKA1040-1050DKA3220</v>
      </c>
      <c r="G4148" t="s">
        <v>501</v>
      </c>
    </row>
    <row r="4149" spans="1:7" x14ac:dyDescent="0.25">
      <c r="A4149">
        <v>390</v>
      </c>
      <c r="B4149">
        <v>510</v>
      </c>
      <c r="C4149" t="s">
        <v>1093</v>
      </c>
      <c r="D4149" t="s">
        <v>908</v>
      </c>
      <c r="E4149" t="s">
        <v>1052</v>
      </c>
      <c r="F4149" t="str">
        <f t="shared" si="64"/>
        <v>390510DKA6420DKA1040-1050DKA3230</v>
      </c>
      <c r="G4149" t="s">
        <v>501</v>
      </c>
    </row>
    <row r="4150" spans="1:7" x14ac:dyDescent="0.25">
      <c r="A4150">
        <v>390</v>
      </c>
      <c r="B4150">
        <v>510</v>
      </c>
      <c r="C4150" t="s">
        <v>1093</v>
      </c>
      <c r="D4150" t="s">
        <v>910</v>
      </c>
      <c r="E4150" t="s">
        <v>1046</v>
      </c>
      <c r="F4150" t="str">
        <f t="shared" si="64"/>
        <v>390510DKA6420DKA1060DKA3200</v>
      </c>
      <c r="G4150" t="s">
        <v>501</v>
      </c>
    </row>
    <row r="4151" spans="1:7" x14ac:dyDescent="0.25">
      <c r="A4151">
        <v>390</v>
      </c>
      <c r="B4151">
        <v>510</v>
      </c>
      <c r="C4151" t="s">
        <v>1093</v>
      </c>
      <c r="D4151" t="s">
        <v>910</v>
      </c>
      <c r="E4151" t="s">
        <v>1048</v>
      </c>
      <c r="F4151" t="str">
        <f t="shared" si="64"/>
        <v>390510DKA6420DKA1060DKA3210</v>
      </c>
      <c r="G4151" t="s">
        <v>501</v>
      </c>
    </row>
    <row r="4152" spans="1:7" x14ac:dyDescent="0.25">
      <c r="A4152">
        <v>390</v>
      </c>
      <c r="B4152">
        <v>510</v>
      </c>
      <c r="C4152" t="s">
        <v>1093</v>
      </c>
      <c r="D4152" t="s">
        <v>910</v>
      </c>
      <c r="E4152" t="s">
        <v>1050</v>
      </c>
      <c r="F4152" t="str">
        <f t="shared" si="64"/>
        <v>390510DKA6420DKA1060DKA3220</v>
      </c>
      <c r="G4152" t="s">
        <v>501</v>
      </c>
    </row>
    <row r="4153" spans="1:7" x14ac:dyDescent="0.25">
      <c r="A4153">
        <v>390</v>
      </c>
      <c r="B4153">
        <v>510</v>
      </c>
      <c r="C4153" t="s">
        <v>1093</v>
      </c>
      <c r="D4153" t="s">
        <v>910</v>
      </c>
      <c r="E4153" t="s">
        <v>1052</v>
      </c>
      <c r="F4153" t="str">
        <f t="shared" si="64"/>
        <v>390510DKA6420DKA1060DKA3230</v>
      </c>
      <c r="G4153" t="s">
        <v>501</v>
      </c>
    </row>
    <row r="4154" spans="1:7" x14ac:dyDescent="0.25">
      <c r="A4154">
        <v>390</v>
      </c>
      <c r="B4154">
        <v>510</v>
      </c>
      <c r="C4154" t="s">
        <v>1093</v>
      </c>
      <c r="D4154" t="s">
        <v>911</v>
      </c>
      <c r="E4154" t="s">
        <v>1046</v>
      </c>
      <c r="F4154" t="str">
        <f t="shared" si="64"/>
        <v>390510DKA6420DKA1070-1080DKA3200</v>
      </c>
      <c r="G4154" t="s">
        <v>504</v>
      </c>
    </row>
    <row r="4155" spans="1:7" x14ac:dyDescent="0.25">
      <c r="A4155">
        <v>390</v>
      </c>
      <c r="B4155">
        <v>510</v>
      </c>
      <c r="C4155" t="s">
        <v>1093</v>
      </c>
      <c r="D4155" t="s">
        <v>911</v>
      </c>
      <c r="E4155" t="s">
        <v>1048</v>
      </c>
      <c r="F4155" t="str">
        <f t="shared" si="64"/>
        <v>390510DKA6420DKA1070-1080DKA3210</v>
      </c>
      <c r="G4155" t="s">
        <v>504</v>
      </c>
    </row>
    <row r="4156" spans="1:7" x14ac:dyDescent="0.25">
      <c r="A4156">
        <v>390</v>
      </c>
      <c r="B4156">
        <v>510</v>
      </c>
      <c r="C4156" t="s">
        <v>1093</v>
      </c>
      <c r="D4156" t="s">
        <v>911</v>
      </c>
      <c r="E4156" t="s">
        <v>1050</v>
      </c>
      <c r="F4156" t="str">
        <f t="shared" si="64"/>
        <v>390510DKA6420DKA1070-1080DKA3220</v>
      </c>
      <c r="G4156" t="s">
        <v>501</v>
      </c>
    </row>
    <row r="4157" spans="1:7" x14ac:dyDescent="0.25">
      <c r="A4157">
        <v>390</v>
      </c>
      <c r="B4157">
        <v>510</v>
      </c>
      <c r="C4157" t="s">
        <v>1093</v>
      </c>
      <c r="D4157" t="s">
        <v>911</v>
      </c>
      <c r="E4157" t="s">
        <v>1052</v>
      </c>
      <c r="F4157" t="str">
        <f t="shared" si="64"/>
        <v>390510DKA6420DKA1070-1080DKA3230</v>
      </c>
      <c r="G4157" t="s">
        <v>501</v>
      </c>
    </row>
    <row r="4158" spans="1:7" x14ac:dyDescent="0.25">
      <c r="A4158">
        <v>390</v>
      </c>
      <c r="B4158">
        <v>510</v>
      </c>
      <c r="C4158" t="s">
        <v>1093</v>
      </c>
      <c r="D4158" t="s">
        <v>913</v>
      </c>
      <c r="E4158" t="s">
        <v>1046</v>
      </c>
      <c r="F4158" t="str">
        <f t="shared" si="64"/>
        <v>390510DKA6420DKA1090DKA3200</v>
      </c>
      <c r="G4158" t="s">
        <v>504</v>
      </c>
    </row>
    <row r="4159" spans="1:7" x14ac:dyDescent="0.25">
      <c r="A4159">
        <v>390</v>
      </c>
      <c r="B4159">
        <v>510</v>
      </c>
      <c r="C4159" t="s">
        <v>1093</v>
      </c>
      <c r="D4159" t="s">
        <v>913</v>
      </c>
      <c r="E4159" t="s">
        <v>1048</v>
      </c>
      <c r="F4159" t="str">
        <f t="shared" si="64"/>
        <v>390510DKA6420DKA1090DKA3210</v>
      </c>
      <c r="G4159" t="s">
        <v>504</v>
      </c>
    </row>
    <row r="4160" spans="1:7" x14ac:dyDescent="0.25">
      <c r="A4160">
        <v>390</v>
      </c>
      <c r="B4160">
        <v>510</v>
      </c>
      <c r="C4160" t="s">
        <v>1093</v>
      </c>
      <c r="D4160" t="s">
        <v>913</v>
      </c>
      <c r="E4160" t="s">
        <v>1050</v>
      </c>
      <c r="F4160" t="str">
        <f t="shared" si="64"/>
        <v>390510DKA6420DKA1090DKA3220</v>
      </c>
      <c r="G4160" t="s">
        <v>501</v>
      </c>
    </row>
    <row r="4161" spans="1:7" x14ac:dyDescent="0.25">
      <c r="A4161">
        <v>390</v>
      </c>
      <c r="B4161">
        <v>510</v>
      </c>
      <c r="C4161" t="s">
        <v>1093</v>
      </c>
      <c r="D4161" t="s">
        <v>913</v>
      </c>
      <c r="E4161" t="s">
        <v>1052</v>
      </c>
      <c r="F4161" t="str">
        <f t="shared" si="64"/>
        <v>390510DKA6420DKA1090DKA3230</v>
      </c>
      <c r="G4161" t="s">
        <v>501</v>
      </c>
    </row>
    <row r="4162" spans="1:7" x14ac:dyDescent="0.25">
      <c r="A4162">
        <v>390</v>
      </c>
      <c r="B4162">
        <v>510</v>
      </c>
      <c r="C4162" t="s">
        <v>1094</v>
      </c>
      <c r="D4162" t="s">
        <v>908</v>
      </c>
      <c r="E4162" t="s">
        <v>1046</v>
      </c>
      <c r="F4162" t="str">
        <f t="shared" si="64"/>
        <v>390510DKA6430DKA1040-1050DKA3200</v>
      </c>
      <c r="G4162" t="s">
        <v>501</v>
      </c>
    </row>
    <row r="4163" spans="1:7" x14ac:dyDescent="0.25">
      <c r="A4163">
        <v>390</v>
      </c>
      <c r="B4163">
        <v>510</v>
      </c>
      <c r="C4163" t="s">
        <v>1094</v>
      </c>
      <c r="D4163" t="s">
        <v>908</v>
      </c>
      <c r="E4163" t="s">
        <v>1048</v>
      </c>
      <c r="F4163" t="str">
        <f t="shared" ref="F4163:F4226" si="65">CONCATENATE(A4163,B4163,C4163,D4163,E4163)</f>
        <v>390510DKA6430DKA1040-1050DKA3210</v>
      </c>
      <c r="G4163" t="s">
        <v>501</v>
      </c>
    </row>
    <row r="4164" spans="1:7" x14ac:dyDescent="0.25">
      <c r="A4164">
        <v>390</v>
      </c>
      <c r="B4164">
        <v>510</v>
      </c>
      <c r="C4164" t="s">
        <v>1094</v>
      </c>
      <c r="D4164" t="s">
        <v>908</v>
      </c>
      <c r="E4164" t="s">
        <v>1050</v>
      </c>
      <c r="F4164" t="str">
        <f t="shared" si="65"/>
        <v>390510DKA6430DKA1040-1050DKA3220</v>
      </c>
      <c r="G4164" t="s">
        <v>501</v>
      </c>
    </row>
    <row r="4165" spans="1:7" x14ac:dyDescent="0.25">
      <c r="A4165">
        <v>390</v>
      </c>
      <c r="B4165">
        <v>510</v>
      </c>
      <c r="C4165" t="s">
        <v>1094</v>
      </c>
      <c r="D4165" t="s">
        <v>908</v>
      </c>
      <c r="E4165" t="s">
        <v>1052</v>
      </c>
      <c r="F4165" t="str">
        <f t="shared" si="65"/>
        <v>390510DKA6430DKA1040-1050DKA3230</v>
      </c>
      <c r="G4165" t="s">
        <v>501</v>
      </c>
    </row>
    <row r="4166" spans="1:7" x14ac:dyDescent="0.25">
      <c r="A4166">
        <v>390</v>
      </c>
      <c r="B4166">
        <v>510</v>
      </c>
      <c r="C4166" t="s">
        <v>1094</v>
      </c>
      <c r="D4166" t="s">
        <v>910</v>
      </c>
      <c r="E4166" t="s">
        <v>1046</v>
      </c>
      <c r="F4166" t="str">
        <f t="shared" si="65"/>
        <v>390510DKA6430DKA1060DKA3200</v>
      </c>
      <c r="G4166" t="s">
        <v>723</v>
      </c>
    </row>
    <row r="4167" spans="1:7" x14ac:dyDescent="0.25">
      <c r="A4167">
        <v>390</v>
      </c>
      <c r="B4167">
        <v>510</v>
      </c>
      <c r="C4167" t="s">
        <v>1094</v>
      </c>
      <c r="D4167" t="s">
        <v>910</v>
      </c>
      <c r="E4167" t="s">
        <v>1048</v>
      </c>
      <c r="F4167" t="str">
        <f t="shared" si="65"/>
        <v>390510DKA6430DKA1060DKA3210</v>
      </c>
      <c r="G4167" t="s">
        <v>723</v>
      </c>
    </row>
    <row r="4168" spans="1:7" x14ac:dyDescent="0.25">
      <c r="A4168">
        <v>390</v>
      </c>
      <c r="B4168">
        <v>510</v>
      </c>
      <c r="C4168" t="s">
        <v>1094</v>
      </c>
      <c r="D4168" t="s">
        <v>910</v>
      </c>
      <c r="E4168" t="s">
        <v>1050</v>
      </c>
      <c r="F4168" t="str">
        <f t="shared" si="65"/>
        <v>390510DKA6430DKA1060DKA3220</v>
      </c>
      <c r="G4168" t="s">
        <v>723</v>
      </c>
    </row>
    <row r="4169" spans="1:7" x14ac:dyDescent="0.25">
      <c r="A4169">
        <v>390</v>
      </c>
      <c r="B4169">
        <v>510</v>
      </c>
      <c r="C4169" t="s">
        <v>1094</v>
      </c>
      <c r="D4169" t="s">
        <v>910</v>
      </c>
      <c r="E4169" t="s">
        <v>1052</v>
      </c>
      <c r="F4169" t="str">
        <f t="shared" si="65"/>
        <v>390510DKA6430DKA1060DKA3230</v>
      </c>
      <c r="G4169" t="s">
        <v>723</v>
      </c>
    </row>
    <row r="4170" spans="1:7" x14ac:dyDescent="0.25">
      <c r="A4170">
        <v>390</v>
      </c>
      <c r="B4170">
        <v>510</v>
      </c>
      <c r="C4170" t="s">
        <v>1094</v>
      </c>
      <c r="D4170" t="s">
        <v>911</v>
      </c>
      <c r="E4170" t="s">
        <v>1046</v>
      </c>
      <c r="F4170" t="str">
        <f t="shared" si="65"/>
        <v>390510DKA6430DKA1070-1080DKA3200</v>
      </c>
      <c r="G4170" t="s">
        <v>501</v>
      </c>
    </row>
    <row r="4171" spans="1:7" x14ac:dyDescent="0.25">
      <c r="A4171">
        <v>390</v>
      </c>
      <c r="B4171">
        <v>510</v>
      </c>
      <c r="C4171" t="s">
        <v>1094</v>
      </c>
      <c r="D4171" t="s">
        <v>911</v>
      </c>
      <c r="E4171" t="s">
        <v>1048</v>
      </c>
      <c r="F4171" t="str">
        <f t="shared" si="65"/>
        <v>390510DKA6430DKA1070-1080DKA3210</v>
      </c>
      <c r="G4171" t="s">
        <v>501</v>
      </c>
    </row>
    <row r="4172" spans="1:7" x14ac:dyDescent="0.25">
      <c r="A4172">
        <v>390</v>
      </c>
      <c r="B4172">
        <v>510</v>
      </c>
      <c r="C4172" t="s">
        <v>1094</v>
      </c>
      <c r="D4172" t="s">
        <v>911</v>
      </c>
      <c r="E4172" t="s">
        <v>1050</v>
      </c>
      <c r="F4172" t="str">
        <f t="shared" si="65"/>
        <v>390510DKA6430DKA1070-1080DKA3220</v>
      </c>
      <c r="G4172" t="s">
        <v>501</v>
      </c>
    </row>
    <row r="4173" spans="1:7" x14ac:dyDescent="0.25">
      <c r="A4173">
        <v>390</v>
      </c>
      <c r="B4173">
        <v>510</v>
      </c>
      <c r="C4173" t="s">
        <v>1094</v>
      </c>
      <c r="D4173" t="s">
        <v>911</v>
      </c>
      <c r="E4173" t="s">
        <v>1052</v>
      </c>
      <c r="F4173" t="str">
        <f t="shared" si="65"/>
        <v>390510DKA6430DKA1070-1080DKA3230</v>
      </c>
      <c r="G4173" t="s">
        <v>501</v>
      </c>
    </row>
    <row r="4174" spans="1:7" x14ac:dyDescent="0.25">
      <c r="A4174">
        <v>390</v>
      </c>
      <c r="B4174">
        <v>510</v>
      </c>
      <c r="C4174" t="s">
        <v>1094</v>
      </c>
      <c r="D4174" t="s">
        <v>913</v>
      </c>
      <c r="E4174" t="s">
        <v>1046</v>
      </c>
      <c r="F4174" t="str">
        <f t="shared" si="65"/>
        <v>390510DKA6430DKA1090DKA3200</v>
      </c>
      <c r="G4174" t="s">
        <v>723</v>
      </c>
    </row>
    <row r="4175" spans="1:7" x14ac:dyDescent="0.25">
      <c r="A4175">
        <v>390</v>
      </c>
      <c r="B4175">
        <v>510</v>
      </c>
      <c r="C4175" t="s">
        <v>1094</v>
      </c>
      <c r="D4175" t="s">
        <v>913</v>
      </c>
      <c r="E4175" t="s">
        <v>1048</v>
      </c>
      <c r="F4175" t="str">
        <f t="shared" si="65"/>
        <v>390510DKA6430DKA1090DKA3210</v>
      </c>
      <c r="G4175" t="s">
        <v>723</v>
      </c>
    </row>
    <row r="4176" spans="1:7" x14ac:dyDescent="0.25">
      <c r="A4176">
        <v>390</v>
      </c>
      <c r="B4176">
        <v>510</v>
      </c>
      <c r="C4176" t="s">
        <v>1094</v>
      </c>
      <c r="D4176" t="s">
        <v>913</v>
      </c>
      <c r="E4176" t="s">
        <v>1050</v>
      </c>
      <c r="F4176" t="str">
        <f t="shared" si="65"/>
        <v>390510DKA6430DKA1090DKA3220</v>
      </c>
      <c r="G4176" t="s">
        <v>723</v>
      </c>
    </row>
    <row r="4177" spans="1:7" x14ac:dyDescent="0.25">
      <c r="A4177">
        <v>390</v>
      </c>
      <c r="B4177">
        <v>510</v>
      </c>
      <c r="C4177" t="s">
        <v>1094</v>
      </c>
      <c r="D4177" t="s">
        <v>913</v>
      </c>
      <c r="E4177" t="s">
        <v>1052</v>
      </c>
      <c r="F4177" t="str">
        <f t="shared" si="65"/>
        <v>390510DKA6430DKA1090DKA3230</v>
      </c>
      <c r="G4177" t="s">
        <v>723</v>
      </c>
    </row>
    <row r="4178" spans="1:7" x14ac:dyDescent="0.25">
      <c r="A4178">
        <v>390</v>
      </c>
      <c r="B4178">
        <v>520</v>
      </c>
      <c r="C4178" t="s">
        <v>1092</v>
      </c>
      <c r="D4178" t="s">
        <v>908</v>
      </c>
      <c r="E4178" t="s">
        <v>1046</v>
      </c>
      <c r="F4178" t="str">
        <f t="shared" si="65"/>
        <v>390520DKA6410DKA1040-1050DKA3200</v>
      </c>
      <c r="G4178" t="s">
        <v>723</v>
      </c>
    </row>
    <row r="4179" spans="1:7" x14ac:dyDescent="0.25">
      <c r="A4179">
        <v>390</v>
      </c>
      <c r="B4179">
        <v>520</v>
      </c>
      <c r="C4179" t="s">
        <v>1092</v>
      </c>
      <c r="D4179" t="s">
        <v>908</v>
      </c>
      <c r="E4179" t="s">
        <v>1048</v>
      </c>
      <c r="F4179" t="str">
        <f t="shared" si="65"/>
        <v>390520DKA6410DKA1040-1050DKA3210</v>
      </c>
      <c r="G4179" t="s">
        <v>723</v>
      </c>
    </row>
    <row r="4180" spans="1:7" x14ac:dyDescent="0.25">
      <c r="A4180">
        <v>390</v>
      </c>
      <c r="B4180">
        <v>520</v>
      </c>
      <c r="C4180" t="s">
        <v>1092</v>
      </c>
      <c r="D4180" t="s">
        <v>908</v>
      </c>
      <c r="E4180" t="s">
        <v>1050</v>
      </c>
      <c r="F4180" t="str">
        <f t="shared" si="65"/>
        <v>390520DKA6410DKA1040-1050DKA3220</v>
      </c>
      <c r="G4180" t="s">
        <v>723</v>
      </c>
    </row>
    <row r="4181" spans="1:7" x14ac:dyDescent="0.25">
      <c r="A4181">
        <v>390</v>
      </c>
      <c r="B4181">
        <v>520</v>
      </c>
      <c r="C4181" t="s">
        <v>1092</v>
      </c>
      <c r="D4181" t="s">
        <v>908</v>
      </c>
      <c r="E4181" t="s">
        <v>1052</v>
      </c>
      <c r="F4181" t="str">
        <f t="shared" si="65"/>
        <v>390520DKA6410DKA1040-1050DKA3230</v>
      </c>
      <c r="G4181" t="s">
        <v>723</v>
      </c>
    </row>
    <row r="4182" spans="1:7" x14ac:dyDescent="0.25">
      <c r="A4182">
        <v>390</v>
      </c>
      <c r="B4182">
        <v>520</v>
      </c>
      <c r="C4182" t="s">
        <v>1092</v>
      </c>
      <c r="D4182" t="s">
        <v>910</v>
      </c>
      <c r="E4182" t="s">
        <v>1046</v>
      </c>
      <c r="F4182" t="str">
        <f t="shared" si="65"/>
        <v>390520DKA6410DKA1060DKA3200</v>
      </c>
      <c r="G4182" t="s">
        <v>504</v>
      </c>
    </row>
    <row r="4183" spans="1:7" x14ac:dyDescent="0.25">
      <c r="A4183">
        <v>390</v>
      </c>
      <c r="B4183">
        <v>520</v>
      </c>
      <c r="C4183" t="s">
        <v>1092</v>
      </c>
      <c r="D4183" t="s">
        <v>910</v>
      </c>
      <c r="E4183" t="s">
        <v>1048</v>
      </c>
      <c r="F4183" t="str">
        <f t="shared" si="65"/>
        <v>390520DKA6410DKA1060DKA3210</v>
      </c>
      <c r="G4183" t="s">
        <v>504</v>
      </c>
    </row>
    <row r="4184" spans="1:7" x14ac:dyDescent="0.25">
      <c r="A4184">
        <v>390</v>
      </c>
      <c r="B4184">
        <v>520</v>
      </c>
      <c r="C4184" t="s">
        <v>1092</v>
      </c>
      <c r="D4184" t="s">
        <v>910</v>
      </c>
      <c r="E4184" t="s">
        <v>1050</v>
      </c>
      <c r="F4184" t="str">
        <f t="shared" si="65"/>
        <v>390520DKA6410DKA1060DKA3220</v>
      </c>
      <c r="G4184" t="s">
        <v>501</v>
      </c>
    </row>
    <row r="4185" spans="1:7" x14ac:dyDescent="0.25">
      <c r="A4185">
        <v>390</v>
      </c>
      <c r="B4185">
        <v>520</v>
      </c>
      <c r="C4185" t="s">
        <v>1092</v>
      </c>
      <c r="D4185" t="s">
        <v>910</v>
      </c>
      <c r="E4185" t="s">
        <v>1052</v>
      </c>
      <c r="F4185" t="str">
        <f t="shared" si="65"/>
        <v>390520DKA6410DKA1060DKA3230</v>
      </c>
      <c r="G4185" t="s">
        <v>501</v>
      </c>
    </row>
    <row r="4186" spans="1:7" x14ac:dyDescent="0.25">
      <c r="A4186">
        <v>390</v>
      </c>
      <c r="B4186">
        <v>520</v>
      </c>
      <c r="C4186" t="s">
        <v>1092</v>
      </c>
      <c r="D4186" t="s">
        <v>911</v>
      </c>
      <c r="E4186" t="s">
        <v>1046</v>
      </c>
      <c r="F4186" t="str">
        <f t="shared" si="65"/>
        <v>390520DKA6410DKA1070-1080DKA3200</v>
      </c>
      <c r="G4186" t="s">
        <v>723</v>
      </c>
    </row>
    <row r="4187" spans="1:7" x14ac:dyDescent="0.25">
      <c r="A4187">
        <v>390</v>
      </c>
      <c r="B4187">
        <v>520</v>
      </c>
      <c r="C4187" t="s">
        <v>1092</v>
      </c>
      <c r="D4187" t="s">
        <v>911</v>
      </c>
      <c r="E4187" t="s">
        <v>1048</v>
      </c>
      <c r="F4187" t="str">
        <f t="shared" si="65"/>
        <v>390520DKA6410DKA1070-1080DKA3210</v>
      </c>
      <c r="G4187" t="s">
        <v>723</v>
      </c>
    </row>
    <row r="4188" spans="1:7" x14ac:dyDescent="0.25">
      <c r="A4188">
        <v>390</v>
      </c>
      <c r="B4188">
        <v>520</v>
      </c>
      <c r="C4188" t="s">
        <v>1092</v>
      </c>
      <c r="D4188" t="s">
        <v>911</v>
      </c>
      <c r="E4188" t="s">
        <v>1050</v>
      </c>
      <c r="F4188" t="str">
        <f t="shared" si="65"/>
        <v>390520DKA6410DKA1070-1080DKA3220</v>
      </c>
      <c r="G4188" t="s">
        <v>723</v>
      </c>
    </row>
    <row r="4189" spans="1:7" x14ac:dyDescent="0.25">
      <c r="A4189">
        <v>390</v>
      </c>
      <c r="B4189">
        <v>520</v>
      </c>
      <c r="C4189" t="s">
        <v>1092</v>
      </c>
      <c r="D4189" t="s">
        <v>911</v>
      </c>
      <c r="E4189" t="s">
        <v>1052</v>
      </c>
      <c r="F4189" t="str">
        <f t="shared" si="65"/>
        <v>390520DKA6410DKA1070-1080DKA3230</v>
      </c>
      <c r="G4189" t="s">
        <v>723</v>
      </c>
    </row>
    <row r="4190" spans="1:7" x14ac:dyDescent="0.25">
      <c r="A4190">
        <v>390</v>
      </c>
      <c r="B4190">
        <v>520</v>
      </c>
      <c r="C4190" t="s">
        <v>1092</v>
      </c>
      <c r="D4190" t="s">
        <v>913</v>
      </c>
      <c r="E4190" t="s">
        <v>1046</v>
      </c>
      <c r="F4190" t="str">
        <f t="shared" si="65"/>
        <v>390520DKA6410DKA1090DKA3200</v>
      </c>
      <c r="G4190" t="s">
        <v>504</v>
      </c>
    </row>
    <row r="4191" spans="1:7" x14ac:dyDescent="0.25">
      <c r="A4191">
        <v>390</v>
      </c>
      <c r="B4191">
        <v>520</v>
      </c>
      <c r="C4191" t="s">
        <v>1092</v>
      </c>
      <c r="D4191" t="s">
        <v>913</v>
      </c>
      <c r="E4191" t="s">
        <v>1048</v>
      </c>
      <c r="F4191" t="str">
        <f t="shared" si="65"/>
        <v>390520DKA6410DKA1090DKA3210</v>
      </c>
      <c r="G4191" t="s">
        <v>504</v>
      </c>
    </row>
    <row r="4192" spans="1:7" x14ac:dyDescent="0.25">
      <c r="A4192">
        <v>390</v>
      </c>
      <c r="B4192">
        <v>520</v>
      </c>
      <c r="C4192" t="s">
        <v>1092</v>
      </c>
      <c r="D4192" t="s">
        <v>913</v>
      </c>
      <c r="E4192" t="s">
        <v>1050</v>
      </c>
      <c r="F4192" t="str">
        <f t="shared" si="65"/>
        <v>390520DKA6410DKA1090DKA3220</v>
      </c>
      <c r="G4192" t="s">
        <v>501</v>
      </c>
    </row>
    <row r="4193" spans="1:7" x14ac:dyDescent="0.25">
      <c r="A4193">
        <v>390</v>
      </c>
      <c r="B4193">
        <v>520</v>
      </c>
      <c r="C4193" t="s">
        <v>1092</v>
      </c>
      <c r="D4193" t="s">
        <v>913</v>
      </c>
      <c r="E4193" t="s">
        <v>1052</v>
      </c>
      <c r="F4193" t="str">
        <f t="shared" si="65"/>
        <v>390520DKA6410DKA1090DKA3230</v>
      </c>
      <c r="G4193" t="s">
        <v>501</v>
      </c>
    </row>
    <row r="4194" spans="1:7" x14ac:dyDescent="0.25">
      <c r="A4194">
        <v>390</v>
      </c>
      <c r="B4194">
        <v>520</v>
      </c>
      <c r="C4194" t="s">
        <v>1093</v>
      </c>
      <c r="D4194" t="s">
        <v>908</v>
      </c>
      <c r="E4194" t="s">
        <v>1046</v>
      </c>
      <c r="F4194" t="str">
        <f t="shared" si="65"/>
        <v>390520DKA6420DKA1040-1050DKA3200</v>
      </c>
      <c r="G4194" t="s">
        <v>723</v>
      </c>
    </row>
    <row r="4195" spans="1:7" x14ac:dyDescent="0.25">
      <c r="A4195">
        <v>390</v>
      </c>
      <c r="B4195">
        <v>520</v>
      </c>
      <c r="C4195" t="s">
        <v>1093</v>
      </c>
      <c r="D4195" t="s">
        <v>908</v>
      </c>
      <c r="E4195" t="s">
        <v>1048</v>
      </c>
      <c r="F4195" t="str">
        <f t="shared" si="65"/>
        <v>390520DKA6420DKA1040-1050DKA3210</v>
      </c>
      <c r="G4195" t="s">
        <v>723</v>
      </c>
    </row>
    <row r="4196" spans="1:7" x14ac:dyDescent="0.25">
      <c r="A4196">
        <v>390</v>
      </c>
      <c r="B4196">
        <v>520</v>
      </c>
      <c r="C4196" t="s">
        <v>1093</v>
      </c>
      <c r="D4196" t="s">
        <v>908</v>
      </c>
      <c r="E4196" t="s">
        <v>1050</v>
      </c>
      <c r="F4196" t="str">
        <f t="shared" si="65"/>
        <v>390520DKA6420DKA1040-1050DKA3220</v>
      </c>
      <c r="G4196" t="s">
        <v>723</v>
      </c>
    </row>
    <row r="4197" spans="1:7" x14ac:dyDescent="0.25">
      <c r="A4197">
        <v>390</v>
      </c>
      <c r="B4197">
        <v>520</v>
      </c>
      <c r="C4197" t="s">
        <v>1093</v>
      </c>
      <c r="D4197" t="s">
        <v>908</v>
      </c>
      <c r="E4197" t="s">
        <v>1052</v>
      </c>
      <c r="F4197" t="str">
        <f t="shared" si="65"/>
        <v>390520DKA6420DKA1040-1050DKA3230</v>
      </c>
      <c r="G4197" t="s">
        <v>723</v>
      </c>
    </row>
    <row r="4198" spans="1:7" x14ac:dyDescent="0.25">
      <c r="A4198">
        <v>390</v>
      </c>
      <c r="B4198">
        <v>520</v>
      </c>
      <c r="C4198" t="s">
        <v>1093</v>
      </c>
      <c r="D4198" t="s">
        <v>910</v>
      </c>
      <c r="E4198" t="s">
        <v>1046</v>
      </c>
      <c r="F4198" t="str">
        <f t="shared" si="65"/>
        <v>390520DKA6420DKA1060DKA3200</v>
      </c>
      <c r="G4198" t="s">
        <v>501</v>
      </c>
    </row>
    <row r="4199" spans="1:7" x14ac:dyDescent="0.25">
      <c r="A4199">
        <v>390</v>
      </c>
      <c r="B4199">
        <v>520</v>
      </c>
      <c r="C4199" t="s">
        <v>1093</v>
      </c>
      <c r="D4199" t="s">
        <v>910</v>
      </c>
      <c r="E4199" t="s">
        <v>1048</v>
      </c>
      <c r="F4199" t="str">
        <f t="shared" si="65"/>
        <v>390520DKA6420DKA1060DKA3210</v>
      </c>
      <c r="G4199" t="s">
        <v>501</v>
      </c>
    </row>
    <row r="4200" spans="1:7" x14ac:dyDescent="0.25">
      <c r="A4200">
        <v>390</v>
      </c>
      <c r="B4200">
        <v>520</v>
      </c>
      <c r="C4200" t="s">
        <v>1093</v>
      </c>
      <c r="D4200" t="s">
        <v>910</v>
      </c>
      <c r="E4200" t="s">
        <v>1050</v>
      </c>
      <c r="F4200" t="str">
        <f t="shared" si="65"/>
        <v>390520DKA6420DKA1060DKA3220</v>
      </c>
      <c r="G4200" t="s">
        <v>501</v>
      </c>
    </row>
    <row r="4201" spans="1:7" x14ac:dyDescent="0.25">
      <c r="A4201">
        <v>390</v>
      </c>
      <c r="B4201">
        <v>520</v>
      </c>
      <c r="C4201" t="s">
        <v>1093</v>
      </c>
      <c r="D4201" t="s">
        <v>910</v>
      </c>
      <c r="E4201" t="s">
        <v>1052</v>
      </c>
      <c r="F4201" t="str">
        <f t="shared" si="65"/>
        <v>390520DKA6420DKA1060DKA3230</v>
      </c>
      <c r="G4201" t="s">
        <v>501</v>
      </c>
    </row>
    <row r="4202" spans="1:7" x14ac:dyDescent="0.25">
      <c r="A4202">
        <v>390</v>
      </c>
      <c r="B4202">
        <v>520</v>
      </c>
      <c r="C4202" t="s">
        <v>1093</v>
      </c>
      <c r="D4202" t="s">
        <v>911</v>
      </c>
      <c r="E4202" t="s">
        <v>1046</v>
      </c>
      <c r="F4202" t="str">
        <f t="shared" si="65"/>
        <v>390520DKA6420DKA1070-1080DKA3200</v>
      </c>
      <c r="G4202" t="s">
        <v>723</v>
      </c>
    </row>
    <row r="4203" spans="1:7" x14ac:dyDescent="0.25">
      <c r="A4203">
        <v>390</v>
      </c>
      <c r="B4203">
        <v>520</v>
      </c>
      <c r="C4203" t="s">
        <v>1093</v>
      </c>
      <c r="D4203" t="s">
        <v>911</v>
      </c>
      <c r="E4203" t="s">
        <v>1048</v>
      </c>
      <c r="F4203" t="str">
        <f t="shared" si="65"/>
        <v>390520DKA6420DKA1070-1080DKA3210</v>
      </c>
      <c r="G4203" t="s">
        <v>723</v>
      </c>
    </row>
    <row r="4204" spans="1:7" x14ac:dyDescent="0.25">
      <c r="A4204">
        <v>390</v>
      </c>
      <c r="B4204">
        <v>520</v>
      </c>
      <c r="C4204" t="s">
        <v>1093</v>
      </c>
      <c r="D4204" t="s">
        <v>911</v>
      </c>
      <c r="E4204" t="s">
        <v>1050</v>
      </c>
      <c r="F4204" t="str">
        <f t="shared" si="65"/>
        <v>390520DKA6420DKA1070-1080DKA3220</v>
      </c>
      <c r="G4204" t="s">
        <v>723</v>
      </c>
    </row>
    <row r="4205" spans="1:7" x14ac:dyDescent="0.25">
      <c r="A4205">
        <v>390</v>
      </c>
      <c r="B4205">
        <v>520</v>
      </c>
      <c r="C4205" t="s">
        <v>1093</v>
      </c>
      <c r="D4205" t="s">
        <v>911</v>
      </c>
      <c r="E4205" t="s">
        <v>1052</v>
      </c>
      <c r="F4205" t="str">
        <f t="shared" si="65"/>
        <v>390520DKA6420DKA1070-1080DKA3230</v>
      </c>
      <c r="G4205" t="s">
        <v>723</v>
      </c>
    </row>
    <row r="4206" spans="1:7" x14ac:dyDescent="0.25">
      <c r="A4206">
        <v>390</v>
      </c>
      <c r="B4206">
        <v>520</v>
      </c>
      <c r="C4206" t="s">
        <v>1093</v>
      </c>
      <c r="D4206" t="s">
        <v>913</v>
      </c>
      <c r="E4206" t="s">
        <v>1046</v>
      </c>
      <c r="F4206" t="str">
        <f t="shared" si="65"/>
        <v>390520DKA6420DKA1090DKA3200</v>
      </c>
      <c r="G4206" t="s">
        <v>504</v>
      </c>
    </row>
    <row r="4207" spans="1:7" x14ac:dyDescent="0.25">
      <c r="A4207">
        <v>390</v>
      </c>
      <c r="B4207">
        <v>520</v>
      </c>
      <c r="C4207" t="s">
        <v>1093</v>
      </c>
      <c r="D4207" t="s">
        <v>913</v>
      </c>
      <c r="E4207" t="s">
        <v>1048</v>
      </c>
      <c r="F4207" t="str">
        <f t="shared" si="65"/>
        <v>390520DKA6420DKA1090DKA3210</v>
      </c>
      <c r="G4207" t="s">
        <v>504</v>
      </c>
    </row>
    <row r="4208" spans="1:7" x14ac:dyDescent="0.25">
      <c r="A4208">
        <v>390</v>
      </c>
      <c r="B4208">
        <v>520</v>
      </c>
      <c r="C4208" t="s">
        <v>1093</v>
      </c>
      <c r="D4208" t="s">
        <v>913</v>
      </c>
      <c r="E4208" t="s">
        <v>1050</v>
      </c>
      <c r="F4208" t="str">
        <f t="shared" si="65"/>
        <v>390520DKA6420DKA1090DKA3220</v>
      </c>
      <c r="G4208" t="s">
        <v>501</v>
      </c>
    </row>
    <row r="4209" spans="1:7" x14ac:dyDescent="0.25">
      <c r="A4209">
        <v>390</v>
      </c>
      <c r="B4209">
        <v>520</v>
      </c>
      <c r="C4209" t="s">
        <v>1093</v>
      </c>
      <c r="D4209" t="s">
        <v>913</v>
      </c>
      <c r="E4209" t="s">
        <v>1052</v>
      </c>
      <c r="F4209" t="str">
        <f t="shared" si="65"/>
        <v>390520DKA6420DKA1090DKA3230</v>
      </c>
      <c r="G4209" t="s">
        <v>501</v>
      </c>
    </row>
    <row r="4210" spans="1:7" x14ac:dyDescent="0.25">
      <c r="A4210">
        <v>390</v>
      </c>
      <c r="B4210">
        <v>520</v>
      </c>
      <c r="C4210" t="s">
        <v>1094</v>
      </c>
      <c r="D4210" t="s">
        <v>908</v>
      </c>
      <c r="E4210" t="s">
        <v>1046</v>
      </c>
      <c r="F4210" t="str">
        <f t="shared" si="65"/>
        <v>390520DKA6430DKA1040-1050DKA3200</v>
      </c>
      <c r="G4210" t="s">
        <v>501</v>
      </c>
    </row>
    <row r="4211" spans="1:7" x14ac:dyDescent="0.25">
      <c r="A4211">
        <v>390</v>
      </c>
      <c r="B4211">
        <v>520</v>
      </c>
      <c r="C4211" t="s">
        <v>1094</v>
      </c>
      <c r="D4211" t="s">
        <v>908</v>
      </c>
      <c r="E4211" t="s">
        <v>1048</v>
      </c>
      <c r="F4211" t="str">
        <f t="shared" si="65"/>
        <v>390520DKA6430DKA1040-1050DKA3210</v>
      </c>
      <c r="G4211" t="s">
        <v>501</v>
      </c>
    </row>
    <row r="4212" spans="1:7" x14ac:dyDescent="0.25">
      <c r="A4212">
        <v>390</v>
      </c>
      <c r="B4212">
        <v>520</v>
      </c>
      <c r="C4212" t="s">
        <v>1094</v>
      </c>
      <c r="D4212" t="s">
        <v>908</v>
      </c>
      <c r="E4212" t="s">
        <v>1050</v>
      </c>
      <c r="F4212" t="str">
        <f t="shared" si="65"/>
        <v>390520DKA6430DKA1040-1050DKA3220</v>
      </c>
      <c r="G4212" t="s">
        <v>501</v>
      </c>
    </row>
    <row r="4213" spans="1:7" x14ac:dyDescent="0.25">
      <c r="A4213">
        <v>390</v>
      </c>
      <c r="B4213">
        <v>520</v>
      </c>
      <c r="C4213" t="s">
        <v>1094</v>
      </c>
      <c r="D4213" t="s">
        <v>908</v>
      </c>
      <c r="E4213" t="s">
        <v>1052</v>
      </c>
      <c r="F4213" t="str">
        <f t="shared" si="65"/>
        <v>390520DKA6430DKA1040-1050DKA3230</v>
      </c>
      <c r="G4213" t="s">
        <v>501</v>
      </c>
    </row>
    <row r="4214" spans="1:7" x14ac:dyDescent="0.25">
      <c r="A4214">
        <v>390</v>
      </c>
      <c r="B4214">
        <v>520</v>
      </c>
      <c r="C4214" t="s">
        <v>1094</v>
      </c>
      <c r="D4214" t="s">
        <v>910</v>
      </c>
      <c r="E4214" t="s">
        <v>1046</v>
      </c>
      <c r="F4214" t="str">
        <f t="shared" si="65"/>
        <v>390520DKA6430DKA1060DKA3200</v>
      </c>
      <c r="G4214" t="s">
        <v>501</v>
      </c>
    </row>
    <row r="4215" spans="1:7" x14ac:dyDescent="0.25">
      <c r="A4215">
        <v>390</v>
      </c>
      <c r="B4215">
        <v>520</v>
      </c>
      <c r="C4215" t="s">
        <v>1094</v>
      </c>
      <c r="D4215" t="s">
        <v>910</v>
      </c>
      <c r="E4215" t="s">
        <v>1048</v>
      </c>
      <c r="F4215" t="str">
        <f t="shared" si="65"/>
        <v>390520DKA6430DKA1060DKA3210</v>
      </c>
      <c r="G4215" t="s">
        <v>501</v>
      </c>
    </row>
    <row r="4216" spans="1:7" x14ac:dyDescent="0.25">
      <c r="A4216">
        <v>390</v>
      </c>
      <c r="B4216">
        <v>520</v>
      </c>
      <c r="C4216" t="s">
        <v>1094</v>
      </c>
      <c r="D4216" t="s">
        <v>910</v>
      </c>
      <c r="E4216" t="s">
        <v>1050</v>
      </c>
      <c r="F4216" t="str">
        <f t="shared" si="65"/>
        <v>390520DKA6430DKA1060DKA3220</v>
      </c>
      <c r="G4216" t="s">
        <v>501</v>
      </c>
    </row>
    <row r="4217" spans="1:7" x14ac:dyDescent="0.25">
      <c r="A4217">
        <v>390</v>
      </c>
      <c r="B4217">
        <v>520</v>
      </c>
      <c r="C4217" t="s">
        <v>1094</v>
      </c>
      <c r="D4217" t="s">
        <v>910</v>
      </c>
      <c r="E4217" t="s">
        <v>1052</v>
      </c>
      <c r="F4217" t="str">
        <f t="shared" si="65"/>
        <v>390520DKA6430DKA1060DKA3230</v>
      </c>
      <c r="G4217" t="s">
        <v>501</v>
      </c>
    </row>
    <row r="4218" spans="1:7" x14ac:dyDescent="0.25">
      <c r="A4218">
        <v>390</v>
      </c>
      <c r="B4218">
        <v>520</v>
      </c>
      <c r="C4218" t="s">
        <v>1094</v>
      </c>
      <c r="D4218" t="s">
        <v>911</v>
      </c>
      <c r="E4218" t="s">
        <v>1046</v>
      </c>
      <c r="F4218" t="str">
        <f t="shared" si="65"/>
        <v>390520DKA6430DKA1070-1080DKA3200</v>
      </c>
      <c r="G4218" t="s">
        <v>504</v>
      </c>
    </row>
    <row r="4219" spans="1:7" x14ac:dyDescent="0.25">
      <c r="A4219">
        <v>390</v>
      </c>
      <c r="B4219">
        <v>520</v>
      </c>
      <c r="C4219" t="s">
        <v>1094</v>
      </c>
      <c r="D4219" t="s">
        <v>911</v>
      </c>
      <c r="E4219" t="s">
        <v>1048</v>
      </c>
      <c r="F4219" t="str">
        <f t="shared" si="65"/>
        <v>390520DKA6430DKA1070-1080DKA3210</v>
      </c>
      <c r="G4219" t="s">
        <v>504</v>
      </c>
    </row>
    <row r="4220" spans="1:7" x14ac:dyDescent="0.25">
      <c r="A4220">
        <v>390</v>
      </c>
      <c r="B4220">
        <v>520</v>
      </c>
      <c r="C4220" t="s">
        <v>1094</v>
      </c>
      <c r="D4220" t="s">
        <v>911</v>
      </c>
      <c r="E4220" t="s">
        <v>1050</v>
      </c>
      <c r="F4220" t="str">
        <f t="shared" si="65"/>
        <v>390520DKA6430DKA1070-1080DKA3220</v>
      </c>
      <c r="G4220" t="s">
        <v>501</v>
      </c>
    </row>
    <row r="4221" spans="1:7" x14ac:dyDescent="0.25">
      <c r="A4221">
        <v>390</v>
      </c>
      <c r="B4221">
        <v>520</v>
      </c>
      <c r="C4221" t="s">
        <v>1094</v>
      </c>
      <c r="D4221" t="s">
        <v>911</v>
      </c>
      <c r="E4221" t="s">
        <v>1052</v>
      </c>
      <c r="F4221" t="str">
        <f t="shared" si="65"/>
        <v>390520DKA6430DKA1070-1080DKA3230</v>
      </c>
      <c r="G4221" t="s">
        <v>501</v>
      </c>
    </row>
    <row r="4222" spans="1:7" x14ac:dyDescent="0.25">
      <c r="A4222">
        <v>390</v>
      </c>
      <c r="B4222">
        <v>520</v>
      </c>
      <c r="C4222" t="s">
        <v>1094</v>
      </c>
      <c r="D4222" t="s">
        <v>913</v>
      </c>
      <c r="E4222" t="s">
        <v>1046</v>
      </c>
      <c r="F4222" t="str">
        <f t="shared" si="65"/>
        <v>390520DKA6430DKA1090DKA3200</v>
      </c>
      <c r="G4222" t="s">
        <v>504</v>
      </c>
    </row>
    <row r="4223" spans="1:7" x14ac:dyDescent="0.25">
      <c r="A4223">
        <v>390</v>
      </c>
      <c r="B4223">
        <v>520</v>
      </c>
      <c r="C4223" t="s">
        <v>1094</v>
      </c>
      <c r="D4223" t="s">
        <v>913</v>
      </c>
      <c r="E4223" t="s">
        <v>1048</v>
      </c>
      <c r="F4223" t="str">
        <f t="shared" si="65"/>
        <v>390520DKA6430DKA1090DKA3210</v>
      </c>
      <c r="G4223" t="s">
        <v>504</v>
      </c>
    </row>
    <row r="4224" spans="1:7" x14ac:dyDescent="0.25">
      <c r="A4224">
        <v>390</v>
      </c>
      <c r="B4224">
        <v>520</v>
      </c>
      <c r="C4224" t="s">
        <v>1094</v>
      </c>
      <c r="D4224" t="s">
        <v>913</v>
      </c>
      <c r="E4224" t="s">
        <v>1050</v>
      </c>
      <c r="F4224" t="str">
        <f t="shared" si="65"/>
        <v>390520DKA6430DKA1090DKA3220</v>
      </c>
      <c r="G4224" t="s">
        <v>501</v>
      </c>
    </row>
    <row r="4225" spans="1:7" x14ac:dyDescent="0.25">
      <c r="A4225">
        <v>390</v>
      </c>
      <c r="B4225">
        <v>520</v>
      </c>
      <c r="C4225" t="s">
        <v>1094</v>
      </c>
      <c r="D4225" t="s">
        <v>913</v>
      </c>
      <c r="E4225" t="s">
        <v>1052</v>
      </c>
      <c r="F4225" t="str">
        <f t="shared" si="65"/>
        <v>390520DKA6430DKA1090DKA3230</v>
      </c>
      <c r="G4225" t="s">
        <v>501</v>
      </c>
    </row>
    <row r="4226" spans="1:7" x14ac:dyDescent="0.25">
      <c r="A4226">
        <v>400</v>
      </c>
      <c r="B4226">
        <v>450</v>
      </c>
      <c r="C4226" t="s">
        <v>1092</v>
      </c>
      <c r="D4226" t="s">
        <v>908</v>
      </c>
      <c r="E4226" t="s">
        <v>1046</v>
      </c>
      <c r="F4226" t="str">
        <f t="shared" si="65"/>
        <v>400450DKA6410DKA1040-1050DKA3200</v>
      </c>
      <c r="G4226" t="s">
        <v>723</v>
      </c>
    </row>
    <row r="4227" spans="1:7" x14ac:dyDescent="0.25">
      <c r="A4227">
        <v>400</v>
      </c>
      <c r="B4227">
        <v>450</v>
      </c>
      <c r="C4227" t="s">
        <v>1092</v>
      </c>
      <c r="D4227" t="s">
        <v>908</v>
      </c>
      <c r="E4227" t="s">
        <v>1048</v>
      </c>
      <c r="F4227" t="str">
        <f t="shared" ref="F4227:F4290" si="66">CONCATENATE(A4227,B4227,C4227,D4227,E4227)</f>
        <v>400450DKA6410DKA1040-1050DKA3210</v>
      </c>
      <c r="G4227" t="s">
        <v>723</v>
      </c>
    </row>
    <row r="4228" spans="1:7" x14ac:dyDescent="0.25">
      <c r="A4228">
        <v>400</v>
      </c>
      <c r="B4228">
        <v>450</v>
      </c>
      <c r="C4228" t="s">
        <v>1092</v>
      </c>
      <c r="D4228" t="s">
        <v>908</v>
      </c>
      <c r="E4228" t="s">
        <v>1050</v>
      </c>
      <c r="F4228" t="str">
        <f t="shared" si="66"/>
        <v>400450DKA6410DKA1040-1050DKA3220</v>
      </c>
      <c r="G4228" t="s">
        <v>723</v>
      </c>
    </row>
    <row r="4229" spans="1:7" x14ac:dyDescent="0.25">
      <c r="A4229">
        <v>400</v>
      </c>
      <c r="B4229">
        <v>450</v>
      </c>
      <c r="C4229" t="s">
        <v>1092</v>
      </c>
      <c r="D4229" t="s">
        <v>908</v>
      </c>
      <c r="E4229" t="s">
        <v>1052</v>
      </c>
      <c r="F4229" t="str">
        <f t="shared" si="66"/>
        <v>400450DKA6410DKA1040-1050DKA3230</v>
      </c>
      <c r="G4229" t="s">
        <v>723</v>
      </c>
    </row>
    <row r="4230" spans="1:7" x14ac:dyDescent="0.25">
      <c r="A4230">
        <v>400</v>
      </c>
      <c r="B4230">
        <v>450</v>
      </c>
      <c r="C4230" t="s">
        <v>1092</v>
      </c>
      <c r="D4230" t="s">
        <v>910</v>
      </c>
      <c r="E4230" t="s">
        <v>1046</v>
      </c>
      <c r="F4230" t="str">
        <f t="shared" si="66"/>
        <v>400450DKA6410DKA1060DKA3200</v>
      </c>
      <c r="G4230" t="s">
        <v>723</v>
      </c>
    </row>
    <row r="4231" spans="1:7" x14ac:dyDescent="0.25">
      <c r="A4231">
        <v>400</v>
      </c>
      <c r="B4231">
        <v>450</v>
      </c>
      <c r="C4231" t="s">
        <v>1092</v>
      </c>
      <c r="D4231" t="s">
        <v>910</v>
      </c>
      <c r="E4231" t="s">
        <v>1048</v>
      </c>
      <c r="F4231" t="str">
        <f t="shared" si="66"/>
        <v>400450DKA6410DKA1060DKA3210</v>
      </c>
      <c r="G4231" t="s">
        <v>723</v>
      </c>
    </row>
    <row r="4232" spans="1:7" x14ac:dyDescent="0.25">
      <c r="A4232">
        <v>400</v>
      </c>
      <c r="B4232">
        <v>450</v>
      </c>
      <c r="C4232" t="s">
        <v>1092</v>
      </c>
      <c r="D4232" t="s">
        <v>910</v>
      </c>
      <c r="E4232" t="s">
        <v>1050</v>
      </c>
      <c r="F4232" t="str">
        <f t="shared" si="66"/>
        <v>400450DKA6410DKA1060DKA3220</v>
      </c>
      <c r="G4232" t="s">
        <v>723</v>
      </c>
    </row>
    <row r="4233" spans="1:7" x14ac:dyDescent="0.25">
      <c r="A4233">
        <v>400</v>
      </c>
      <c r="B4233">
        <v>450</v>
      </c>
      <c r="C4233" t="s">
        <v>1092</v>
      </c>
      <c r="D4233" t="s">
        <v>910</v>
      </c>
      <c r="E4233" t="s">
        <v>1052</v>
      </c>
      <c r="F4233" t="str">
        <f t="shared" si="66"/>
        <v>400450DKA6410DKA1060DKA3230</v>
      </c>
      <c r="G4233" t="s">
        <v>723</v>
      </c>
    </row>
    <row r="4234" spans="1:7" x14ac:dyDescent="0.25">
      <c r="A4234">
        <v>400</v>
      </c>
      <c r="B4234">
        <v>450</v>
      </c>
      <c r="C4234" t="s">
        <v>1092</v>
      </c>
      <c r="D4234" t="s">
        <v>911</v>
      </c>
      <c r="E4234" t="s">
        <v>1046</v>
      </c>
      <c r="F4234" t="str">
        <f t="shared" si="66"/>
        <v>400450DKA6410DKA1070-1080DKA3200</v>
      </c>
      <c r="G4234" t="s">
        <v>501</v>
      </c>
    </row>
    <row r="4235" spans="1:7" x14ac:dyDescent="0.25">
      <c r="A4235">
        <v>400</v>
      </c>
      <c r="B4235">
        <v>450</v>
      </c>
      <c r="C4235" t="s">
        <v>1092</v>
      </c>
      <c r="D4235" t="s">
        <v>911</v>
      </c>
      <c r="E4235" t="s">
        <v>1048</v>
      </c>
      <c r="F4235" t="str">
        <f t="shared" si="66"/>
        <v>400450DKA6410DKA1070-1080DKA3210</v>
      </c>
      <c r="G4235" t="s">
        <v>501</v>
      </c>
    </row>
    <row r="4236" spans="1:7" x14ac:dyDescent="0.25">
      <c r="A4236">
        <v>400</v>
      </c>
      <c r="B4236">
        <v>450</v>
      </c>
      <c r="C4236" t="s">
        <v>1092</v>
      </c>
      <c r="D4236" t="s">
        <v>911</v>
      </c>
      <c r="E4236" t="s">
        <v>1050</v>
      </c>
      <c r="F4236" t="str">
        <f t="shared" si="66"/>
        <v>400450DKA6410DKA1070-1080DKA3220</v>
      </c>
      <c r="G4236" t="s">
        <v>501</v>
      </c>
    </row>
    <row r="4237" spans="1:7" x14ac:dyDescent="0.25">
      <c r="A4237">
        <v>400</v>
      </c>
      <c r="B4237">
        <v>450</v>
      </c>
      <c r="C4237" t="s">
        <v>1092</v>
      </c>
      <c r="D4237" t="s">
        <v>911</v>
      </c>
      <c r="E4237" t="s">
        <v>1052</v>
      </c>
      <c r="F4237" t="str">
        <f t="shared" si="66"/>
        <v>400450DKA6410DKA1070-1080DKA3230</v>
      </c>
      <c r="G4237" t="s">
        <v>501</v>
      </c>
    </row>
    <row r="4238" spans="1:7" x14ac:dyDescent="0.25">
      <c r="A4238">
        <v>400</v>
      </c>
      <c r="B4238">
        <v>450</v>
      </c>
      <c r="C4238" t="s">
        <v>1092</v>
      </c>
      <c r="D4238" t="s">
        <v>913</v>
      </c>
      <c r="E4238" t="s">
        <v>1046</v>
      </c>
      <c r="F4238" t="str">
        <f t="shared" si="66"/>
        <v>400450DKA6410DKA1090DKA3200</v>
      </c>
      <c r="G4238" t="s">
        <v>723</v>
      </c>
    </row>
    <row r="4239" spans="1:7" x14ac:dyDescent="0.25">
      <c r="A4239">
        <v>400</v>
      </c>
      <c r="B4239">
        <v>450</v>
      </c>
      <c r="C4239" t="s">
        <v>1092</v>
      </c>
      <c r="D4239" t="s">
        <v>913</v>
      </c>
      <c r="E4239" t="s">
        <v>1048</v>
      </c>
      <c r="F4239" t="str">
        <f t="shared" si="66"/>
        <v>400450DKA6410DKA1090DKA3210</v>
      </c>
      <c r="G4239" t="s">
        <v>723</v>
      </c>
    </row>
    <row r="4240" spans="1:7" x14ac:dyDescent="0.25">
      <c r="A4240">
        <v>400</v>
      </c>
      <c r="B4240">
        <v>450</v>
      </c>
      <c r="C4240" t="s">
        <v>1092</v>
      </c>
      <c r="D4240" t="s">
        <v>913</v>
      </c>
      <c r="E4240" t="s">
        <v>1050</v>
      </c>
      <c r="F4240" t="str">
        <f t="shared" si="66"/>
        <v>400450DKA6410DKA1090DKA3220</v>
      </c>
      <c r="G4240" t="s">
        <v>723</v>
      </c>
    </row>
    <row r="4241" spans="1:7" x14ac:dyDescent="0.25">
      <c r="A4241">
        <v>400</v>
      </c>
      <c r="B4241">
        <v>450</v>
      </c>
      <c r="C4241" t="s">
        <v>1092</v>
      </c>
      <c r="D4241" t="s">
        <v>913</v>
      </c>
      <c r="E4241" t="s">
        <v>1052</v>
      </c>
      <c r="F4241" t="str">
        <f t="shared" si="66"/>
        <v>400450DKA6410DKA1090DKA3230</v>
      </c>
      <c r="G4241" t="s">
        <v>723</v>
      </c>
    </row>
    <row r="4242" spans="1:7" x14ac:dyDescent="0.25">
      <c r="A4242">
        <v>400</v>
      </c>
      <c r="B4242">
        <v>450</v>
      </c>
      <c r="C4242" t="s">
        <v>1093</v>
      </c>
      <c r="D4242" t="s">
        <v>908</v>
      </c>
      <c r="E4242" t="s">
        <v>1046</v>
      </c>
      <c r="F4242" t="str">
        <f t="shared" si="66"/>
        <v>400450DKA6420DKA1040-1050DKA3200</v>
      </c>
      <c r="G4242" t="s">
        <v>723</v>
      </c>
    </row>
    <row r="4243" spans="1:7" x14ac:dyDescent="0.25">
      <c r="A4243">
        <v>400</v>
      </c>
      <c r="B4243">
        <v>450</v>
      </c>
      <c r="C4243" t="s">
        <v>1093</v>
      </c>
      <c r="D4243" t="s">
        <v>908</v>
      </c>
      <c r="E4243" t="s">
        <v>1048</v>
      </c>
      <c r="F4243" t="str">
        <f t="shared" si="66"/>
        <v>400450DKA6420DKA1040-1050DKA3210</v>
      </c>
      <c r="G4243" t="s">
        <v>723</v>
      </c>
    </row>
    <row r="4244" spans="1:7" x14ac:dyDescent="0.25">
      <c r="A4244">
        <v>400</v>
      </c>
      <c r="B4244">
        <v>450</v>
      </c>
      <c r="C4244" t="s">
        <v>1093</v>
      </c>
      <c r="D4244" t="s">
        <v>908</v>
      </c>
      <c r="E4244" t="s">
        <v>1050</v>
      </c>
      <c r="F4244" t="str">
        <f t="shared" si="66"/>
        <v>400450DKA6420DKA1040-1050DKA3220</v>
      </c>
      <c r="G4244" t="s">
        <v>723</v>
      </c>
    </row>
    <row r="4245" spans="1:7" x14ac:dyDescent="0.25">
      <c r="A4245">
        <v>400</v>
      </c>
      <c r="B4245">
        <v>450</v>
      </c>
      <c r="C4245" t="s">
        <v>1093</v>
      </c>
      <c r="D4245" t="s">
        <v>908</v>
      </c>
      <c r="E4245" t="s">
        <v>1052</v>
      </c>
      <c r="F4245" t="str">
        <f t="shared" si="66"/>
        <v>400450DKA6420DKA1040-1050DKA3230</v>
      </c>
      <c r="G4245" t="s">
        <v>723</v>
      </c>
    </row>
    <row r="4246" spans="1:7" x14ac:dyDescent="0.25">
      <c r="A4246">
        <v>400</v>
      </c>
      <c r="B4246">
        <v>450</v>
      </c>
      <c r="C4246" t="s">
        <v>1093</v>
      </c>
      <c r="D4246" t="s">
        <v>910</v>
      </c>
      <c r="E4246" t="s">
        <v>1046</v>
      </c>
      <c r="F4246" t="str">
        <f t="shared" si="66"/>
        <v>400450DKA6420DKA1060DKA3200</v>
      </c>
      <c r="G4246" t="s">
        <v>723</v>
      </c>
    </row>
    <row r="4247" spans="1:7" x14ac:dyDescent="0.25">
      <c r="A4247">
        <v>400</v>
      </c>
      <c r="B4247">
        <v>450</v>
      </c>
      <c r="C4247" t="s">
        <v>1093</v>
      </c>
      <c r="D4247" t="s">
        <v>910</v>
      </c>
      <c r="E4247" t="s">
        <v>1048</v>
      </c>
      <c r="F4247" t="str">
        <f t="shared" si="66"/>
        <v>400450DKA6420DKA1060DKA3210</v>
      </c>
      <c r="G4247" t="s">
        <v>723</v>
      </c>
    </row>
    <row r="4248" spans="1:7" x14ac:dyDescent="0.25">
      <c r="A4248">
        <v>400</v>
      </c>
      <c r="B4248">
        <v>450</v>
      </c>
      <c r="C4248" t="s">
        <v>1093</v>
      </c>
      <c r="D4248" t="s">
        <v>910</v>
      </c>
      <c r="E4248" t="s">
        <v>1050</v>
      </c>
      <c r="F4248" t="str">
        <f t="shared" si="66"/>
        <v>400450DKA6420DKA1060DKA3220</v>
      </c>
      <c r="G4248" t="s">
        <v>723</v>
      </c>
    </row>
    <row r="4249" spans="1:7" x14ac:dyDescent="0.25">
      <c r="A4249">
        <v>400</v>
      </c>
      <c r="B4249">
        <v>450</v>
      </c>
      <c r="C4249" t="s">
        <v>1093</v>
      </c>
      <c r="D4249" t="s">
        <v>910</v>
      </c>
      <c r="E4249" t="s">
        <v>1052</v>
      </c>
      <c r="F4249" t="str">
        <f t="shared" si="66"/>
        <v>400450DKA6420DKA1060DKA3230</v>
      </c>
      <c r="G4249" t="s">
        <v>723</v>
      </c>
    </row>
    <row r="4250" spans="1:7" x14ac:dyDescent="0.25">
      <c r="A4250">
        <v>400</v>
      </c>
      <c r="B4250">
        <v>450</v>
      </c>
      <c r="C4250" t="s">
        <v>1093</v>
      </c>
      <c r="D4250" t="s">
        <v>911</v>
      </c>
      <c r="E4250" t="s">
        <v>1046</v>
      </c>
      <c r="F4250" t="str">
        <f t="shared" si="66"/>
        <v>400450DKA6420DKA1070-1080DKA3200</v>
      </c>
      <c r="G4250" t="s">
        <v>723</v>
      </c>
    </row>
    <row r="4251" spans="1:7" x14ac:dyDescent="0.25">
      <c r="A4251">
        <v>400</v>
      </c>
      <c r="B4251">
        <v>450</v>
      </c>
      <c r="C4251" t="s">
        <v>1093</v>
      </c>
      <c r="D4251" t="s">
        <v>911</v>
      </c>
      <c r="E4251" t="s">
        <v>1048</v>
      </c>
      <c r="F4251" t="str">
        <f t="shared" si="66"/>
        <v>400450DKA6420DKA1070-1080DKA3210</v>
      </c>
      <c r="G4251" t="s">
        <v>723</v>
      </c>
    </row>
    <row r="4252" spans="1:7" x14ac:dyDescent="0.25">
      <c r="A4252">
        <v>400</v>
      </c>
      <c r="B4252">
        <v>450</v>
      </c>
      <c r="C4252" t="s">
        <v>1093</v>
      </c>
      <c r="D4252" t="s">
        <v>911</v>
      </c>
      <c r="E4252" t="s">
        <v>1050</v>
      </c>
      <c r="F4252" t="str">
        <f t="shared" si="66"/>
        <v>400450DKA6420DKA1070-1080DKA3220</v>
      </c>
      <c r="G4252" t="s">
        <v>723</v>
      </c>
    </row>
    <row r="4253" spans="1:7" x14ac:dyDescent="0.25">
      <c r="A4253">
        <v>400</v>
      </c>
      <c r="B4253">
        <v>450</v>
      </c>
      <c r="C4253" t="s">
        <v>1093</v>
      </c>
      <c r="D4253" t="s">
        <v>911</v>
      </c>
      <c r="E4253" t="s">
        <v>1052</v>
      </c>
      <c r="F4253" t="str">
        <f t="shared" si="66"/>
        <v>400450DKA6420DKA1070-1080DKA3230</v>
      </c>
      <c r="G4253" t="s">
        <v>723</v>
      </c>
    </row>
    <row r="4254" spans="1:7" x14ac:dyDescent="0.25">
      <c r="A4254">
        <v>400</v>
      </c>
      <c r="B4254">
        <v>450</v>
      </c>
      <c r="C4254" t="s">
        <v>1093</v>
      </c>
      <c r="D4254" t="s">
        <v>913</v>
      </c>
      <c r="E4254" t="s">
        <v>1046</v>
      </c>
      <c r="F4254" t="str">
        <f t="shared" si="66"/>
        <v>400450DKA6420DKA1090DKA3200</v>
      </c>
      <c r="G4254" t="s">
        <v>723</v>
      </c>
    </row>
    <row r="4255" spans="1:7" x14ac:dyDescent="0.25">
      <c r="A4255">
        <v>400</v>
      </c>
      <c r="B4255">
        <v>450</v>
      </c>
      <c r="C4255" t="s">
        <v>1093</v>
      </c>
      <c r="D4255" t="s">
        <v>913</v>
      </c>
      <c r="E4255" t="s">
        <v>1048</v>
      </c>
      <c r="F4255" t="str">
        <f t="shared" si="66"/>
        <v>400450DKA6420DKA1090DKA3210</v>
      </c>
      <c r="G4255" t="s">
        <v>723</v>
      </c>
    </row>
    <row r="4256" spans="1:7" x14ac:dyDescent="0.25">
      <c r="A4256">
        <v>400</v>
      </c>
      <c r="B4256">
        <v>450</v>
      </c>
      <c r="C4256" t="s">
        <v>1093</v>
      </c>
      <c r="D4256" t="s">
        <v>913</v>
      </c>
      <c r="E4256" t="s">
        <v>1050</v>
      </c>
      <c r="F4256" t="str">
        <f t="shared" si="66"/>
        <v>400450DKA6420DKA1090DKA3220</v>
      </c>
      <c r="G4256" t="s">
        <v>723</v>
      </c>
    </row>
    <row r="4257" spans="1:7" x14ac:dyDescent="0.25">
      <c r="A4257">
        <v>400</v>
      </c>
      <c r="B4257">
        <v>450</v>
      </c>
      <c r="C4257" t="s">
        <v>1093</v>
      </c>
      <c r="D4257" t="s">
        <v>913</v>
      </c>
      <c r="E4257" t="s">
        <v>1052</v>
      </c>
      <c r="F4257" t="str">
        <f t="shared" si="66"/>
        <v>400450DKA6420DKA1090DKA3230</v>
      </c>
      <c r="G4257" t="s">
        <v>723</v>
      </c>
    </row>
    <row r="4258" spans="1:7" x14ac:dyDescent="0.25">
      <c r="A4258">
        <v>400</v>
      </c>
      <c r="B4258">
        <v>450</v>
      </c>
      <c r="C4258" t="s">
        <v>1094</v>
      </c>
      <c r="D4258" t="s">
        <v>908</v>
      </c>
      <c r="E4258" t="s">
        <v>1046</v>
      </c>
      <c r="F4258" t="str">
        <f t="shared" si="66"/>
        <v>400450DKA6430DKA1040-1050DKA3200</v>
      </c>
      <c r="G4258" t="s">
        <v>723</v>
      </c>
    </row>
    <row r="4259" spans="1:7" x14ac:dyDescent="0.25">
      <c r="A4259">
        <v>400</v>
      </c>
      <c r="B4259">
        <v>450</v>
      </c>
      <c r="C4259" t="s">
        <v>1094</v>
      </c>
      <c r="D4259" t="s">
        <v>908</v>
      </c>
      <c r="E4259" t="s">
        <v>1048</v>
      </c>
      <c r="F4259" t="str">
        <f t="shared" si="66"/>
        <v>400450DKA6430DKA1040-1050DKA3210</v>
      </c>
      <c r="G4259" t="s">
        <v>723</v>
      </c>
    </row>
    <row r="4260" spans="1:7" x14ac:dyDescent="0.25">
      <c r="A4260">
        <v>400</v>
      </c>
      <c r="B4260">
        <v>450</v>
      </c>
      <c r="C4260" t="s">
        <v>1094</v>
      </c>
      <c r="D4260" t="s">
        <v>908</v>
      </c>
      <c r="E4260" t="s">
        <v>1050</v>
      </c>
      <c r="F4260" t="str">
        <f t="shared" si="66"/>
        <v>400450DKA6430DKA1040-1050DKA3220</v>
      </c>
      <c r="G4260" t="s">
        <v>723</v>
      </c>
    </row>
    <row r="4261" spans="1:7" x14ac:dyDescent="0.25">
      <c r="A4261">
        <v>400</v>
      </c>
      <c r="B4261">
        <v>450</v>
      </c>
      <c r="C4261" t="s">
        <v>1094</v>
      </c>
      <c r="D4261" t="s">
        <v>908</v>
      </c>
      <c r="E4261" t="s">
        <v>1052</v>
      </c>
      <c r="F4261" t="str">
        <f t="shared" si="66"/>
        <v>400450DKA6430DKA1040-1050DKA3230</v>
      </c>
      <c r="G4261" t="s">
        <v>723</v>
      </c>
    </row>
    <row r="4262" spans="1:7" x14ac:dyDescent="0.25">
      <c r="A4262">
        <v>400</v>
      </c>
      <c r="B4262">
        <v>450</v>
      </c>
      <c r="C4262" t="s">
        <v>1094</v>
      </c>
      <c r="D4262" t="s">
        <v>910</v>
      </c>
      <c r="E4262" t="s">
        <v>1046</v>
      </c>
      <c r="F4262" t="str">
        <f t="shared" si="66"/>
        <v>400450DKA6430DKA1060DKA3200</v>
      </c>
      <c r="G4262" t="s">
        <v>723</v>
      </c>
    </row>
    <row r="4263" spans="1:7" x14ac:dyDescent="0.25">
      <c r="A4263">
        <v>400</v>
      </c>
      <c r="B4263">
        <v>450</v>
      </c>
      <c r="C4263" t="s">
        <v>1094</v>
      </c>
      <c r="D4263" t="s">
        <v>910</v>
      </c>
      <c r="E4263" t="s">
        <v>1048</v>
      </c>
      <c r="F4263" t="str">
        <f t="shared" si="66"/>
        <v>400450DKA6430DKA1060DKA3210</v>
      </c>
      <c r="G4263" t="s">
        <v>723</v>
      </c>
    </row>
    <row r="4264" spans="1:7" x14ac:dyDescent="0.25">
      <c r="A4264">
        <v>400</v>
      </c>
      <c r="B4264">
        <v>450</v>
      </c>
      <c r="C4264" t="s">
        <v>1094</v>
      </c>
      <c r="D4264" t="s">
        <v>910</v>
      </c>
      <c r="E4264" t="s">
        <v>1050</v>
      </c>
      <c r="F4264" t="str">
        <f t="shared" si="66"/>
        <v>400450DKA6430DKA1060DKA3220</v>
      </c>
      <c r="G4264" t="s">
        <v>723</v>
      </c>
    </row>
    <row r="4265" spans="1:7" x14ac:dyDescent="0.25">
      <c r="A4265">
        <v>400</v>
      </c>
      <c r="B4265">
        <v>450</v>
      </c>
      <c r="C4265" t="s">
        <v>1094</v>
      </c>
      <c r="D4265" t="s">
        <v>910</v>
      </c>
      <c r="E4265" t="s">
        <v>1052</v>
      </c>
      <c r="F4265" t="str">
        <f t="shared" si="66"/>
        <v>400450DKA6430DKA1060DKA3230</v>
      </c>
      <c r="G4265" t="s">
        <v>723</v>
      </c>
    </row>
    <row r="4266" spans="1:7" x14ac:dyDescent="0.25">
      <c r="A4266">
        <v>400</v>
      </c>
      <c r="B4266">
        <v>450</v>
      </c>
      <c r="C4266" t="s">
        <v>1094</v>
      </c>
      <c r="D4266" t="s">
        <v>911</v>
      </c>
      <c r="E4266" t="s">
        <v>1046</v>
      </c>
      <c r="F4266" t="str">
        <f t="shared" si="66"/>
        <v>400450DKA6430DKA1070-1080DKA3200</v>
      </c>
      <c r="G4266" t="s">
        <v>723</v>
      </c>
    </row>
    <row r="4267" spans="1:7" x14ac:dyDescent="0.25">
      <c r="A4267">
        <v>400</v>
      </c>
      <c r="B4267">
        <v>450</v>
      </c>
      <c r="C4267" t="s">
        <v>1094</v>
      </c>
      <c r="D4267" t="s">
        <v>911</v>
      </c>
      <c r="E4267" t="s">
        <v>1048</v>
      </c>
      <c r="F4267" t="str">
        <f t="shared" si="66"/>
        <v>400450DKA6430DKA1070-1080DKA3210</v>
      </c>
      <c r="G4267" t="s">
        <v>723</v>
      </c>
    </row>
    <row r="4268" spans="1:7" x14ac:dyDescent="0.25">
      <c r="A4268">
        <v>400</v>
      </c>
      <c r="B4268">
        <v>450</v>
      </c>
      <c r="C4268" t="s">
        <v>1094</v>
      </c>
      <c r="D4268" t="s">
        <v>911</v>
      </c>
      <c r="E4268" t="s">
        <v>1050</v>
      </c>
      <c r="F4268" t="str">
        <f t="shared" si="66"/>
        <v>400450DKA6430DKA1070-1080DKA3220</v>
      </c>
      <c r="G4268" t="s">
        <v>723</v>
      </c>
    </row>
    <row r="4269" spans="1:7" x14ac:dyDescent="0.25">
      <c r="A4269">
        <v>400</v>
      </c>
      <c r="B4269">
        <v>450</v>
      </c>
      <c r="C4269" t="s">
        <v>1094</v>
      </c>
      <c r="D4269" t="s">
        <v>911</v>
      </c>
      <c r="E4269" t="s">
        <v>1052</v>
      </c>
      <c r="F4269" t="str">
        <f t="shared" si="66"/>
        <v>400450DKA6430DKA1070-1080DKA3230</v>
      </c>
      <c r="G4269" t="s">
        <v>723</v>
      </c>
    </row>
    <row r="4270" spans="1:7" x14ac:dyDescent="0.25">
      <c r="A4270">
        <v>400</v>
      </c>
      <c r="B4270">
        <v>450</v>
      </c>
      <c r="C4270" t="s">
        <v>1094</v>
      </c>
      <c r="D4270" t="s">
        <v>913</v>
      </c>
      <c r="E4270" t="s">
        <v>1046</v>
      </c>
      <c r="F4270" t="str">
        <f t="shared" si="66"/>
        <v>400450DKA6430DKA1090DKA3200</v>
      </c>
      <c r="G4270" t="s">
        <v>723</v>
      </c>
    </row>
    <row r="4271" spans="1:7" x14ac:dyDescent="0.25">
      <c r="A4271">
        <v>400</v>
      </c>
      <c r="B4271">
        <v>450</v>
      </c>
      <c r="C4271" t="s">
        <v>1094</v>
      </c>
      <c r="D4271" t="s">
        <v>913</v>
      </c>
      <c r="E4271" t="s">
        <v>1048</v>
      </c>
      <c r="F4271" t="str">
        <f t="shared" si="66"/>
        <v>400450DKA6430DKA1090DKA3210</v>
      </c>
      <c r="G4271" t="s">
        <v>723</v>
      </c>
    </row>
    <row r="4272" spans="1:7" x14ac:dyDescent="0.25">
      <c r="A4272">
        <v>400</v>
      </c>
      <c r="B4272">
        <v>450</v>
      </c>
      <c r="C4272" t="s">
        <v>1094</v>
      </c>
      <c r="D4272" t="s">
        <v>913</v>
      </c>
      <c r="E4272" t="s">
        <v>1050</v>
      </c>
      <c r="F4272" t="str">
        <f t="shared" si="66"/>
        <v>400450DKA6430DKA1090DKA3220</v>
      </c>
      <c r="G4272" t="s">
        <v>723</v>
      </c>
    </row>
    <row r="4273" spans="1:7" x14ac:dyDescent="0.25">
      <c r="A4273">
        <v>400</v>
      </c>
      <c r="B4273">
        <v>450</v>
      </c>
      <c r="C4273" t="s">
        <v>1094</v>
      </c>
      <c r="D4273" t="s">
        <v>913</v>
      </c>
      <c r="E4273" t="s">
        <v>1052</v>
      </c>
      <c r="F4273" t="str">
        <f t="shared" si="66"/>
        <v>400450DKA6430DKA1090DKA3230</v>
      </c>
      <c r="G4273" t="s">
        <v>723</v>
      </c>
    </row>
    <row r="4274" spans="1:7" x14ac:dyDescent="0.25">
      <c r="A4274">
        <v>400</v>
      </c>
      <c r="B4274">
        <v>460</v>
      </c>
      <c r="C4274" t="s">
        <v>1092</v>
      </c>
      <c r="D4274" t="s">
        <v>908</v>
      </c>
      <c r="E4274" t="s">
        <v>1046</v>
      </c>
      <c r="F4274" t="str">
        <f t="shared" si="66"/>
        <v>400460DKA6410DKA1040-1050DKA3200</v>
      </c>
      <c r="G4274" t="s">
        <v>501</v>
      </c>
    </row>
    <row r="4275" spans="1:7" x14ac:dyDescent="0.25">
      <c r="A4275">
        <v>400</v>
      </c>
      <c r="B4275">
        <v>460</v>
      </c>
      <c r="C4275" t="s">
        <v>1092</v>
      </c>
      <c r="D4275" t="s">
        <v>908</v>
      </c>
      <c r="E4275" t="s">
        <v>1048</v>
      </c>
      <c r="F4275" t="str">
        <f t="shared" si="66"/>
        <v>400460DKA6410DKA1040-1050DKA3210</v>
      </c>
      <c r="G4275" t="s">
        <v>501</v>
      </c>
    </row>
    <row r="4276" spans="1:7" x14ac:dyDescent="0.25">
      <c r="A4276">
        <v>400</v>
      </c>
      <c r="B4276">
        <v>460</v>
      </c>
      <c r="C4276" t="s">
        <v>1092</v>
      </c>
      <c r="D4276" t="s">
        <v>908</v>
      </c>
      <c r="E4276" t="s">
        <v>1050</v>
      </c>
      <c r="F4276" t="str">
        <f t="shared" si="66"/>
        <v>400460DKA6410DKA1040-1050DKA3220</v>
      </c>
      <c r="G4276" t="s">
        <v>501</v>
      </c>
    </row>
    <row r="4277" spans="1:7" x14ac:dyDescent="0.25">
      <c r="A4277">
        <v>400</v>
      </c>
      <c r="B4277">
        <v>460</v>
      </c>
      <c r="C4277" t="s">
        <v>1092</v>
      </c>
      <c r="D4277" t="s">
        <v>908</v>
      </c>
      <c r="E4277" t="s">
        <v>1052</v>
      </c>
      <c r="F4277" t="str">
        <f t="shared" si="66"/>
        <v>400460DKA6410DKA1040-1050DKA3230</v>
      </c>
      <c r="G4277" t="s">
        <v>501</v>
      </c>
    </row>
    <row r="4278" spans="1:7" x14ac:dyDescent="0.25">
      <c r="A4278">
        <v>400</v>
      </c>
      <c r="B4278">
        <v>460</v>
      </c>
      <c r="C4278" t="s">
        <v>1092</v>
      </c>
      <c r="D4278" t="s">
        <v>910</v>
      </c>
      <c r="E4278" t="s">
        <v>1046</v>
      </c>
      <c r="F4278" t="str">
        <f t="shared" si="66"/>
        <v>400460DKA6410DKA1060DKA3200</v>
      </c>
      <c r="G4278" t="s">
        <v>723</v>
      </c>
    </row>
    <row r="4279" spans="1:7" x14ac:dyDescent="0.25">
      <c r="A4279">
        <v>400</v>
      </c>
      <c r="B4279">
        <v>460</v>
      </c>
      <c r="C4279" t="s">
        <v>1092</v>
      </c>
      <c r="D4279" t="s">
        <v>910</v>
      </c>
      <c r="E4279" t="s">
        <v>1048</v>
      </c>
      <c r="F4279" t="str">
        <f t="shared" si="66"/>
        <v>400460DKA6410DKA1060DKA3210</v>
      </c>
      <c r="G4279" t="s">
        <v>723</v>
      </c>
    </row>
    <row r="4280" spans="1:7" x14ac:dyDescent="0.25">
      <c r="A4280">
        <v>400</v>
      </c>
      <c r="B4280">
        <v>460</v>
      </c>
      <c r="C4280" t="s">
        <v>1092</v>
      </c>
      <c r="D4280" t="s">
        <v>910</v>
      </c>
      <c r="E4280" t="s">
        <v>1050</v>
      </c>
      <c r="F4280" t="str">
        <f t="shared" si="66"/>
        <v>400460DKA6410DKA1060DKA3220</v>
      </c>
      <c r="G4280" t="s">
        <v>723</v>
      </c>
    </row>
    <row r="4281" spans="1:7" x14ac:dyDescent="0.25">
      <c r="A4281">
        <v>400</v>
      </c>
      <c r="B4281">
        <v>460</v>
      </c>
      <c r="C4281" t="s">
        <v>1092</v>
      </c>
      <c r="D4281" t="s">
        <v>910</v>
      </c>
      <c r="E4281" t="s">
        <v>1052</v>
      </c>
      <c r="F4281" t="str">
        <f t="shared" si="66"/>
        <v>400460DKA6410DKA1060DKA3230</v>
      </c>
      <c r="G4281" t="s">
        <v>723</v>
      </c>
    </row>
    <row r="4282" spans="1:7" x14ac:dyDescent="0.25">
      <c r="A4282">
        <v>400</v>
      </c>
      <c r="B4282">
        <v>460</v>
      </c>
      <c r="C4282" t="s">
        <v>1092</v>
      </c>
      <c r="D4282" t="s">
        <v>911</v>
      </c>
      <c r="E4282" t="s">
        <v>1046</v>
      </c>
      <c r="F4282" t="str">
        <f t="shared" si="66"/>
        <v>400460DKA6410DKA1070-1080DKA3200</v>
      </c>
      <c r="G4282" t="s">
        <v>501</v>
      </c>
    </row>
    <row r="4283" spans="1:7" x14ac:dyDescent="0.25">
      <c r="A4283">
        <v>400</v>
      </c>
      <c r="B4283">
        <v>460</v>
      </c>
      <c r="C4283" t="s">
        <v>1092</v>
      </c>
      <c r="D4283" t="s">
        <v>911</v>
      </c>
      <c r="E4283" t="s">
        <v>1048</v>
      </c>
      <c r="F4283" t="str">
        <f t="shared" si="66"/>
        <v>400460DKA6410DKA1070-1080DKA3210</v>
      </c>
      <c r="G4283" t="s">
        <v>501</v>
      </c>
    </row>
    <row r="4284" spans="1:7" x14ac:dyDescent="0.25">
      <c r="A4284">
        <v>400</v>
      </c>
      <c r="B4284">
        <v>460</v>
      </c>
      <c r="C4284" t="s">
        <v>1092</v>
      </c>
      <c r="D4284" t="s">
        <v>911</v>
      </c>
      <c r="E4284" t="s">
        <v>1050</v>
      </c>
      <c r="F4284" t="str">
        <f t="shared" si="66"/>
        <v>400460DKA6410DKA1070-1080DKA3220</v>
      </c>
      <c r="G4284" t="s">
        <v>501</v>
      </c>
    </row>
    <row r="4285" spans="1:7" x14ac:dyDescent="0.25">
      <c r="A4285">
        <v>400</v>
      </c>
      <c r="B4285">
        <v>460</v>
      </c>
      <c r="C4285" t="s">
        <v>1092</v>
      </c>
      <c r="D4285" t="s">
        <v>911</v>
      </c>
      <c r="E4285" t="s">
        <v>1052</v>
      </c>
      <c r="F4285" t="str">
        <f t="shared" si="66"/>
        <v>400460DKA6410DKA1070-1080DKA3230</v>
      </c>
      <c r="G4285" t="s">
        <v>501</v>
      </c>
    </row>
    <row r="4286" spans="1:7" x14ac:dyDescent="0.25">
      <c r="A4286">
        <v>400</v>
      </c>
      <c r="B4286">
        <v>460</v>
      </c>
      <c r="C4286" t="s">
        <v>1092</v>
      </c>
      <c r="D4286" t="s">
        <v>913</v>
      </c>
      <c r="E4286" t="s">
        <v>1046</v>
      </c>
      <c r="F4286" t="str">
        <f t="shared" si="66"/>
        <v>400460DKA6410DKA1090DKA3200</v>
      </c>
      <c r="G4286" t="s">
        <v>723</v>
      </c>
    </row>
    <row r="4287" spans="1:7" x14ac:dyDescent="0.25">
      <c r="A4287">
        <v>400</v>
      </c>
      <c r="B4287">
        <v>460</v>
      </c>
      <c r="C4287" t="s">
        <v>1092</v>
      </c>
      <c r="D4287" t="s">
        <v>913</v>
      </c>
      <c r="E4287" t="s">
        <v>1048</v>
      </c>
      <c r="F4287" t="str">
        <f t="shared" si="66"/>
        <v>400460DKA6410DKA1090DKA3210</v>
      </c>
      <c r="G4287" t="s">
        <v>723</v>
      </c>
    </row>
    <row r="4288" spans="1:7" x14ac:dyDescent="0.25">
      <c r="A4288">
        <v>400</v>
      </c>
      <c r="B4288">
        <v>460</v>
      </c>
      <c r="C4288" t="s">
        <v>1092</v>
      </c>
      <c r="D4288" t="s">
        <v>913</v>
      </c>
      <c r="E4288" t="s">
        <v>1050</v>
      </c>
      <c r="F4288" t="str">
        <f t="shared" si="66"/>
        <v>400460DKA6410DKA1090DKA3220</v>
      </c>
      <c r="G4288" t="s">
        <v>723</v>
      </c>
    </row>
    <row r="4289" spans="1:7" x14ac:dyDescent="0.25">
      <c r="A4289">
        <v>400</v>
      </c>
      <c r="B4289">
        <v>460</v>
      </c>
      <c r="C4289" t="s">
        <v>1092</v>
      </c>
      <c r="D4289" t="s">
        <v>913</v>
      </c>
      <c r="E4289" t="s">
        <v>1052</v>
      </c>
      <c r="F4289" t="str">
        <f t="shared" si="66"/>
        <v>400460DKA6410DKA1090DKA3230</v>
      </c>
      <c r="G4289" t="s">
        <v>723</v>
      </c>
    </row>
    <row r="4290" spans="1:7" x14ac:dyDescent="0.25">
      <c r="A4290">
        <v>400</v>
      </c>
      <c r="B4290">
        <v>460</v>
      </c>
      <c r="C4290" t="s">
        <v>1093</v>
      </c>
      <c r="D4290" t="s">
        <v>908</v>
      </c>
      <c r="E4290" t="s">
        <v>1046</v>
      </c>
      <c r="F4290" t="str">
        <f t="shared" si="66"/>
        <v>400460DKA6420DKA1040-1050DKA3200</v>
      </c>
      <c r="G4290" t="s">
        <v>501</v>
      </c>
    </row>
    <row r="4291" spans="1:7" x14ac:dyDescent="0.25">
      <c r="A4291">
        <v>400</v>
      </c>
      <c r="B4291">
        <v>460</v>
      </c>
      <c r="C4291" t="s">
        <v>1093</v>
      </c>
      <c r="D4291" t="s">
        <v>908</v>
      </c>
      <c r="E4291" t="s">
        <v>1048</v>
      </c>
      <c r="F4291" t="str">
        <f t="shared" ref="F4291:F4354" si="67">CONCATENATE(A4291,B4291,C4291,D4291,E4291)</f>
        <v>400460DKA6420DKA1040-1050DKA3210</v>
      </c>
      <c r="G4291" t="s">
        <v>501</v>
      </c>
    </row>
    <row r="4292" spans="1:7" x14ac:dyDescent="0.25">
      <c r="A4292">
        <v>400</v>
      </c>
      <c r="B4292">
        <v>460</v>
      </c>
      <c r="C4292" t="s">
        <v>1093</v>
      </c>
      <c r="D4292" t="s">
        <v>908</v>
      </c>
      <c r="E4292" t="s">
        <v>1050</v>
      </c>
      <c r="F4292" t="str">
        <f t="shared" si="67"/>
        <v>400460DKA6420DKA1040-1050DKA3220</v>
      </c>
      <c r="G4292" t="s">
        <v>501</v>
      </c>
    </row>
    <row r="4293" spans="1:7" x14ac:dyDescent="0.25">
      <c r="A4293">
        <v>400</v>
      </c>
      <c r="B4293">
        <v>460</v>
      </c>
      <c r="C4293" t="s">
        <v>1093</v>
      </c>
      <c r="D4293" t="s">
        <v>908</v>
      </c>
      <c r="E4293" t="s">
        <v>1052</v>
      </c>
      <c r="F4293" t="str">
        <f t="shared" si="67"/>
        <v>400460DKA6420DKA1040-1050DKA3230</v>
      </c>
      <c r="G4293" t="s">
        <v>501</v>
      </c>
    </row>
    <row r="4294" spans="1:7" x14ac:dyDescent="0.25">
      <c r="A4294">
        <v>400</v>
      </c>
      <c r="B4294">
        <v>460</v>
      </c>
      <c r="C4294" t="s">
        <v>1093</v>
      </c>
      <c r="D4294" t="s">
        <v>910</v>
      </c>
      <c r="E4294" t="s">
        <v>1046</v>
      </c>
      <c r="F4294" t="str">
        <f t="shared" si="67"/>
        <v>400460DKA6420DKA1060DKA3200</v>
      </c>
      <c r="G4294" t="s">
        <v>723</v>
      </c>
    </row>
    <row r="4295" spans="1:7" x14ac:dyDescent="0.25">
      <c r="A4295">
        <v>400</v>
      </c>
      <c r="B4295">
        <v>460</v>
      </c>
      <c r="C4295" t="s">
        <v>1093</v>
      </c>
      <c r="D4295" t="s">
        <v>910</v>
      </c>
      <c r="E4295" t="s">
        <v>1048</v>
      </c>
      <c r="F4295" t="str">
        <f t="shared" si="67"/>
        <v>400460DKA6420DKA1060DKA3210</v>
      </c>
      <c r="G4295" t="s">
        <v>723</v>
      </c>
    </row>
    <row r="4296" spans="1:7" x14ac:dyDescent="0.25">
      <c r="A4296">
        <v>400</v>
      </c>
      <c r="B4296">
        <v>460</v>
      </c>
      <c r="C4296" t="s">
        <v>1093</v>
      </c>
      <c r="D4296" t="s">
        <v>910</v>
      </c>
      <c r="E4296" t="s">
        <v>1050</v>
      </c>
      <c r="F4296" t="str">
        <f t="shared" si="67"/>
        <v>400460DKA6420DKA1060DKA3220</v>
      </c>
      <c r="G4296" t="s">
        <v>723</v>
      </c>
    </row>
    <row r="4297" spans="1:7" x14ac:dyDescent="0.25">
      <c r="A4297">
        <v>400</v>
      </c>
      <c r="B4297">
        <v>460</v>
      </c>
      <c r="C4297" t="s">
        <v>1093</v>
      </c>
      <c r="D4297" t="s">
        <v>910</v>
      </c>
      <c r="E4297" t="s">
        <v>1052</v>
      </c>
      <c r="F4297" t="str">
        <f t="shared" si="67"/>
        <v>400460DKA6420DKA1060DKA3230</v>
      </c>
      <c r="G4297" t="s">
        <v>723</v>
      </c>
    </row>
    <row r="4298" spans="1:7" x14ac:dyDescent="0.25">
      <c r="A4298">
        <v>400</v>
      </c>
      <c r="B4298">
        <v>460</v>
      </c>
      <c r="C4298" t="s">
        <v>1093</v>
      </c>
      <c r="D4298" t="s">
        <v>911</v>
      </c>
      <c r="E4298" t="s">
        <v>1046</v>
      </c>
      <c r="F4298" t="str">
        <f t="shared" si="67"/>
        <v>400460DKA6420DKA1070-1080DKA3200</v>
      </c>
      <c r="G4298" t="s">
        <v>501</v>
      </c>
    </row>
    <row r="4299" spans="1:7" x14ac:dyDescent="0.25">
      <c r="A4299">
        <v>400</v>
      </c>
      <c r="B4299">
        <v>460</v>
      </c>
      <c r="C4299" t="s">
        <v>1093</v>
      </c>
      <c r="D4299" t="s">
        <v>911</v>
      </c>
      <c r="E4299" t="s">
        <v>1048</v>
      </c>
      <c r="F4299" t="str">
        <f t="shared" si="67"/>
        <v>400460DKA6420DKA1070-1080DKA3210</v>
      </c>
      <c r="G4299" t="s">
        <v>501</v>
      </c>
    </row>
    <row r="4300" spans="1:7" x14ac:dyDescent="0.25">
      <c r="A4300">
        <v>400</v>
      </c>
      <c r="B4300">
        <v>460</v>
      </c>
      <c r="C4300" t="s">
        <v>1093</v>
      </c>
      <c r="D4300" t="s">
        <v>911</v>
      </c>
      <c r="E4300" t="s">
        <v>1050</v>
      </c>
      <c r="F4300" t="str">
        <f t="shared" si="67"/>
        <v>400460DKA6420DKA1070-1080DKA3220</v>
      </c>
      <c r="G4300" t="s">
        <v>501</v>
      </c>
    </row>
    <row r="4301" spans="1:7" x14ac:dyDescent="0.25">
      <c r="A4301">
        <v>400</v>
      </c>
      <c r="B4301">
        <v>460</v>
      </c>
      <c r="C4301" t="s">
        <v>1093</v>
      </c>
      <c r="D4301" t="s">
        <v>911</v>
      </c>
      <c r="E4301" t="s">
        <v>1052</v>
      </c>
      <c r="F4301" t="str">
        <f t="shared" si="67"/>
        <v>400460DKA6420DKA1070-1080DKA3230</v>
      </c>
      <c r="G4301" t="s">
        <v>501</v>
      </c>
    </row>
    <row r="4302" spans="1:7" x14ac:dyDescent="0.25">
      <c r="A4302">
        <v>400</v>
      </c>
      <c r="B4302">
        <v>460</v>
      </c>
      <c r="C4302" t="s">
        <v>1093</v>
      </c>
      <c r="D4302" t="s">
        <v>913</v>
      </c>
      <c r="E4302" t="s">
        <v>1046</v>
      </c>
      <c r="F4302" t="str">
        <f t="shared" si="67"/>
        <v>400460DKA6420DKA1090DKA3200</v>
      </c>
      <c r="G4302" t="s">
        <v>723</v>
      </c>
    </row>
    <row r="4303" spans="1:7" x14ac:dyDescent="0.25">
      <c r="A4303">
        <v>400</v>
      </c>
      <c r="B4303">
        <v>460</v>
      </c>
      <c r="C4303" t="s">
        <v>1093</v>
      </c>
      <c r="D4303" t="s">
        <v>913</v>
      </c>
      <c r="E4303" t="s">
        <v>1048</v>
      </c>
      <c r="F4303" t="str">
        <f t="shared" si="67"/>
        <v>400460DKA6420DKA1090DKA3210</v>
      </c>
      <c r="G4303" t="s">
        <v>723</v>
      </c>
    </row>
    <row r="4304" spans="1:7" x14ac:dyDescent="0.25">
      <c r="A4304">
        <v>400</v>
      </c>
      <c r="B4304">
        <v>460</v>
      </c>
      <c r="C4304" t="s">
        <v>1093</v>
      </c>
      <c r="D4304" t="s">
        <v>913</v>
      </c>
      <c r="E4304" t="s">
        <v>1050</v>
      </c>
      <c r="F4304" t="str">
        <f t="shared" si="67"/>
        <v>400460DKA6420DKA1090DKA3220</v>
      </c>
      <c r="G4304" t="s">
        <v>723</v>
      </c>
    </row>
    <row r="4305" spans="1:7" x14ac:dyDescent="0.25">
      <c r="A4305">
        <v>400</v>
      </c>
      <c r="B4305">
        <v>460</v>
      </c>
      <c r="C4305" t="s">
        <v>1093</v>
      </c>
      <c r="D4305" t="s">
        <v>913</v>
      </c>
      <c r="E4305" t="s">
        <v>1052</v>
      </c>
      <c r="F4305" t="str">
        <f t="shared" si="67"/>
        <v>400460DKA6420DKA1090DKA3230</v>
      </c>
      <c r="G4305" t="s">
        <v>723</v>
      </c>
    </row>
    <row r="4306" spans="1:7" x14ac:dyDescent="0.25">
      <c r="A4306">
        <v>400</v>
      </c>
      <c r="B4306">
        <v>460</v>
      </c>
      <c r="C4306" t="s">
        <v>1094</v>
      </c>
      <c r="D4306" t="s">
        <v>908</v>
      </c>
      <c r="E4306" t="s">
        <v>1046</v>
      </c>
      <c r="F4306" t="str">
        <f t="shared" si="67"/>
        <v>400460DKA6430DKA1040-1050DKA3200</v>
      </c>
      <c r="G4306" t="s">
        <v>723</v>
      </c>
    </row>
    <row r="4307" spans="1:7" x14ac:dyDescent="0.25">
      <c r="A4307">
        <v>400</v>
      </c>
      <c r="B4307">
        <v>460</v>
      </c>
      <c r="C4307" t="s">
        <v>1094</v>
      </c>
      <c r="D4307" t="s">
        <v>908</v>
      </c>
      <c r="E4307" t="s">
        <v>1048</v>
      </c>
      <c r="F4307" t="str">
        <f t="shared" si="67"/>
        <v>400460DKA6430DKA1040-1050DKA3210</v>
      </c>
      <c r="G4307" t="s">
        <v>723</v>
      </c>
    </row>
    <row r="4308" spans="1:7" x14ac:dyDescent="0.25">
      <c r="A4308">
        <v>400</v>
      </c>
      <c r="B4308">
        <v>460</v>
      </c>
      <c r="C4308" t="s">
        <v>1094</v>
      </c>
      <c r="D4308" t="s">
        <v>908</v>
      </c>
      <c r="E4308" t="s">
        <v>1050</v>
      </c>
      <c r="F4308" t="str">
        <f t="shared" si="67"/>
        <v>400460DKA6430DKA1040-1050DKA3220</v>
      </c>
      <c r="G4308" t="s">
        <v>723</v>
      </c>
    </row>
    <row r="4309" spans="1:7" x14ac:dyDescent="0.25">
      <c r="A4309">
        <v>400</v>
      </c>
      <c r="B4309">
        <v>460</v>
      </c>
      <c r="C4309" t="s">
        <v>1094</v>
      </c>
      <c r="D4309" t="s">
        <v>908</v>
      </c>
      <c r="E4309" t="s">
        <v>1052</v>
      </c>
      <c r="F4309" t="str">
        <f t="shared" si="67"/>
        <v>400460DKA6430DKA1040-1050DKA3230</v>
      </c>
      <c r="G4309" t="s">
        <v>723</v>
      </c>
    </row>
    <row r="4310" spans="1:7" x14ac:dyDescent="0.25">
      <c r="A4310">
        <v>400</v>
      </c>
      <c r="B4310">
        <v>460</v>
      </c>
      <c r="C4310" t="s">
        <v>1094</v>
      </c>
      <c r="D4310" t="s">
        <v>910</v>
      </c>
      <c r="E4310" t="s">
        <v>1046</v>
      </c>
      <c r="F4310" t="str">
        <f t="shared" si="67"/>
        <v>400460DKA6430DKA1060DKA3200</v>
      </c>
      <c r="G4310" t="s">
        <v>723</v>
      </c>
    </row>
    <row r="4311" spans="1:7" x14ac:dyDescent="0.25">
      <c r="A4311">
        <v>400</v>
      </c>
      <c r="B4311">
        <v>460</v>
      </c>
      <c r="C4311" t="s">
        <v>1094</v>
      </c>
      <c r="D4311" t="s">
        <v>910</v>
      </c>
      <c r="E4311" t="s">
        <v>1048</v>
      </c>
      <c r="F4311" t="str">
        <f t="shared" si="67"/>
        <v>400460DKA6430DKA1060DKA3210</v>
      </c>
      <c r="G4311" t="s">
        <v>723</v>
      </c>
    </row>
    <row r="4312" spans="1:7" x14ac:dyDescent="0.25">
      <c r="A4312">
        <v>400</v>
      </c>
      <c r="B4312">
        <v>460</v>
      </c>
      <c r="C4312" t="s">
        <v>1094</v>
      </c>
      <c r="D4312" t="s">
        <v>910</v>
      </c>
      <c r="E4312" t="s">
        <v>1050</v>
      </c>
      <c r="F4312" t="str">
        <f t="shared" si="67"/>
        <v>400460DKA6430DKA1060DKA3220</v>
      </c>
      <c r="G4312" t="s">
        <v>723</v>
      </c>
    </row>
    <row r="4313" spans="1:7" x14ac:dyDescent="0.25">
      <c r="A4313">
        <v>400</v>
      </c>
      <c r="B4313">
        <v>460</v>
      </c>
      <c r="C4313" t="s">
        <v>1094</v>
      </c>
      <c r="D4313" t="s">
        <v>910</v>
      </c>
      <c r="E4313" t="s">
        <v>1052</v>
      </c>
      <c r="F4313" t="str">
        <f t="shared" si="67"/>
        <v>400460DKA6430DKA1060DKA3230</v>
      </c>
      <c r="G4313" t="s">
        <v>723</v>
      </c>
    </row>
    <row r="4314" spans="1:7" x14ac:dyDescent="0.25">
      <c r="A4314">
        <v>400</v>
      </c>
      <c r="B4314">
        <v>460</v>
      </c>
      <c r="C4314" t="s">
        <v>1094</v>
      </c>
      <c r="D4314" t="s">
        <v>911</v>
      </c>
      <c r="E4314" t="s">
        <v>1046</v>
      </c>
      <c r="F4314" t="str">
        <f t="shared" si="67"/>
        <v>400460DKA6430DKA1070-1080DKA3200</v>
      </c>
      <c r="G4314" t="s">
        <v>723</v>
      </c>
    </row>
    <row r="4315" spans="1:7" x14ac:dyDescent="0.25">
      <c r="A4315">
        <v>400</v>
      </c>
      <c r="B4315">
        <v>460</v>
      </c>
      <c r="C4315" t="s">
        <v>1094</v>
      </c>
      <c r="D4315" t="s">
        <v>911</v>
      </c>
      <c r="E4315" t="s">
        <v>1048</v>
      </c>
      <c r="F4315" t="str">
        <f t="shared" si="67"/>
        <v>400460DKA6430DKA1070-1080DKA3210</v>
      </c>
      <c r="G4315" t="s">
        <v>723</v>
      </c>
    </row>
    <row r="4316" spans="1:7" x14ac:dyDescent="0.25">
      <c r="A4316">
        <v>400</v>
      </c>
      <c r="B4316">
        <v>460</v>
      </c>
      <c r="C4316" t="s">
        <v>1094</v>
      </c>
      <c r="D4316" t="s">
        <v>911</v>
      </c>
      <c r="E4316" t="s">
        <v>1050</v>
      </c>
      <c r="F4316" t="str">
        <f t="shared" si="67"/>
        <v>400460DKA6430DKA1070-1080DKA3220</v>
      </c>
      <c r="G4316" t="s">
        <v>723</v>
      </c>
    </row>
    <row r="4317" spans="1:7" x14ac:dyDescent="0.25">
      <c r="A4317">
        <v>400</v>
      </c>
      <c r="B4317">
        <v>460</v>
      </c>
      <c r="C4317" t="s">
        <v>1094</v>
      </c>
      <c r="D4317" t="s">
        <v>911</v>
      </c>
      <c r="E4317" t="s">
        <v>1052</v>
      </c>
      <c r="F4317" t="str">
        <f t="shared" si="67"/>
        <v>400460DKA6430DKA1070-1080DKA3230</v>
      </c>
      <c r="G4317" t="s">
        <v>723</v>
      </c>
    </row>
    <row r="4318" spans="1:7" x14ac:dyDescent="0.25">
      <c r="A4318">
        <v>400</v>
      </c>
      <c r="B4318">
        <v>460</v>
      </c>
      <c r="C4318" t="s">
        <v>1094</v>
      </c>
      <c r="D4318" t="s">
        <v>913</v>
      </c>
      <c r="E4318" t="s">
        <v>1046</v>
      </c>
      <c r="F4318" t="str">
        <f t="shared" si="67"/>
        <v>400460DKA6430DKA1090DKA3200</v>
      </c>
      <c r="G4318" t="s">
        <v>723</v>
      </c>
    </row>
    <row r="4319" spans="1:7" x14ac:dyDescent="0.25">
      <c r="A4319">
        <v>400</v>
      </c>
      <c r="B4319">
        <v>460</v>
      </c>
      <c r="C4319" t="s">
        <v>1094</v>
      </c>
      <c r="D4319" t="s">
        <v>913</v>
      </c>
      <c r="E4319" t="s">
        <v>1048</v>
      </c>
      <c r="F4319" t="str">
        <f t="shared" si="67"/>
        <v>400460DKA6430DKA1090DKA3210</v>
      </c>
      <c r="G4319" t="s">
        <v>723</v>
      </c>
    </row>
    <row r="4320" spans="1:7" x14ac:dyDescent="0.25">
      <c r="A4320">
        <v>400</v>
      </c>
      <c r="B4320">
        <v>460</v>
      </c>
      <c r="C4320" t="s">
        <v>1094</v>
      </c>
      <c r="D4320" t="s">
        <v>913</v>
      </c>
      <c r="E4320" t="s">
        <v>1050</v>
      </c>
      <c r="F4320" t="str">
        <f t="shared" si="67"/>
        <v>400460DKA6430DKA1090DKA3220</v>
      </c>
      <c r="G4320" t="s">
        <v>723</v>
      </c>
    </row>
    <row r="4321" spans="1:7" x14ac:dyDescent="0.25">
      <c r="A4321">
        <v>400</v>
      </c>
      <c r="B4321">
        <v>460</v>
      </c>
      <c r="C4321" t="s">
        <v>1094</v>
      </c>
      <c r="D4321" t="s">
        <v>913</v>
      </c>
      <c r="E4321" t="s">
        <v>1052</v>
      </c>
      <c r="F4321" t="str">
        <f t="shared" si="67"/>
        <v>400460DKA6430DKA1090DKA3230</v>
      </c>
      <c r="G4321" t="s">
        <v>723</v>
      </c>
    </row>
    <row r="4322" spans="1:7" x14ac:dyDescent="0.25">
      <c r="A4322">
        <v>400</v>
      </c>
      <c r="B4322">
        <v>470</v>
      </c>
      <c r="C4322" t="s">
        <v>1092</v>
      </c>
      <c r="D4322" t="s">
        <v>908</v>
      </c>
      <c r="E4322" t="s">
        <v>1046</v>
      </c>
      <c r="F4322" t="str">
        <f t="shared" si="67"/>
        <v>400470DKA6410DKA1040-1050DKA3200</v>
      </c>
      <c r="G4322" t="s">
        <v>501</v>
      </c>
    </row>
    <row r="4323" spans="1:7" x14ac:dyDescent="0.25">
      <c r="A4323">
        <v>400</v>
      </c>
      <c r="B4323">
        <v>470</v>
      </c>
      <c r="C4323" t="s">
        <v>1092</v>
      </c>
      <c r="D4323" t="s">
        <v>908</v>
      </c>
      <c r="E4323" t="s">
        <v>1048</v>
      </c>
      <c r="F4323" t="str">
        <f t="shared" si="67"/>
        <v>400470DKA6410DKA1040-1050DKA3210</v>
      </c>
      <c r="G4323" t="s">
        <v>501</v>
      </c>
    </row>
    <row r="4324" spans="1:7" x14ac:dyDescent="0.25">
      <c r="A4324">
        <v>400</v>
      </c>
      <c r="B4324">
        <v>470</v>
      </c>
      <c r="C4324" t="s">
        <v>1092</v>
      </c>
      <c r="D4324" t="s">
        <v>908</v>
      </c>
      <c r="E4324" t="s">
        <v>1050</v>
      </c>
      <c r="F4324" t="str">
        <f t="shared" si="67"/>
        <v>400470DKA6410DKA1040-1050DKA3220</v>
      </c>
      <c r="G4324" t="s">
        <v>501</v>
      </c>
    </row>
    <row r="4325" spans="1:7" x14ac:dyDescent="0.25">
      <c r="A4325">
        <v>400</v>
      </c>
      <c r="B4325">
        <v>470</v>
      </c>
      <c r="C4325" t="s">
        <v>1092</v>
      </c>
      <c r="D4325" t="s">
        <v>908</v>
      </c>
      <c r="E4325" t="s">
        <v>1052</v>
      </c>
      <c r="F4325" t="str">
        <f t="shared" si="67"/>
        <v>400470DKA6410DKA1040-1050DKA3230</v>
      </c>
      <c r="G4325" t="s">
        <v>501</v>
      </c>
    </row>
    <row r="4326" spans="1:7" x14ac:dyDescent="0.25">
      <c r="A4326">
        <v>400</v>
      </c>
      <c r="B4326">
        <v>470</v>
      </c>
      <c r="C4326" t="s">
        <v>1092</v>
      </c>
      <c r="D4326" t="s">
        <v>910</v>
      </c>
      <c r="E4326" t="s">
        <v>1046</v>
      </c>
      <c r="F4326" t="str">
        <f t="shared" si="67"/>
        <v>400470DKA6410DKA1060DKA3200</v>
      </c>
      <c r="G4326" t="s">
        <v>723</v>
      </c>
    </row>
    <row r="4327" spans="1:7" x14ac:dyDescent="0.25">
      <c r="A4327">
        <v>400</v>
      </c>
      <c r="B4327">
        <v>470</v>
      </c>
      <c r="C4327" t="s">
        <v>1092</v>
      </c>
      <c r="D4327" t="s">
        <v>910</v>
      </c>
      <c r="E4327" t="s">
        <v>1048</v>
      </c>
      <c r="F4327" t="str">
        <f t="shared" si="67"/>
        <v>400470DKA6410DKA1060DKA3210</v>
      </c>
      <c r="G4327" t="s">
        <v>723</v>
      </c>
    </row>
    <row r="4328" spans="1:7" x14ac:dyDescent="0.25">
      <c r="A4328">
        <v>400</v>
      </c>
      <c r="B4328">
        <v>470</v>
      </c>
      <c r="C4328" t="s">
        <v>1092</v>
      </c>
      <c r="D4328" t="s">
        <v>910</v>
      </c>
      <c r="E4328" t="s">
        <v>1050</v>
      </c>
      <c r="F4328" t="str">
        <f t="shared" si="67"/>
        <v>400470DKA6410DKA1060DKA3220</v>
      </c>
      <c r="G4328" t="s">
        <v>723</v>
      </c>
    </row>
    <row r="4329" spans="1:7" x14ac:dyDescent="0.25">
      <c r="A4329">
        <v>400</v>
      </c>
      <c r="B4329">
        <v>470</v>
      </c>
      <c r="C4329" t="s">
        <v>1092</v>
      </c>
      <c r="D4329" t="s">
        <v>910</v>
      </c>
      <c r="E4329" t="s">
        <v>1052</v>
      </c>
      <c r="F4329" t="str">
        <f t="shared" si="67"/>
        <v>400470DKA6410DKA1060DKA3230</v>
      </c>
      <c r="G4329" t="s">
        <v>723</v>
      </c>
    </row>
    <row r="4330" spans="1:7" x14ac:dyDescent="0.25">
      <c r="A4330">
        <v>400</v>
      </c>
      <c r="B4330">
        <v>470</v>
      </c>
      <c r="C4330" t="s">
        <v>1092</v>
      </c>
      <c r="D4330" t="s">
        <v>911</v>
      </c>
      <c r="E4330" t="s">
        <v>1046</v>
      </c>
      <c r="F4330" t="str">
        <f t="shared" si="67"/>
        <v>400470DKA6410DKA1070-1080DKA3200</v>
      </c>
      <c r="G4330" t="s">
        <v>501</v>
      </c>
    </row>
    <row r="4331" spans="1:7" x14ac:dyDescent="0.25">
      <c r="A4331">
        <v>400</v>
      </c>
      <c r="B4331">
        <v>470</v>
      </c>
      <c r="C4331" t="s">
        <v>1092</v>
      </c>
      <c r="D4331" t="s">
        <v>911</v>
      </c>
      <c r="E4331" t="s">
        <v>1048</v>
      </c>
      <c r="F4331" t="str">
        <f t="shared" si="67"/>
        <v>400470DKA6410DKA1070-1080DKA3210</v>
      </c>
      <c r="G4331" t="s">
        <v>501</v>
      </c>
    </row>
    <row r="4332" spans="1:7" x14ac:dyDescent="0.25">
      <c r="A4332">
        <v>400</v>
      </c>
      <c r="B4332">
        <v>470</v>
      </c>
      <c r="C4332" t="s">
        <v>1092</v>
      </c>
      <c r="D4332" t="s">
        <v>911</v>
      </c>
      <c r="E4332" t="s">
        <v>1050</v>
      </c>
      <c r="F4332" t="str">
        <f t="shared" si="67"/>
        <v>400470DKA6410DKA1070-1080DKA3220</v>
      </c>
      <c r="G4332" t="s">
        <v>501</v>
      </c>
    </row>
    <row r="4333" spans="1:7" x14ac:dyDescent="0.25">
      <c r="A4333">
        <v>400</v>
      </c>
      <c r="B4333">
        <v>470</v>
      </c>
      <c r="C4333" t="s">
        <v>1092</v>
      </c>
      <c r="D4333" t="s">
        <v>911</v>
      </c>
      <c r="E4333" t="s">
        <v>1052</v>
      </c>
      <c r="F4333" t="str">
        <f t="shared" si="67"/>
        <v>400470DKA6410DKA1070-1080DKA3230</v>
      </c>
      <c r="G4333" t="s">
        <v>501</v>
      </c>
    </row>
    <row r="4334" spans="1:7" x14ac:dyDescent="0.25">
      <c r="A4334">
        <v>400</v>
      </c>
      <c r="B4334">
        <v>470</v>
      </c>
      <c r="C4334" t="s">
        <v>1092</v>
      </c>
      <c r="D4334" t="s">
        <v>913</v>
      </c>
      <c r="E4334" t="s">
        <v>1046</v>
      </c>
      <c r="F4334" t="str">
        <f t="shared" si="67"/>
        <v>400470DKA6410DKA1090DKA3200</v>
      </c>
      <c r="G4334" t="s">
        <v>723</v>
      </c>
    </row>
    <row r="4335" spans="1:7" x14ac:dyDescent="0.25">
      <c r="A4335">
        <v>400</v>
      </c>
      <c r="B4335">
        <v>470</v>
      </c>
      <c r="C4335" t="s">
        <v>1092</v>
      </c>
      <c r="D4335" t="s">
        <v>913</v>
      </c>
      <c r="E4335" t="s">
        <v>1048</v>
      </c>
      <c r="F4335" t="str">
        <f t="shared" si="67"/>
        <v>400470DKA6410DKA1090DKA3210</v>
      </c>
      <c r="G4335" t="s">
        <v>723</v>
      </c>
    </row>
    <row r="4336" spans="1:7" x14ac:dyDescent="0.25">
      <c r="A4336">
        <v>400</v>
      </c>
      <c r="B4336">
        <v>470</v>
      </c>
      <c r="C4336" t="s">
        <v>1092</v>
      </c>
      <c r="D4336" t="s">
        <v>913</v>
      </c>
      <c r="E4336" t="s">
        <v>1050</v>
      </c>
      <c r="F4336" t="str">
        <f t="shared" si="67"/>
        <v>400470DKA6410DKA1090DKA3220</v>
      </c>
      <c r="G4336" t="s">
        <v>723</v>
      </c>
    </row>
    <row r="4337" spans="1:7" x14ac:dyDescent="0.25">
      <c r="A4337">
        <v>400</v>
      </c>
      <c r="B4337">
        <v>470</v>
      </c>
      <c r="C4337" t="s">
        <v>1092</v>
      </c>
      <c r="D4337" t="s">
        <v>913</v>
      </c>
      <c r="E4337" t="s">
        <v>1052</v>
      </c>
      <c r="F4337" t="str">
        <f t="shared" si="67"/>
        <v>400470DKA6410DKA1090DKA3230</v>
      </c>
      <c r="G4337" t="s">
        <v>723</v>
      </c>
    </row>
    <row r="4338" spans="1:7" x14ac:dyDescent="0.25">
      <c r="A4338">
        <v>400</v>
      </c>
      <c r="B4338">
        <v>470</v>
      </c>
      <c r="C4338" t="s">
        <v>1093</v>
      </c>
      <c r="D4338" t="s">
        <v>908</v>
      </c>
      <c r="E4338" t="s">
        <v>1046</v>
      </c>
      <c r="F4338" t="str">
        <f t="shared" si="67"/>
        <v>400470DKA6420DKA1040-1050DKA3200</v>
      </c>
      <c r="G4338" t="s">
        <v>501</v>
      </c>
    </row>
    <row r="4339" spans="1:7" x14ac:dyDescent="0.25">
      <c r="A4339">
        <v>400</v>
      </c>
      <c r="B4339">
        <v>470</v>
      </c>
      <c r="C4339" t="s">
        <v>1093</v>
      </c>
      <c r="D4339" t="s">
        <v>908</v>
      </c>
      <c r="E4339" t="s">
        <v>1048</v>
      </c>
      <c r="F4339" t="str">
        <f t="shared" si="67"/>
        <v>400470DKA6420DKA1040-1050DKA3210</v>
      </c>
      <c r="G4339" t="s">
        <v>501</v>
      </c>
    </row>
    <row r="4340" spans="1:7" x14ac:dyDescent="0.25">
      <c r="A4340">
        <v>400</v>
      </c>
      <c r="B4340">
        <v>470</v>
      </c>
      <c r="C4340" t="s">
        <v>1093</v>
      </c>
      <c r="D4340" t="s">
        <v>908</v>
      </c>
      <c r="E4340" t="s">
        <v>1050</v>
      </c>
      <c r="F4340" t="str">
        <f t="shared" si="67"/>
        <v>400470DKA6420DKA1040-1050DKA3220</v>
      </c>
      <c r="G4340" t="s">
        <v>501</v>
      </c>
    </row>
    <row r="4341" spans="1:7" x14ac:dyDescent="0.25">
      <c r="A4341">
        <v>400</v>
      </c>
      <c r="B4341">
        <v>470</v>
      </c>
      <c r="C4341" t="s">
        <v>1093</v>
      </c>
      <c r="D4341" t="s">
        <v>908</v>
      </c>
      <c r="E4341" t="s">
        <v>1052</v>
      </c>
      <c r="F4341" t="str">
        <f t="shared" si="67"/>
        <v>400470DKA6420DKA1040-1050DKA3230</v>
      </c>
      <c r="G4341" t="s">
        <v>501</v>
      </c>
    </row>
    <row r="4342" spans="1:7" x14ac:dyDescent="0.25">
      <c r="A4342">
        <v>400</v>
      </c>
      <c r="B4342">
        <v>470</v>
      </c>
      <c r="C4342" t="s">
        <v>1093</v>
      </c>
      <c r="D4342" t="s">
        <v>910</v>
      </c>
      <c r="E4342" t="s">
        <v>1046</v>
      </c>
      <c r="F4342" t="str">
        <f t="shared" si="67"/>
        <v>400470DKA6420DKA1060DKA3200</v>
      </c>
      <c r="G4342" t="s">
        <v>723</v>
      </c>
    </row>
    <row r="4343" spans="1:7" x14ac:dyDescent="0.25">
      <c r="A4343">
        <v>400</v>
      </c>
      <c r="B4343">
        <v>470</v>
      </c>
      <c r="C4343" t="s">
        <v>1093</v>
      </c>
      <c r="D4343" t="s">
        <v>910</v>
      </c>
      <c r="E4343" t="s">
        <v>1048</v>
      </c>
      <c r="F4343" t="str">
        <f t="shared" si="67"/>
        <v>400470DKA6420DKA1060DKA3210</v>
      </c>
      <c r="G4343" t="s">
        <v>723</v>
      </c>
    </row>
    <row r="4344" spans="1:7" x14ac:dyDescent="0.25">
      <c r="A4344">
        <v>400</v>
      </c>
      <c r="B4344">
        <v>470</v>
      </c>
      <c r="C4344" t="s">
        <v>1093</v>
      </c>
      <c r="D4344" t="s">
        <v>910</v>
      </c>
      <c r="E4344" t="s">
        <v>1050</v>
      </c>
      <c r="F4344" t="str">
        <f t="shared" si="67"/>
        <v>400470DKA6420DKA1060DKA3220</v>
      </c>
      <c r="G4344" t="s">
        <v>723</v>
      </c>
    </row>
    <row r="4345" spans="1:7" x14ac:dyDescent="0.25">
      <c r="A4345">
        <v>400</v>
      </c>
      <c r="B4345">
        <v>470</v>
      </c>
      <c r="C4345" t="s">
        <v>1093</v>
      </c>
      <c r="D4345" t="s">
        <v>910</v>
      </c>
      <c r="E4345" t="s">
        <v>1052</v>
      </c>
      <c r="F4345" t="str">
        <f t="shared" si="67"/>
        <v>400470DKA6420DKA1060DKA3230</v>
      </c>
      <c r="G4345" t="s">
        <v>723</v>
      </c>
    </row>
    <row r="4346" spans="1:7" x14ac:dyDescent="0.25">
      <c r="A4346">
        <v>400</v>
      </c>
      <c r="B4346">
        <v>470</v>
      </c>
      <c r="C4346" t="s">
        <v>1093</v>
      </c>
      <c r="D4346" t="s">
        <v>911</v>
      </c>
      <c r="E4346" t="s">
        <v>1046</v>
      </c>
      <c r="F4346" t="str">
        <f t="shared" si="67"/>
        <v>400470DKA6420DKA1070-1080DKA3200</v>
      </c>
      <c r="G4346" t="s">
        <v>501</v>
      </c>
    </row>
    <row r="4347" spans="1:7" x14ac:dyDescent="0.25">
      <c r="A4347">
        <v>400</v>
      </c>
      <c r="B4347">
        <v>470</v>
      </c>
      <c r="C4347" t="s">
        <v>1093</v>
      </c>
      <c r="D4347" t="s">
        <v>911</v>
      </c>
      <c r="E4347" t="s">
        <v>1048</v>
      </c>
      <c r="F4347" t="str">
        <f t="shared" si="67"/>
        <v>400470DKA6420DKA1070-1080DKA3210</v>
      </c>
      <c r="G4347" t="s">
        <v>501</v>
      </c>
    </row>
    <row r="4348" spans="1:7" x14ac:dyDescent="0.25">
      <c r="A4348">
        <v>400</v>
      </c>
      <c r="B4348">
        <v>470</v>
      </c>
      <c r="C4348" t="s">
        <v>1093</v>
      </c>
      <c r="D4348" t="s">
        <v>911</v>
      </c>
      <c r="E4348" t="s">
        <v>1050</v>
      </c>
      <c r="F4348" t="str">
        <f t="shared" si="67"/>
        <v>400470DKA6420DKA1070-1080DKA3220</v>
      </c>
      <c r="G4348" t="s">
        <v>501</v>
      </c>
    </row>
    <row r="4349" spans="1:7" x14ac:dyDescent="0.25">
      <c r="A4349">
        <v>400</v>
      </c>
      <c r="B4349">
        <v>470</v>
      </c>
      <c r="C4349" t="s">
        <v>1093</v>
      </c>
      <c r="D4349" t="s">
        <v>911</v>
      </c>
      <c r="E4349" t="s">
        <v>1052</v>
      </c>
      <c r="F4349" t="str">
        <f t="shared" si="67"/>
        <v>400470DKA6420DKA1070-1080DKA3230</v>
      </c>
      <c r="G4349" t="s">
        <v>501</v>
      </c>
    </row>
    <row r="4350" spans="1:7" x14ac:dyDescent="0.25">
      <c r="A4350">
        <v>400</v>
      </c>
      <c r="B4350">
        <v>470</v>
      </c>
      <c r="C4350" t="s">
        <v>1093</v>
      </c>
      <c r="D4350" t="s">
        <v>913</v>
      </c>
      <c r="E4350" t="s">
        <v>1046</v>
      </c>
      <c r="F4350" t="str">
        <f t="shared" si="67"/>
        <v>400470DKA6420DKA1090DKA3200</v>
      </c>
      <c r="G4350" t="s">
        <v>723</v>
      </c>
    </row>
    <row r="4351" spans="1:7" x14ac:dyDescent="0.25">
      <c r="A4351">
        <v>400</v>
      </c>
      <c r="B4351">
        <v>470</v>
      </c>
      <c r="C4351" t="s">
        <v>1093</v>
      </c>
      <c r="D4351" t="s">
        <v>913</v>
      </c>
      <c r="E4351" t="s">
        <v>1048</v>
      </c>
      <c r="F4351" t="str">
        <f t="shared" si="67"/>
        <v>400470DKA6420DKA1090DKA3210</v>
      </c>
      <c r="G4351" t="s">
        <v>723</v>
      </c>
    </row>
    <row r="4352" spans="1:7" x14ac:dyDescent="0.25">
      <c r="A4352">
        <v>400</v>
      </c>
      <c r="B4352">
        <v>470</v>
      </c>
      <c r="C4352" t="s">
        <v>1093</v>
      </c>
      <c r="D4352" t="s">
        <v>913</v>
      </c>
      <c r="E4352" t="s">
        <v>1050</v>
      </c>
      <c r="F4352" t="str">
        <f t="shared" si="67"/>
        <v>400470DKA6420DKA1090DKA3220</v>
      </c>
      <c r="G4352" t="s">
        <v>723</v>
      </c>
    </row>
    <row r="4353" spans="1:7" x14ac:dyDescent="0.25">
      <c r="A4353">
        <v>400</v>
      </c>
      <c r="B4353">
        <v>470</v>
      </c>
      <c r="C4353" t="s">
        <v>1093</v>
      </c>
      <c r="D4353" t="s">
        <v>913</v>
      </c>
      <c r="E4353" t="s">
        <v>1052</v>
      </c>
      <c r="F4353" t="str">
        <f t="shared" si="67"/>
        <v>400470DKA6420DKA1090DKA3230</v>
      </c>
      <c r="G4353" t="s">
        <v>723</v>
      </c>
    </row>
    <row r="4354" spans="1:7" x14ac:dyDescent="0.25">
      <c r="A4354">
        <v>400</v>
      </c>
      <c r="B4354">
        <v>470</v>
      </c>
      <c r="C4354" t="s">
        <v>1094</v>
      </c>
      <c r="D4354" t="s">
        <v>908</v>
      </c>
      <c r="E4354" t="s">
        <v>1046</v>
      </c>
      <c r="F4354" t="str">
        <f t="shared" si="67"/>
        <v>400470DKA6430DKA1040-1050DKA3200</v>
      </c>
      <c r="G4354" t="s">
        <v>501</v>
      </c>
    </row>
    <row r="4355" spans="1:7" x14ac:dyDescent="0.25">
      <c r="A4355">
        <v>400</v>
      </c>
      <c r="B4355">
        <v>470</v>
      </c>
      <c r="C4355" t="s">
        <v>1094</v>
      </c>
      <c r="D4355" t="s">
        <v>908</v>
      </c>
      <c r="E4355" t="s">
        <v>1048</v>
      </c>
      <c r="F4355" t="str">
        <f t="shared" ref="F4355:F4418" si="68">CONCATENATE(A4355,B4355,C4355,D4355,E4355)</f>
        <v>400470DKA6430DKA1040-1050DKA3210</v>
      </c>
      <c r="G4355" t="s">
        <v>501</v>
      </c>
    </row>
    <row r="4356" spans="1:7" x14ac:dyDescent="0.25">
      <c r="A4356">
        <v>400</v>
      </c>
      <c r="B4356">
        <v>470</v>
      </c>
      <c r="C4356" t="s">
        <v>1094</v>
      </c>
      <c r="D4356" t="s">
        <v>908</v>
      </c>
      <c r="E4356" t="s">
        <v>1050</v>
      </c>
      <c r="F4356" t="str">
        <f t="shared" si="68"/>
        <v>400470DKA6430DKA1040-1050DKA3220</v>
      </c>
      <c r="G4356" t="s">
        <v>501</v>
      </c>
    </row>
    <row r="4357" spans="1:7" x14ac:dyDescent="0.25">
      <c r="A4357">
        <v>400</v>
      </c>
      <c r="B4357">
        <v>470</v>
      </c>
      <c r="C4357" t="s">
        <v>1094</v>
      </c>
      <c r="D4357" t="s">
        <v>908</v>
      </c>
      <c r="E4357" t="s">
        <v>1052</v>
      </c>
      <c r="F4357" t="str">
        <f t="shared" si="68"/>
        <v>400470DKA6430DKA1040-1050DKA3230</v>
      </c>
      <c r="G4357" t="s">
        <v>501</v>
      </c>
    </row>
    <row r="4358" spans="1:7" x14ac:dyDescent="0.25">
      <c r="A4358">
        <v>400</v>
      </c>
      <c r="B4358">
        <v>470</v>
      </c>
      <c r="C4358" t="s">
        <v>1094</v>
      </c>
      <c r="D4358" t="s">
        <v>910</v>
      </c>
      <c r="E4358" t="s">
        <v>1046</v>
      </c>
      <c r="F4358" t="str">
        <f t="shared" si="68"/>
        <v>400470DKA6430DKA1060DKA3200</v>
      </c>
      <c r="G4358" t="s">
        <v>723</v>
      </c>
    </row>
    <row r="4359" spans="1:7" x14ac:dyDescent="0.25">
      <c r="A4359">
        <v>400</v>
      </c>
      <c r="B4359">
        <v>470</v>
      </c>
      <c r="C4359" t="s">
        <v>1094</v>
      </c>
      <c r="D4359" t="s">
        <v>910</v>
      </c>
      <c r="E4359" t="s">
        <v>1048</v>
      </c>
      <c r="F4359" t="str">
        <f t="shared" si="68"/>
        <v>400470DKA6430DKA1060DKA3210</v>
      </c>
      <c r="G4359" t="s">
        <v>723</v>
      </c>
    </row>
    <row r="4360" spans="1:7" x14ac:dyDescent="0.25">
      <c r="A4360">
        <v>400</v>
      </c>
      <c r="B4360">
        <v>470</v>
      </c>
      <c r="C4360" t="s">
        <v>1094</v>
      </c>
      <c r="D4360" t="s">
        <v>910</v>
      </c>
      <c r="E4360" t="s">
        <v>1050</v>
      </c>
      <c r="F4360" t="str">
        <f t="shared" si="68"/>
        <v>400470DKA6430DKA1060DKA3220</v>
      </c>
      <c r="G4360" t="s">
        <v>723</v>
      </c>
    </row>
    <row r="4361" spans="1:7" x14ac:dyDescent="0.25">
      <c r="A4361">
        <v>400</v>
      </c>
      <c r="B4361">
        <v>470</v>
      </c>
      <c r="C4361" t="s">
        <v>1094</v>
      </c>
      <c r="D4361" t="s">
        <v>910</v>
      </c>
      <c r="E4361" t="s">
        <v>1052</v>
      </c>
      <c r="F4361" t="str">
        <f t="shared" si="68"/>
        <v>400470DKA6430DKA1060DKA3230</v>
      </c>
      <c r="G4361" t="s">
        <v>723</v>
      </c>
    </row>
    <row r="4362" spans="1:7" x14ac:dyDescent="0.25">
      <c r="A4362">
        <v>400</v>
      </c>
      <c r="B4362">
        <v>470</v>
      </c>
      <c r="C4362" t="s">
        <v>1094</v>
      </c>
      <c r="D4362" t="s">
        <v>911</v>
      </c>
      <c r="E4362" t="s">
        <v>1046</v>
      </c>
      <c r="F4362" t="str">
        <f t="shared" si="68"/>
        <v>400470DKA6430DKA1070-1080DKA3200</v>
      </c>
      <c r="G4362" t="s">
        <v>501</v>
      </c>
    </row>
    <row r="4363" spans="1:7" x14ac:dyDescent="0.25">
      <c r="A4363">
        <v>400</v>
      </c>
      <c r="B4363">
        <v>470</v>
      </c>
      <c r="C4363" t="s">
        <v>1094</v>
      </c>
      <c r="D4363" t="s">
        <v>911</v>
      </c>
      <c r="E4363" t="s">
        <v>1048</v>
      </c>
      <c r="F4363" t="str">
        <f t="shared" si="68"/>
        <v>400470DKA6430DKA1070-1080DKA3210</v>
      </c>
      <c r="G4363" t="s">
        <v>501</v>
      </c>
    </row>
    <row r="4364" spans="1:7" x14ac:dyDescent="0.25">
      <c r="A4364">
        <v>400</v>
      </c>
      <c r="B4364">
        <v>470</v>
      </c>
      <c r="C4364" t="s">
        <v>1094</v>
      </c>
      <c r="D4364" t="s">
        <v>911</v>
      </c>
      <c r="E4364" t="s">
        <v>1050</v>
      </c>
      <c r="F4364" t="str">
        <f t="shared" si="68"/>
        <v>400470DKA6430DKA1070-1080DKA3220</v>
      </c>
      <c r="G4364" t="s">
        <v>501</v>
      </c>
    </row>
    <row r="4365" spans="1:7" x14ac:dyDescent="0.25">
      <c r="A4365">
        <v>400</v>
      </c>
      <c r="B4365">
        <v>470</v>
      </c>
      <c r="C4365" t="s">
        <v>1094</v>
      </c>
      <c r="D4365" t="s">
        <v>911</v>
      </c>
      <c r="E4365" t="s">
        <v>1052</v>
      </c>
      <c r="F4365" t="str">
        <f t="shared" si="68"/>
        <v>400470DKA6430DKA1070-1080DKA3230</v>
      </c>
      <c r="G4365" t="s">
        <v>501</v>
      </c>
    </row>
    <row r="4366" spans="1:7" x14ac:dyDescent="0.25">
      <c r="A4366">
        <v>400</v>
      </c>
      <c r="B4366">
        <v>470</v>
      </c>
      <c r="C4366" t="s">
        <v>1094</v>
      </c>
      <c r="D4366" t="s">
        <v>913</v>
      </c>
      <c r="E4366" t="s">
        <v>1046</v>
      </c>
      <c r="F4366" t="str">
        <f t="shared" si="68"/>
        <v>400470DKA6430DKA1090DKA3200</v>
      </c>
      <c r="G4366" t="s">
        <v>723</v>
      </c>
    </row>
    <row r="4367" spans="1:7" x14ac:dyDescent="0.25">
      <c r="A4367">
        <v>400</v>
      </c>
      <c r="B4367">
        <v>470</v>
      </c>
      <c r="C4367" t="s">
        <v>1094</v>
      </c>
      <c r="D4367" t="s">
        <v>913</v>
      </c>
      <c r="E4367" t="s">
        <v>1048</v>
      </c>
      <c r="F4367" t="str">
        <f t="shared" si="68"/>
        <v>400470DKA6430DKA1090DKA3210</v>
      </c>
      <c r="G4367" t="s">
        <v>723</v>
      </c>
    </row>
    <row r="4368" spans="1:7" x14ac:dyDescent="0.25">
      <c r="A4368">
        <v>400</v>
      </c>
      <c r="B4368">
        <v>470</v>
      </c>
      <c r="C4368" t="s">
        <v>1094</v>
      </c>
      <c r="D4368" t="s">
        <v>913</v>
      </c>
      <c r="E4368" t="s">
        <v>1050</v>
      </c>
      <c r="F4368" t="str">
        <f t="shared" si="68"/>
        <v>400470DKA6430DKA1090DKA3220</v>
      </c>
      <c r="G4368" t="s">
        <v>723</v>
      </c>
    </row>
    <row r="4369" spans="1:7" x14ac:dyDescent="0.25">
      <c r="A4369">
        <v>400</v>
      </c>
      <c r="B4369">
        <v>470</v>
      </c>
      <c r="C4369" t="s">
        <v>1094</v>
      </c>
      <c r="D4369" t="s">
        <v>913</v>
      </c>
      <c r="E4369" t="s">
        <v>1052</v>
      </c>
      <c r="F4369" t="str">
        <f t="shared" si="68"/>
        <v>400470DKA6430DKA1090DKA3230</v>
      </c>
      <c r="G4369" t="s">
        <v>723</v>
      </c>
    </row>
    <row r="4370" spans="1:7" x14ac:dyDescent="0.25">
      <c r="A4370">
        <v>400</v>
      </c>
      <c r="B4370">
        <v>480</v>
      </c>
      <c r="C4370" t="s">
        <v>1092</v>
      </c>
      <c r="D4370" t="s">
        <v>908</v>
      </c>
      <c r="E4370" t="s">
        <v>1046</v>
      </c>
      <c r="F4370" t="str">
        <f t="shared" si="68"/>
        <v>400480DKA6410DKA1040-1050DKA3200</v>
      </c>
      <c r="G4370" t="s">
        <v>501</v>
      </c>
    </row>
    <row r="4371" spans="1:7" x14ac:dyDescent="0.25">
      <c r="A4371">
        <v>400</v>
      </c>
      <c r="B4371">
        <v>480</v>
      </c>
      <c r="C4371" t="s">
        <v>1092</v>
      </c>
      <c r="D4371" t="s">
        <v>908</v>
      </c>
      <c r="E4371" t="s">
        <v>1048</v>
      </c>
      <c r="F4371" t="str">
        <f t="shared" si="68"/>
        <v>400480DKA6410DKA1040-1050DKA3210</v>
      </c>
      <c r="G4371" t="s">
        <v>501</v>
      </c>
    </row>
    <row r="4372" spans="1:7" x14ac:dyDescent="0.25">
      <c r="A4372">
        <v>400</v>
      </c>
      <c r="B4372">
        <v>480</v>
      </c>
      <c r="C4372" t="s">
        <v>1092</v>
      </c>
      <c r="D4372" t="s">
        <v>908</v>
      </c>
      <c r="E4372" t="s">
        <v>1050</v>
      </c>
      <c r="F4372" t="str">
        <f t="shared" si="68"/>
        <v>400480DKA6410DKA1040-1050DKA3220</v>
      </c>
      <c r="G4372" t="s">
        <v>501</v>
      </c>
    </row>
    <row r="4373" spans="1:7" x14ac:dyDescent="0.25">
      <c r="A4373">
        <v>400</v>
      </c>
      <c r="B4373">
        <v>480</v>
      </c>
      <c r="C4373" t="s">
        <v>1092</v>
      </c>
      <c r="D4373" t="s">
        <v>908</v>
      </c>
      <c r="E4373" t="s">
        <v>1052</v>
      </c>
      <c r="F4373" t="str">
        <f t="shared" si="68"/>
        <v>400480DKA6410DKA1040-1050DKA3230</v>
      </c>
      <c r="G4373" t="s">
        <v>501</v>
      </c>
    </row>
    <row r="4374" spans="1:7" x14ac:dyDescent="0.25">
      <c r="A4374">
        <v>400</v>
      </c>
      <c r="B4374">
        <v>480</v>
      </c>
      <c r="C4374" t="s">
        <v>1092</v>
      </c>
      <c r="D4374" t="s">
        <v>910</v>
      </c>
      <c r="E4374" t="s">
        <v>1046</v>
      </c>
      <c r="F4374" t="str">
        <f t="shared" si="68"/>
        <v>400480DKA6410DKA1060DKA3200</v>
      </c>
      <c r="G4374" t="s">
        <v>723</v>
      </c>
    </row>
    <row r="4375" spans="1:7" x14ac:dyDescent="0.25">
      <c r="A4375">
        <v>400</v>
      </c>
      <c r="B4375">
        <v>480</v>
      </c>
      <c r="C4375" t="s">
        <v>1092</v>
      </c>
      <c r="D4375" t="s">
        <v>910</v>
      </c>
      <c r="E4375" t="s">
        <v>1048</v>
      </c>
      <c r="F4375" t="str">
        <f t="shared" si="68"/>
        <v>400480DKA6410DKA1060DKA3210</v>
      </c>
      <c r="G4375" t="s">
        <v>723</v>
      </c>
    </row>
    <row r="4376" spans="1:7" x14ac:dyDescent="0.25">
      <c r="A4376">
        <v>400</v>
      </c>
      <c r="B4376">
        <v>480</v>
      </c>
      <c r="C4376" t="s">
        <v>1092</v>
      </c>
      <c r="D4376" t="s">
        <v>910</v>
      </c>
      <c r="E4376" t="s">
        <v>1050</v>
      </c>
      <c r="F4376" t="str">
        <f t="shared" si="68"/>
        <v>400480DKA6410DKA1060DKA3220</v>
      </c>
      <c r="G4376" t="s">
        <v>723</v>
      </c>
    </row>
    <row r="4377" spans="1:7" x14ac:dyDescent="0.25">
      <c r="A4377">
        <v>400</v>
      </c>
      <c r="B4377">
        <v>480</v>
      </c>
      <c r="C4377" t="s">
        <v>1092</v>
      </c>
      <c r="D4377" t="s">
        <v>910</v>
      </c>
      <c r="E4377" t="s">
        <v>1052</v>
      </c>
      <c r="F4377" t="str">
        <f t="shared" si="68"/>
        <v>400480DKA6410DKA1060DKA3230</v>
      </c>
      <c r="G4377" t="s">
        <v>723</v>
      </c>
    </row>
    <row r="4378" spans="1:7" x14ac:dyDescent="0.25">
      <c r="A4378">
        <v>400</v>
      </c>
      <c r="B4378">
        <v>480</v>
      </c>
      <c r="C4378" t="s">
        <v>1092</v>
      </c>
      <c r="D4378" t="s">
        <v>911</v>
      </c>
      <c r="E4378" t="s">
        <v>1046</v>
      </c>
      <c r="F4378" t="str">
        <f t="shared" si="68"/>
        <v>400480DKA6410DKA1070-1080DKA3200</v>
      </c>
      <c r="G4378" t="s">
        <v>501</v>
      </c>
    </row>
    <row r="4379" spans="1:7" x14ac:dyDescent="0.25">
      <c r="A4379">
        <v>400</v>
      </c>
      <c r="B4379">
        <v>480</v>
      </c>
      <c r="C4379" t="s">
        <v>1092</v>
      </c>
      <c r="D4379" t="s">
        <v>911</v>
      </c>
      <c r="E4379" t="s">
        <v>1048</v>
      </c>
      <c r="F4379" t="str">
        <f t="shared" si="68"/>
        <v>400480DKA6410DKA1070-1080DKA3210</v>
      </c>
      <c r="G4379" t="s">
        <v>501</v>
      </c>
    </row>
    <row r="4380" spans="1:7" x14ac:dyDescent="0.25">
      <c r="A4380">
        <v>400</v>
      </c>
      <c r="B4380">
        <v>480</v>
      </c>
      <c r="C4380" t="s">
        <v>1092</v>
      </c>
      <c r="D4380" t="s">
        <v>911</v>
      </c>
      <c r="E4380" t="s">
        <v>1050</v>
      </c>
      <c r="F4380" t="str">
        <f t="shared" si="68"/>
        <v>400480DKA6410DKA1070-1080DKA3220</v>
      </c>
      <c r="G4380" t="s">
        <v>501</v>
      </c>
    </row>
    <row r="4381" spans="1:7" x14ac:dyDescent="0.25">
      <c r="A4381">
        <v>400</v>
      </c>
      <c r="B4381">
        <v>480</v>
      </c>
      <c r="C4381" t="s">
        <v>1092</v>
      </c>
      <c r="D4381" t="s">
        <v>911</v>
      </c>
      <c r="E4381" t="s">
        <v>1052</v>
      </c>
      <c r="F4381" t="str">
        <f t="shared" si="68"/>
        <v>400480DKA6410DKA1070-1080DKA3230</v>
      </c>
      <c r="G4381" t="s">
        <v>501</v>
      </c>
    </row>
    <row r="4382" spans="1:7" x14ac:dyDescent="0.25">
      <c r="A4382">
        <v>400</v>
      </c>
      <c r="B4382">
        <v>480</v>
      </c>
      <c r="C4382" t="s">
        <v>1092</v>
      </c>
      <c r="D4382" t="s">
        <v>913</v>
      </c>
      <c r="E4382" t="s">
        <v>1046</v>
      </c>
      <c r="F4382" t="str">
        <f t="shared" si="68"/>
        <v>400480DKA6410DKA1090DKA3200</v>
      </c>
      <c r="G4382" t="s">
        <v>723</v>
      </c>
    </row>
    <row r="4383" spans="1:7" x14ac:dyDescent="0.25">
      <c r="A4383">
        <v>400</v>
      </c>
      <c r="B4383">
        <v>480</v>
      </c>
      <c r="C4383" t="s">
        <v>1092</v>
      </c>
      <c r="D4383" t="s">
        <v>913</v>
      </c>
      <c r="E4383" t="s">
        <v>1048</v>
      </c>
      <c r="F4383" t="str">
        <f t="shared" si="68"/>
        <v>400480DKA6410DKA1090DKA3210</v>
      </c>
      <c r="G4383" t="s">
        <v>723</v>
      </c>
    </row>
    <row r="4384" spans="1:7" x14ac:dyDescent="0.25">
      <c r="A4384">
        <v>400</v>
      </c>
      <c r="B4384">
        <v>480</v>
      </c>
      <c r="C4384" t="s">
        <v>1092</v>
      </c>
      <c r="D4384" t="s">
        <v>913</v>
      </c>
      <c r="E4384" t="s">
        <v>1050</v>
      </c>
      <c r="F4384" t="str">
        <f t="shared" si="68"/>
        <v>400480DKA6410DKA1090DKA3220</v>
      </c>
      <c r="G4384" t="s">
        <v>723</v>
      </c>
    </row>
    <row r="4385" spans="1:7" x14ac:dyDescent="0.25">
      <c r="A4385">
        <v>400</v>
      </c>
      <c r="B4385">
        <v>480</v>
      </c>
      <c r="C4385" t="s">
        <v>1092</v>
      </c>
      <c r="D4385" t="s">
        <v>913</v>
      </c>
      <c r="E4385" t="s">
        <v>1052</v>
      </c>
      <c r="F4385" t="str">
        <f t="shared" si="68"/>
        <v>400480DKA6410DKA1090DKA3230</v>
      </c>
      <c r="G4385" t="s">
        <v>723</v>
      </c>
    </row>
    <row r="4386" spans="1:7" x14ac:dyDescent="0.25">
      <c r="A4386">
        <v>400</v>
      </c>
      <c r="B4386">
        <v>480</v>
      </c>
      <c r="C4386" t="s">
        <v>1093</v>
      </c>
      <c r="D4386" t="s">
        <v>908</v>
      </c>
      <c r="E4386" t="s">
        <v>1046</v>
      </c>
      <c r="F4386" t="str">
        <f t="shared" si="68"/>
        <v>400480DKA6420DKA1040-1050DKA3200</v>
      </c>
      <c r="G4386" t="s">
        <v>501</v>
      </c>
    </row>
    <row r="4387" spans="1:7" x14ac:dyDescent="0.25">
      <c r="A4387">
        <v>400</v>
      </c>
      <c r="B4387">
        <v>480</v>
      </c>
      <c r="C4387" t="s">
        <v>1093</v>
      </c>
      <c r="D4387" t="s">
        <v>908</v>
      </c>
      <c r="E4387" t="s">
        <v>1048</v>
      </c>
      <c r="F4387" t="str">
        <f t="shared" si="68"/>
        <v>400480DKA6420DKA1040-1050DKA3210</v>
      </c>
      <c r="G4387" t="s">
        <v>501</v>
      </c>
    </row>
    <row r="4388" spans="1:7" x14ac:dyDescent="0.25">
      <c r="A4388">
        <v>400</v>
      </c>
      <c r="B4388">
        <v>480</v>
      </c>
      <c r="C4388" t="s">
        <v>1093</v>
      </c>
      <c r="D4388" t="s">
        <v>908</v>
      </c>
      <c r="E4388" t="s">
        <v>1050</v>
      </c>
      <c r="F4388" t="str">
        <f t="shared" si="68"/>
        <v>400480DKA6420DKA1040-1050DKA3220</v>
      </c>
      <c r="G4388" t="s">
        <v>501</v>
      </c>
    </row>
    <row r="4389" spans="1:7" x14ac:dyDescent="0.25">
      <c r="A4389">
        <v>400</v>
      </c>
      <c r="B4389">
        <v>480</v>
      </c>
      <c r="C4389" t="s">
        <v>1093</v>
      </c>
      <c r="D4389" t="s">
        <v>908</v>
      </c>
      <c r="E4389" t="s">
        <v>1052</v>
      </c>
      <c r="F4389" t="str">
        <f t="shared" si="68"/>
        <v>400480DKA6420DKA1040-1050DKA3230</v>
      </c>
      <c r="G4389" t="s">
        <v>501</v>
      </c>
    </row>
    <row r="4390" spans="1:7" x14ac:dyDescent="0.25">
      <c r="A4390">
        <v>400</v>
      </c>
      <c r="B4390">
        <v>480</v>
      </c>
      <c r="C4390" t="s">
        <v>1093</v>
      </c>
      <c r="D4390" t="s">
        <v>910</v>
      </c>
      <c r="E4390" t="s">
        <v>1046</v>
      </c>
      <c r="F4390" t="str">
        <f t="shared" si="68"/>
        <v>400480DKA6420DKA1060DKA3200</v>
      </c>
      <c r="G4390" t="s">
        <v>723</v>
      </c>
    </row>
    <row r="4391" spans="1:7" x14ac:dyDescent="0.25">
      <c r="A4391">
        <v>400</v>
      </c>
      <c r="B4391">
        <v>480</v>
      </c>
      <c r="C4391" t="s">
        <v>1093</v>
      </c>
      <c r="D4391" t="s">
        <v>910</v>
      </c>
      <c r="E4391" t="s">
        <v>1048</v>
      </c>
      <c r="F4391" t="str">
        <f t="shared" si="68"/>
        <v>400480DKA6420DKA1060DKA3210</v>
      </c>
      <c r="G4391" t="s">
        <v>723</v>
      </c>
    </row>
    <row r="4392" spans="1:7" x14ac:dyDescent="0.25">
      <c r="A4392">
        <v>400</v>
      </c>
      <c r="B4392">
        <v>480</v>
      </c>
      <c r="C4392" t="s">
        <v>1093</v>
      </c>
      <c r="D4392" t="s">
        <v>910</v>
      </c>
      <c r="E4392" t="s">
        <v>1050</v>
      </c>
      <c r="F4392" t="str">
        <f t="shared" si="68"/>
        <v>400480DKA6420DKA1060DKA3220</v>
      </c>
      <c r="G4392" t="s">
        <v>723</v>
      </c>
    </row>
    <row r="4393" spans="1:7" x14ac:dyDescent="0.25">
      <c r="A4393">
        <v>400</v>
      </c>
      <c r="B4393">
        <v>480</v>
      </c>
      <c r="C4393" t="s">
        <v>1093</v>
      </c>
      <c r="D4393" t="s">
        <v>910</v>
      </c>
      <c r="E4393" t="s">
        <v>1052</v>
      </c>
      <c r="F4393" t="str">
        <f t="shared" si="68"/>
        <v>400480DKA6420DKA1060DKA3230</v>
      </c>
      <c r="G4393" t="s">
        <v>723</v>
      </c>
    </row>
    <row r="4394" spans="1:7" x14ac:dyDescent="0.25">
      <c r="A4394">
        <v>400</v>
      </c>
      <c r="B4394">
        <v>480</v>
      </c>
      <c r="C4394" t="s">
        <v>1093</v>
      </c>
      <c r="D4394" t="s">
        <v>911</v>
      </c>
      <c r="E4394" t="s">
        <v>1046</v>
      </c>
      <c r="F4394" t="str">
        <f t="shared" si="68"/>
        <v>400480DKA6420DKA1070-1080DKA3200</v>
      </c>
      <c r="G4394" t="s">
        <v>501</v>
      </c>
    </row>
    <row r="4395" spans="1:7" x14ac:dyDescent="0.25">
      <c r="A4395">
        <v>400</v>
      </c>
      <c r="B4395">
        <v>480</v>
      </c>
      <c r="C4395" t="s">
        <v>1093</v>
      </c>
      <c r="D4395" t="s">
        <v>911</v>
      </c>
      <c r="E4395" t="s">
        <v>1048</v>
      </c>
      <c r="F4395" t="str">
        <f t="shared" si="68"/>
        <v>400480DKA6420DKA1070-1080DKA3210</v>
      </c>
      <c r="G4395" t="s">
        <v>501</v>
      </c>
    </row>
    <row r="4396" spans="1:7" x14ac:dyDescent="0.25">
      <c r="A4396">
        <v>400</v>
      </c>
      <c r="B4396">
        <v>480</v>
      </c>
      <c r="C4396" t="s">
        <v>1093</v>
      </c>
      <c r="D4396" t="s">
        <v>911</v>
      </c>
      <c r="E4396" t="s">
        <v>1050</v>
      </c>
      <c r="F4396" t="str">
        <f t="shared" si="68"/>
        <v>400480DKA6420DKA1070-1080DKA3220</v>
      </c>
      <c r="G4396" t="s">
        <v>501</v>
      </c>
    </row>
    <row r="4397" spans="1:7" x14ac:dyDescent="0.25">
      <c r="A4397">
        <v>400</v>
      </c>
      <c r="B4397">
        <v>480</v>
      </c>
      <c r="C4397" t="s">
        <v>1093</v>
      </c>
      <c r="D4397" t="s">
        <v>911</v>
      </c>
      <c r="E4397" t="s">
        <v>1052</v>
      </c>
      <c r="F4397" t="str">
        <f t="shared" si="68"/>
        <v>400480DKA6420DKA1070-1080DKA3230</v>
      </c>
      <c r="G4397" t="s">
        <v>501</v>
      </c>
    </row>
    <row r="4398" spans="1:7" x14ac:dyDescent="0.25">
      <c r="A4398">
        <v>400</v>
      </c>
      <c r="B4398">
        <v>480</v>
      </c>
      <c r="C4398" t="s">
        <v>1093</v>
      </c>
      <c r="D4398" t="s">
        <v>913</v>
      </c>
      <c r="E4398" t="s">
        <v>1046</v>
      </c>
      <c r="F4398" t="str">
        <f t="shared" si="68"/>
        <v>400480DKA6420DKA1090DKA3200</v>
      </c>
      <c r="G4398" t="s">
        <v>723</v>
      </c>
    </row>
    <row r="4399" spans="1:7" x14ac:dyDescent="0.25">
      <c r="A4399">
        <v>400</v>
      </c>
      <c r="B4399">
        <v>480</v>
      </c>
      <c r="C4399" t="s">
        <v>1093</v>
      </c>
      <c r="D4399" t="s">
        <v>913</v>
      </c>
      <c r="E4399" t="s">
        <v>1048</v>
      </c>
      <c r="F4399" t="str">
        <f t="shared" si="68"/>
        <v>400480DKA6420DKA1090DKA3210</v>
      </c>
      <c r="G4399" t="s">
        <v>723</v>
      </c>
    </row>
    <row r="4400" spans="1:7" x14ac:dyDescent="0.25">
      <c r="A4400">
        <v>400</v>
      </c>
      <c r="B4400">
        <v>480</v>
      </c>
      <c r="C4400" t="s">
        <v>1093</v>
      </c>
      <c r="D4400" t="s">
        <v>913</v>
      </c>
      <c r="E4400" t="s">
        <v>1050</v>
      </c>
      <c r="F4400" t="str">
        <f t="shared" si="68"/>
        <v>400480DKA6420DKA1090DKA3220</v>
      </c>
      <c r="G4400" t="s">
        <v>723</v>
      </c>
    </row>
    <row r="4401" spans="1:7" x14ac:dyDescent="0.25">
      <c r="A4401">
        <v>400</v>
      </c>
      <c r="B4401">
        <v>480</v>
      </c>
      <c r="C4401" t="s">
        <v>1093</v>
      </c>
      <c r="D4401" t="s">
        <v>913</v>
      </c>
      <c r="E4401" t="s">
        <v>1052</v>
      </c>
      <c r="F4401" t="str">
        <f t="shared" si="68"/>
        <v>400480DKA6420DKA1090DKA3230</v>
      </c>
      <c r="G4401" t="s">
        <v>723</v>
      </c>
    </row>
    <row r="4402" spans="1:7" x14ac:dyDescent="0.25">
      <c r="A4402">
        <v>400</v>
      </c>
      <c r="B4402">
        <v>480</v>
      </c>
      <c r="C4402" t="s">
        <v>1094</v>
      </c>
      <c r="D4402" t="s">
        <v>908</v>
      </c>
      <c r="E4402" t="s">
        <v>1046</v>
      </c>
      <c r="F4402" t="str">
        <f t="shared" si="68"/>
        <v>400480DKA6430DKA1040-1050DKA3200</v>
      </c>
      <c r="G4402" t="s">
        <v>501</v>
      </c>
    </row>
    <row r="4403" spans="1:7" x14ac:dyDescent="0.25">
      <c r="A4403">
        <v>400</v>
      </c>
      <c r="B4403">
        <v>480</v>
      </c>
      <c r="C4403" t="s">
        <v>1094</v>
      </c>
      <c r="D4403" t="s">
        <v>908</v>
      </c>
      <c r="E4403" t="s">
        <v>1048</v>
      </c>
      <c r="F4403" t="str">
        <f t="shared" si="68"/>
        <v>400480DKA6430DKA1040-1050DKA3210</v>
      </c>
      <c r="G4403" t="s">
        <v>501</v>
      </c>
    </row>
    <row r="4404" spans="1:7" x14ac:dyDescent="0.25">
      <c r="A4404">
        <v>400</v>
      </c>
      <c r="B4404">
        <v>480</v>
      </c>
      <c r="C4404" t="s">
        <v>1094</v>
      </c>
      <c r="D4404" t="s">
        <v>908</v>
      </c>
      <c r="E4404" t="s">
        <v>1050</v>
      </c>
      <c r="F4404" t="str">
        <f t="shared" si="68"/>
        <v>400480DKA6430DKA1040-1050DKA3220</v>
      </c>
      <c r="G4404" t="s">
        <v>501</v>
      </c>
    </row>
    <row r="4405" spans="1:7" x14ac:dyDescent="0.25">
      <c r="A4405">
        <v>400</v>
      </c>
      <c r="B4405">
        <v>480</v>
      </c>
      <c r="C4405" t="s">
        <v>1094</v>
      </c>
      <c r="D4405" t="s">
        <v>908</v>
      </c>
      <c r="E4405" t="s">
        <v>1052</v>
      </c>
      <c r="F4405" t="str">
        <f t="shared" si="68"/>
        <v>400480DKA6430DKA1040-1050DKA3230</v>
      </c>
      <c r="G4405" t="s">
        <v>501</v>
      </c>
    </row>
    <row r="4406" spans="1:7" x14ac:dyDescent="0.25">
      <c r="A4406">
        <v>400</v>
      </c>
      <c r="B4406">
        <v>480</v>
      </c>
      <c r="C4406" t="s">
        <v>1094</v>
      </c>
      <c r="D4406" t="s">
        <v>910</v>
      </c>
      <c r="E4406" t="s">
        <v>1046</v>
      </c>
      <c r="F4406" t="str">
        <f t="shared" si="68"/>
        <v>400480DKA6430DKA1060DKA3200</v>
      </c>
      <c r="G4406" t="s">
        <v>723</v>
      </c>
    </row>
    <row r="4407" spans="1:7" x14ac:dyDescent="0.25">
      <c r="A4407">
        <v>400</v>
      </c>
      <c r="B4407">
        <v>480</v>
      </c>
      <c r="C4407" t="s">
        <v>1094</v>
      </c>
      <c r="D4407" t="s">
        <v>910</v>
      </c>
      <c r="E4407" t="s">
        <v>1048</v>
      </c>
      <c r="F4407" t="str">
        <f t="shared" si="68"/>
        <v>400480DKA6430DKA1060DKA3210</v>
      </c>
      <c r="G4407" t="s">
        <v>723</v>
      </c>
    </row>
    <row r="4408" spans="1:7" x14ac:dyDescent="0.25">
      <c r="A4408">
        <v>400</v>
      </c>
      <c r="B4408">
        <v>480</v>
      </c>
      <c r="C4408" t="s">
        <v>1094</v>
      </c>
      <c r="D4408" t="s">
        <v>910</v>
      </c>
      <c r="E4408" t="s">
        <v>1050</v>
      </c>
      <c r="F4408" t="str">
        <f t="shared" si="68"/>
        <v>400480DKA6430DKA1060DKA3220</v>
      </c>
      <c r="G4408" t="s">
        <v>723</v>
      </c>
    </row>
    <row r="4409" spans="1:7" x14ac:dyDescent="0.25">
      <c r="A4409">
        <v>400</v>
      </c>
      <c r="B4409">
        <v>480</v>
      </c>
      <c r="C4409" t="s">
        <v>1094</v>
      </c>
      <c r="D4409" t="s">
        <v>910</v>
      </c>
      <c r="E4409" t="s">
        <v>1052</v>
      </c>
      <c r="F4409" t="str">
        <f t="shared" si="68"/>
        <v>400480DKA6430DKA1060DKA3230</v>
      </c>
      <c r="G4409" t="s">
        <v>723</v>
      </c>
    </row>
    <row r="4410" spans="1:7" x14ac:dyDescent="0.25">
      <c r="A4410">
        <v>400</v>
      </c>
      <c r="B4410">
        <v>480</v>
      </c>
      <c r="C4410" t="s">
        <v>1094</v>
      </c>
      <c r="D4410" t="s">
        <v>911</v>
      </c>
      <c r="E4410" t="s">
        <v>1046</v>
      </c>
      <c r="F4410" t="str">
        <f t="shared" si="68"/>
        <v>400480DKA6430DKA1070-1080DKA3200</v>
      </c>
      <c r="G4410" t="s">
        <v>501</v>
      </c>
    </row>
    <row r="4411" spans="1:7" x14ac:dyDescent="0.25">
      <c r="A4411">
        <v>400</v>
      </c>
      <c r="B4411">
        <v>480</v>
      </c>
      <c r="C4411" t="s">
        <v>1094</v>
      </c>
      <c r="D4411" t="s">
        <v>911</v>
      </c>
      <c r="E4411" t="s">
        <v>1048</v>
      </c>
      <c r="F4411" t="str">
        <f t="shared" si="68"/>
        <v>400480DKA6430DKA1070-1080DKA3210</v>
      </c>
      <c r="G4411" t="s">
        <v>501</v>
      </c>
    </row>
    <row r="4412" spans="1:7" x14ac:dyDescent="0.25">
      <c r="A4412">
        <v>400</v>
      </c>
      <c r="B4412">
        <v>480</v>
      </c>
      <c r="C4412" t="s">
        <v>1094</v>
      </c>
      <c r="D4412" t="s">
        <v>911</v>
      </c>
      <c r="E4412" t="s">
        <v>1050</v>
      </c>
      <c r="F4412" t="str">
        <f t="shared" si="68"/>
        <v>400480DKA6430DKA1070-1080DKA3220</v>
      </c>
      <c r="G4412" t="s">
        <v>501</v>
      </c>
    </row>
    <row r="4413" spans="1:7" x14ac:dyDescent="0.25">
      <c r="A4413">
        <v>400</v>
      </c>
      <c r="B4413">
        <v>480</v>
      </c>
      <c r="C4413" t="s">
        <v>1094</v>
      </c>
      <c r="D4413" t="s">
        <v>911</v>
      </c>
      <c r="E4413" t="s">
        <v>1052</v>
      </c>
      <c r="F4413" t="str">
        <f t="shared" si="68"/>
        <v>400480DKA6430DKA1070-1080DKA3230</v>
      </c>
      <c r="G4413" t="s">
        <v>501</v>
      </c>
    </row>
    <row r="4414" spans="1:7" x14ac:dyDescent="0.25">
      <c r="A4414">
        <v>400</v>
      </c>
      <c r="B4414">
        <v>480</v>
      </c>
      <c r="C4414" t="s">
        <v>1094</v>
      </c>
      <c r="D4414" t="s">
        <v>913</v>
      </c>
      <c r="E4414" t="s">
        <v>1046</v>
      </c>
      <c r="F4414" t="str">
        <f t="shared" si="68"/>
        <v>400480DKA6430DKA1090DKA3200</v>
      </c>
      <c r="G4414" t="s">
        <v>723</v>
      </c>
    </row>
    <row r="4415" spans="1:7" x14ac:dyDescent="0.25">
      <c r="A4415">
        <v>400</v>
      </c>
      <c r="B4415">
        <v>480</v>
      </c>
      <c r="C4415" t="s">
        <v>1094</v>
      </c>
      <c r="D4415" t="s">
        <v>913</v>
      </c>
      <c r="E4415" t="s">
        <v>1048</v>
      </c>
      <c r="F4415" t="str">
        <f t="shared" si="68"/>
        <v>400480DKA6430DKA1090DKA3210</v>
      </c>
      <c r="G4415" t="s">
        <v>723</v>
      </c>
    </row>
    <row r="4416" spans="1:7" x14ac:dyDescent="0.25">
      <c r="A4416">
        <v>400</v>
      </c>
      <c r="B4416">
        <v>480</v>
      </c>
      <c r="C4416" t="s">
        <v>1094</v>
      </c>
      <c r="D4416" t="s">
        <v>913</v>
      </c>
      <c r="E4416" t="s">
        <v>1050</v>
      </c>
      <c r="F4416" t="str">
        <f t="shared" si="68"/>
        <v>400480DKA6430DKA1090DKA3220</v>
      </c>
      <c r="G4416" t="s">
        <v>723</v>
      </c>
    </row>
    <row r="4417" spans="1:7" x14ac:dyDescent="0.25">
      <c r="A4417">
        <v>400</v>
      </c>
      <c r="B4417">
        <v>480</v>
      </c>
      <c r="C4417" t="s">
        <v>1094</v>
      </c>
      <c r="D4417" t="s">
        <v>913</v>
      </c>
      <c r="E4417" t="s">
        <v>1052</v>
      </c>
      <c r="F4417" t="str">
        <f t="shared" si="68"/>
        <v>400480DKA6430DKA1090DKA3230</v>
      </c>
      <c r="G4417" t="s">
        <v>723</v>
      </c>
    </row>
    <row r="4418" spans="1:7" x14ac:dyDescent="0.25">
      <c r="A4418">
        <v>400</v>
      </c>
      <c r="B4418">
        <v>490</v>
      </c>
      <c r="C4418" t="s">
        <v>1092</v>
      </c>
      <c r="D4418" t="s">
        <v>908</v>
      </c>
      <c r="E4418" t="s">
        <v>1046</v>
      </c>
      <c r="F4418" t="str">
        <f t="shared" si="68"/>
        <v>400490DKA6410DKA1040-1050DKA3200</v>
      </c>
      <c r="G4418" t="s">
        <v>501</v>
      </c>
    </row>
    <row r="4419" spans="1:7" x14ac:dyDescent="0.25">
      <c r="A4419">
        <v>400</v>
      </c>
      <c r="B4419">
        <v>490</v>
      </c>
      <c r="C4419" t="s">
        <v>1092</v>
      </c>
      <c r="D4419" t="s">
        <v>908</v>
      </c>
      <c r="E4419" t="s">
        <v>1048</v>
      </c>
      <c r="F4419" t="str">
        <f t="shared" ref="F4419:F4482" si="69">CONCATENATE(A4419,B4419,C4419,D4419,E4419)</f>
        <v>400490DKA6410DKA1040-1050DKA3210</v>
      </c>
      <c r="G4419" t="s">
        <v>501</v>
      </c>
    </row>
    <row r="4420" spans="1:7" x14ac:dyDescent="0.25">
      <c r="A4420">
        <v>400</v>
      </c>
      <c r="B4420">
        <v>490</v>
      </c>
      <c r="C4420" t="s">
        <v>1092</v>
      </c>
      <c r="D4420" t="s">
        <v>908</v>
      </c>
      <c r="E4420" t="s">
        <v>1050</v>
      </c>
      <c r="F4420" t="str">
        <f t="shared" si="69"/>
        <v>400490DKA6410DKA1040-1050DKA3220</v>
      </c>
      <c r="G4420" t="s">
        <v>501</v>
      </c>
    </row>
    <row r="4421" spans="1:7" x14ac:dyDescent="0.25">
      <c r="A4421">
        <v>400</v>
      </c>
      <c r="B4421">
        <v>490</v>
      </c>
      <c r="C4421" t="s">
        <v>1092</v>
      </c>
      <c r="D4421" t="s">
        <v>908</v>
      </c>
      <c r="E4421" t="s">
        <v>1052</v>
      </c>
      <c r="F4421" t="str">
        <f t="shared" si="69"/>
        <v>400490DKA6410DKA1040-1050DKA3230</v>
      </c>
      <c r="G4421" t="s">
        <v>501</v>
      </c>
    </row>
    <row r="4422" spans="1:7" x14ac:dyDescent="0.25">
      <c r="A4422">
        <v>400</v>
      </c>
      <c r="B4422">
        <v>490</v>
      </c>
      <c r="C4422" t="s">
        <v>1092</v>
      </c>
      <c r="D4422" t="s">
        <v>910</v>
      </c>
      <c r="E4422" t="s">
        <v>1046</v>
      </c>
      <c r="F4422" t="str">
        <f t="shared" si="69"/>
        <v>400490DKA6410DKA1060DKA3200</v>
      </c>
      <c r="G4422" t="s">
        <v>723</v>
      </c>
    </row>
    <row r="4423" spans="1:7" x14ac:dyDescent="0.25">
      <c r="A4423">
        <v>400</v>
      </c>
      <c r="B4423">
        <v>490</v>
      </c>
      <c r="C4423" t="s">
        <v>1092</v>
      </c>
      <c r="D4423" t="s">
        <v>910</v>
      </c>
      <c r="E4423" t="s">
        <v>1048</v>
      </c>
      <c r="F4423" t="str">
        <f t="shared" si="69"/>
        <v>400490DKA6410DKA1060DKA3210</v>
      </c>
      <c r="G4423" t="s">
        <v>723</v>
      </c>
    </row>
    <row r="4424" spans="1:7" x14ac:dyDescent="0.25">
      <c r="A4424">
        <v>400</v>
      </c>
      <c r="B4424">
        <v>490</v>
      </c>
      <c r="C4424" t="s">
        <v>1092</v>
      </c>
      <c r="D4424" t="s">
        <v>910</v>
      </c>
      <c r="E4424" t="s">
        <v>1050</v>
      </c>
      <c r="F4424" t="str">
        <f t="shared" si="69"/>
        <v>400490DKA6410DKA1060DKA3220</v>
      </c>
      <c r="G4424" t="s">
        <v>723</v>
      </c>
    </row>
    <row r="4425" spans="1:7" x14ac:dyDescent="0.25">
      <c r="A4425">
        <v>400</v>
      </c>
      <c r="B4425">
        <v>490</v>
      </c>
      <c r="C4425" t="s">
        <v>1092</v>
      </c>
      <c r="D4425" t="s">
        <v>910</v>
      </c>
      <c r="E4425" t="s">
        <v>1052</v>
      </c>
      <c r="F4425" t="str">
        <f t="shared" si="69"/>
        <v>400490DKA6410DKA1060DKA3230</v>
      </c>
      <c r="G4425" t="s">
        <v>723</v>
      </c>
    </row>
    <row r="4426" spans="1:7" x14ac:dyDescent="0.25">
      <c r="A4426">
        <v>400</v>
      </c>
      <c r="B4426">
        <v>490</v>
      </c>
      <c r="C4426" t="s">
        <v>1092</v>
      </c>
      <c r="D4426" t="s">
        <v>911</v>
      </c>
      <c r="E4426" t="s">
        <v>1046</v>
      </c>
      <c r="F4426" t="str">
        <f t="shared" si="69"/>
        <v>400490DKA6410DKA1070-1080DKA3200</v>
      </c>
      <c r="G4426" t="s">
        <v>501</v>
      </c>
    </row>
    <row r="4427" spans="1:7" x14ac:dyDescent="0.25">
      <c r="A4427">
        <v>400</v>
      </c>
      <c r="B4427">
        <v>490</v>
      </c>
      <c r="C4427" t="s">
        <v>1092</v>
      </c>
      <c r="D4427" t="s">
        <v>911</v>
      </c>
      <c r="E4427" t="s">
        <v>1048</v>
      </c>
      <c r="F4427" t="str">
        <f t="shared" si="69"/>
        <v>400490DKA6410DKA1070-1080DKA3210</v>
      </c>
      <c r="G4427" t="s">
        <v>501</v>
      </c>
    </row>
    <row r="4428" spans="1:7" x14ac:dyDescent="0.25">
      <c r="A4428">
        <v>400</v>
      </c>
      <c r="B4428">
        <v>490</v>
      </c>
      <c r="C4428" t="s">
        <v>1092</v>
      </c>
      <c r="D4428" t="s">
        <v>911</v>
      </c>
      <c r="E4428" t="s">
        <v>1050</v>
      </c>
      <c r="F4428" t="str">
        <f t="shared" si="69"/>
        <v>400490DKA6410DKA1070-1080DKA3220</v>
      </c>
      <c r="G4428" t="s">
        <v>501</v>
      </c>
    </row>
    <row r="4429" spans="1:7" x14ac:dyDescent="0.25">
      <c r="A4429">
        <v>400</v>
      </c>
      <c r="B4429">
        <v>490</v>
      </c>
      <c r="C4429" t="s">
        <v>1092</v>
      </c>
      <c r="D4429" t="s">
        <v>911</v>
      </c>
      <c r="E4429" t="s">
        <v>1052</v>
      </c>
      <c r="F4429" t="str">
        <f t="shared" si="69"/>
        <v>400490DKA6410DKA1070-1080DKA3230</v>
      </c>
      <c r="G4429" t="s">
        <v>501</v>
      </c>
    </row>
    <row r="4430" spans="1:7" x14ac:dyDescent="0.25">
      <c r="A4430">
        <v>400</v>
      </c>
      <c r="B4430">
        <v>490</v>
      </c>
      <c r="C4430" t="s">
        <v>1092</v>
      </c>
      <c r="D4430" t="s">
        <v>913</v>
      </c>
      <c r="E4430" t="s">
        <v>1046</v>
      </c>
      <c r="F4430" t="str">
        <f t="shared" si="69"/>
        <v>400490DKA6410DKA1090DKA3200</v>
      </c>
      <c r="G4430" t="s">
        <v>723</v>
      </c>
    </row>
    <row r="4431" spans="1:7" x14ac:dyDescent="0.25">
      <c r="A4431">
        <v>400</v>
      </c>
      <c r="B4431">
        <v>490</v>
      </c>
      <c r="C4431" t="s">
        <v>1092</v>
      </c>
      <c r="D4431" t="s">
        <v>913</v>
      </c>
      <c r="E4431" t="s">
        <v>1048</v>
      </c>
      <c r="F4431" t="str">
        <f t="shared" si="69"/>
        <v>400490DKA6410DKA1090DKA3210</v>
      </c>
      <c r="G4431" t="s">
        <v>723</v>
      </c>
    </row>
    <row r="4432" spans="1:7" x14ac:dyDescent="0.25">
      <c r="A4432">
        <v>400</v>
      </c>
      <c r="B4432">
        <v>490</v>
      </c>
      <c r="C4432" t="s">
        <v>1092</v>
      </c>
      <c r="D4432" t="s">
        <v>913</v>
      </c>
      <c r="E4432" t="s">
        <v>1050</v>
      </c>
      <c r="F4432" t="str">
        <f t="shared" si="69"/>
        <v>400490DKA6410DKA1090DKA3220</v>
      </c>
      <c r="G4432" t="s">
        <v>723</v>
      </c>
    </row>
    <row r="4433" spans="1:7" x14ac:dyDescent="0.25">
      <c r="A4433">
        <v>400</v>
      </c>
      <c r="B4433">
        <v>490</v>
      </c>
      <c r="C4433" t="s">
        <v>1092</v>
      </c>
      <c r="D4433" t="s">
        <v>913</v>
      </c>
      <c r="E4433" t="s">
        <v>1052</v>
      </c>
      <c r="F4433" t="str">
        <f t="shared" si="69"/>
        <v>400490DKA6410DKA1090DKA3230</v>
      </c>
      <c r="G4433" t="s">
        <v>723</v>
      </c>
    </row>
    <row r="4434" spans="1:7" x14ac:dyDescent="0.25">
      <c r="A4434">
        <v>400</v>
      </c>
      <c r="B4434">
        <v>490</v>
      </c>
      <c r="C4434" t="s">
        <v>1093</v>
      </c>
      <c r="D4434" t="s">
        <v>908</v>
      </c>
      <c r="E4434" t="s">
        <v>1046</v>
      </c>
      <c r="F4434" t="str">
        <f t="shared" si="69"/>
        <v>400490DKA6420DKA1040-1050DKA3200</v>
      </c>
      <c r="G4434" t="s">
        <v>501</v>
      </c>
    </row>
    <row r="4435" spans="1:7" x14ac:dyDescent="0.25">
      <c r="A4435">
        <v>400</v>
      </c>
      <c r="B4435">
        <v>490</v>
      </c>
      <c r="C4435" t="s">
        <v>1093</v>
      </c>
      <c r="D4435" t="s">
        <v>908</v>
      </c>
      <c r="E4435" t="s">
        <v>1048</v>
      </c>
      <c r="F4435" t="str">
        <f t="shared" si="69"/>
        <v>400490DKA6420DKA1040-1050DKA3210</v>
      </c>
      <c r="G4435" t="s">
        <v>501</v>
      </c>
    </row>
    <row r="4436" spans="1:7" x14ac:dyDescent="0.25">
      <c r="A4436">
        <v>400</v>
      </c>
      <c r="B4436">
        <v>490</v>
      </c>
      <c r="C4436" t="s">
        <v>1093</v>
      </c>
      <c r="D4436" t="s">
        <v>908</v>
      </c>
      <c r="E4436" t="s">
        <v>1050</v>
      </c>
      <c r="F4436" t="str">
        <f t="shared" si="69"/>
        <v>400490DKA6420DKA1040-1050DKA3220</v>
      </c>
      <c r="G4436" t="s">
        <v>501</v>
      </c>
    </row>
    <row r="4437" spans="1:7" x14ac:dyDescent="0.25">
      <c r="A4437">
        <v>400</v>
      </c>
      <c r="B4437">
        <v>490</v>
      </c>
      <c r="C4437" t="s">
        <v>1093</v>
      </c>
      <c r="D4437" t="s">
        <v>908</v>
      </c>
      <c r="E4437" t="s">
        <v>1052</v>
      </c>
      <c r="F4437" t="str">
        <f t="shared" si="69"/>
        <v>400490DKA6420DKA1040-1050DKA3230</v>
      </c>
      <c r="G4437" t="s">
        <v>501</v>
      </c>
    </row>
    <row r="4438" spans="1:7" x14ac:dyDescent="0.25">
      <c r="A4438">
        <v>400</v>
      </c>
      <c r="B4438">
        <v>490</v>
      </c>
      <c r="C4438" t="s">
        <v>1093</v>
      </c>
      <c r="D4438" t="s">
        <v>910</v>
      </c>
      <c r="E4438" t="s">
        <v>1046</v>
      </c>
      <c r="F4438" t="str">
        <f t="shared" si="69"/>
        <v>400490DKA6420DKA1060DKA3200</v>
      </c>
      <c r="G4438" t="s">
        <v>723</v>
      </c>
    </row>
    <row r="4439" spans="1:7" x14ac:dyDescent="0.25">
      <c r="A4439">
        <v>400</v>
      </c>
      <c r="B4439">
        <v>490</v>
      </c>
      <c r="C4439" t="s">
        <v>1093</v>
      </c>
      <c r="D4439" t="s">
        <v>910</v>
      </c>
      <c r="E4439" t="s">
        <v>1048</v>
      </c>
      <c r="F4439" t="str">
        <f t="shared" si="69"/>
        <v>400490DKA6420DKA1060DKA3210</v>
      </c>
      <c r="G4439" t="s">
        <v>723</v>
      </c>
    </row>
    <row r="4440" spans="1:7" x14ac:dyDescent="0.25">
      <c r="A4440">
        <v>400</v>
      </c>
      <c r="B4440">
        <v>490</v>
      </c>
      <c r="C4440" t="s">
        <v>1093</v>
      </c>
      <c r="D4440" t="s">
        <v>910</v>
      </c>
      <c r="E4440" t="s">
        <v>1050</v>
      </c>
      <c r="F4440" t="str">
        <f t="shared" si="69"/>
        <v>400490DKA6420DKA1060DKA3220</v>
      </c>
      <c r="G4440" t="s">
        <v>723</v>
      </c>
    </row>
    <row r="4441" spans="1:7" x14ac:dyDescent="0.25">
      <c r="A4441">
        <v>400</v>
      </c>
      <c r="B4441">
        <v>490</v>
      </c>
      <c r="C4441" t="s">
        <v>1093</v>
      </c>
      <c r="D4441" t="s">
        <v>910</v>
      </c>
      <c r="E4441" t="s">
        <v>1052</v>
      </c>
      <c r="F4441" t="str">
        <f t="shared" si="69"/>
        <v>400490DKA6420DKA1060DKA3230</v>
      </c>
      <c r="G4441" t="s">
        <v>723</v>
      </c>
    </row>
    <row r="4442" spans="1:7" x14ac:dyDescent="0.25">
      <c r="A4442">
        <v>400</v>
      </c>
      <c r="B4442">
        <v>490</v>
      </c>
      <c r="C4442" t="s">
        <v>1093</v>
      </c>
      <c r="D4442" t="s">
        <v>911</v>
      </c>
      <c r="E4442" t="s">
        <v>1046</v>
      </c>
      <c r="F4442" t="str">
        <f t="shared" si="69"/>
        <v>400490DKA6420DKA1070-1080DKA3200</v>
      </c>
      <c r="G4442" t="s">
        <v>501</v>
      </c>
    </row>
    <row r="4443" spans="1:7" x14ac:dyDescent="0.25">
      <c r="A4443">
        <v>400</v>
      </c>
      <c r="B4443">
        <v>490</v>
      </c>
      <c r="C4443" t="s">
        <v>1093</v>
      </c>
      <c r="D4443" t="s">
        <v>911</v>
      </c>
      <c r="E4443" t="s">
        <v>1048</v>
      </c>
      <c r="F4443" t="str">
        <f t="shared" si="69"/>
        <v>400490DKA6420DKA1070-1080DKA3210</v>
      </c>
      <c r="G4443" t="s">
        <v>501</v>
      </c>
    </row>
    <row r="4444" spans="1:7" x14ac:dyDescent="0.25">
      <c r="A4444">
        <v>400</v>
      </c>
      <c r="B4444">
        <v>490</v>
      </c>
      <c r="C4444" t="s">
        <v>1093</v>
      </c>
      <c r="D4444" t="s">
        <v>911</v>
      </c>
      <c r="E4444" t="s">
        <v>1050</v>
      </c>
      <c r="F4444" t="str">
        <f t="shared" si="69"/>
        <v>400490DKA6420DKA1070-1080DKA3220</v>
      </c>
      <c r="G4444" t="s">
        <v>501</v>
      </c>
    </row>
    <row r="4445" spans="1:7" x14ac:dyDescent="0.25">
      <c r="A4445">
        <v>400</v>
      </c>
      <c r="B4445">
        <v>490</v>
      </c>
      <c r="C4445" t="s">
        <v>1093</v>
      </c>
      <c r="D4445" t="s">
        <v>911</v>
      </c>
      <c r="E4445" t="s">
        <v>1052</v>
      </c>
      <c r="F4445" t="str">
        <f t="shared" si="69"/>
        <v>400490DKA6420DKA1070-1080DKA3230</v>
      </c>
      <c r="G4445" t="s">
        <v>501</v>
      </c>
    </row>
    <row r="4446" spans="1:7" x14ac:dyDescent="0.25">
      <c r="A4446">
        <v>400</v>
      </c>
      <c r="B4446">
        <v>490</v>
      </c>
      <c r="C4446" t="s">
        <v>1093</v>
      </c>
      <c r="D4446" t="s">
        <v>913</v>
      </c>
      <c r="E4446" t="s">
        <v>1046</v>
      </c>
      <c r="F4446" t="str">
        <f t="shared" si="69"/>
        <v>400490DKA6420DKA1090DKA3200</v>
      </c>
      <c r="G4446" t="s">
        <v>723</v>
      </c>
    </row>
    <row r="4447" spans="1:7" x14ac:dyDescent="0.25">
      <c r="A4447">
        <v>400</v>
      </c>
      <c r="B4447">
        <v>490</v>
      </c>
      <c r="C4447" t="s">
        <v>1093</v>
      </c>
      <c r="D4447" t="s">
        <v>913</v>
      </c>
      <c r="E4447" t="s">
        <v>1048</v>
      </c>
      <c r="F4447" t="str">
        <f t="shared" si="69"/>
        <v>400490DKA6420DKA1090DKA3210</v>
      </c>
      <c r="G4447" t="s">
        <v>723</v>
      </c>
    </row>
    <row r="4448" spans="1:7" x14ac:dyDescent="0.25">
      <c r="A4448">
        <v>400</v>
      </c>
      <c r="B4448">
        <v>490</v>
      </c>
      <c r="C4448" t="s">
        <v>1093</v>
      </c>
      <c r="D4448" t="s">
        <v>913</v>
      </c>
      <c r="E4448" t="s">
        <v>1050</v>
      </c>
      <c r="F4448" t="str">
        <f t="shared" si="69"/>
        <v>400490DKA6420DKA1090DKA3220</v>
      </c>
      <c r="G4448" t="s">
        <v>723</v>
      </c>
    </row>
    <row r="4449" spans="1:7" x14ac:dyDescent="0.25">
      <c r="A4449">
        <v>400</v>
      </c>
      <c r="B4449">
        <v>490</v>
      </c>
      <c r="C4449" t="s">
        <v>1093</v>
      </c>
      <c r="D4449" t="s">
        <v>913</v>
      </c>
      <c r="E4449" t="s">
        <v>1052</v>
      </c>
      <c r="F4449" t="str">
        <f t="shared" si="69"/>
        <v>400490DKA6420DKA1090DKA3230</v>
      </c>
      <c r="G4449" t="s">
        <v>723</v>
      </c>
    </row>
    <row r="4450" spans="1:7" x14ac:dyDescent="0.25">
      <c r="A4450">
        <v>400</v>
      </c>
      <c r="B4450">
        <v>490</v>
      </c>
      <c r="C4450" t="s">
        <v>1094</v>
      </c>
      <c r="D4450" t="s">
        <v>908</v>
      </c>
      <c r="E4450" t="s">
        <v>1046</v>
      </c>
      <c r="F4450" t="str">
        <f t="shared" si="69"/>
        <v>400490DKA6430DKA1040-1050DKA3200</v>
      </c>
      <c r="G4450" t="s">
        <v>501</v>
      </c>
    </row>
    <row r="4451" spans="1:7" x14ac:dyDescent="0.25">
      <c r="A4451">
        <v>400</v>
      </c>
      <c r="B4451">
        <v>490</v>
      </c>
      <c r="C4451" t="s">
        <v>1094</v>
      </c>
      <c r="D4451" t="s">
        <v>908</v>
      </c>
      <c r="E4451" t="s">
        <v>1048</v>
      </c>
      <c r="F4451" t="str">
        <f t="shared" si="69"/>
        <v>400490DKA6430DKA1040-1050DKA3210</v>
      </c>
      <c r="G4451" t="s">
        <v>501</v>
      </c>
    </row>
    <row r="4452" spans="1:7" x14ac:dyDescent="0.25">
      <c r="A4452">
        <v>400</v>
      </c>
      <c r="B4452">
        <v>490</v>
      </c>
      <c r="C4452" t="s">
        <v>1094</v>
      </c>
      <c r="D4452" t="s">
        <v>908</v>
      </c>
      <c r="E4452" t="s">
        <v>1050</v>
      </c>
      <c r="F4452" t="str">
        <f t="shared" si="69"/>
        <v>400490DKA6430DKA1040-1050DKA3220</v>
      </c>
      <c r="G4452" t="s">
        <v>501</v>
      </c>
    </row>
    <row r="4453" spans="1:7" x14ac:dyDescent="0.25">
      <c r="A4453">
        <v>400</v>
      </c>
      <c r="B4453">
        <v>490</v>
      </c>
      <c r="C4453" t="s">
        <v>1094</v>
      </c>
      <c r="D4453" t="s">
        <v>908</v>
      </c>
      <c r="E4453" t="s">
        <v>1052</v>
      </c>
      <c r="F4453" t="str">
        <f t="shared" si="69"/>
        <v>400490DKA6430DKA1040-1050DKA3230</v>
      </c>
      <c r="G4453" t="s">
        <v>501</v>
      </c>
    </row>
    <row r="4454" spans="1:7" x14ac:dyDescent="0.25">
      <c r="A4454">
        <v>400</v>
      </c>
      <c r="B4454">
        <v>490</v>
      </c>
      <c r="C4454" t="s">
        <v>1094</v>
      </c>
      <c r="D4454" t="s">
        <v>910</v>
      </c>
      <c r="E4454" t="s">
        <v>1046</v>
      </c>
      <c r="F4454" t="str">
        <f t="shared" si="69"/>
        <v>400490DKA6430DKA1060DKA3200</v>
      </c>
      <c r="G4454" t="s">
        <v>723</v>
      </c>
    </row>
    <row r="4455" spans="1:7" x14ac:dyDescent="0.25">
      <c r="A4455">
        <v>400</v>
      </c>
      <c r="B4455">
        <v>490</v>
      </c>
      <c r="C4455" t="s">
        <v>1094</v>
      </c>
      <c r="D4455" t="s">
        <v>910</v>
      </c>
      <c r="E4455" t="s">
        <v>1048</v>
      </c>
      <c r="F4455" t="str">
        <f t="shared" si="69"/>
        <v>400490DKA6430DKA1060DKA3210</v>
      </c>
      <c r="G4455" t="s">
        <v>723</v>
      </c>
    </row>
    <row r="4456" spans="1:7" x14ac:dyDescent="0.25">
      <c r="A4456">
        <v>400</v>
      </c>
      <c r="B4456">
        <v>490</v>
      </c>
      <c r="C4456" t="s">
        <v>1094</v>
      </c>
      <c r="D4456" t="s">
        <v>910</v>
      </c>
      <c r="E4456" t="s">
        <v>1050</v>
      </c>
      <c r="F4456" t="str">
        <f t="shared" si="69"/>
        <v>400490DKA6430DKA1060DKA3220</v>
      </c>
      <c r="G4456" t="s">
        <v>723</v>
      </c>
    </row>
    <row r="4457" spans="1:7" x14ac:dyDescent="0.25">
      <c r="A4457">
        <v>400</v>
      </c>
      <c r="B4457">
        <v>490</v>
      </c>
      <c r="C4457" t="s">
        <v>1094</v>
      </c>
      <c r="D4457" t="s">
        <v>910</v>
      </c>
      <c r="E4457" t="s">
        <v>1052</v>
      </c>
      <c r="F4457" t="str">
        <f t="shared" si="69"/>
        <v>400490DKA6430DKA1060DKA3230</v>
      </c>
      <c r="G4457" t="s">
        <v>723</v>
      </c>
    </row>
    <row r="4458" spans="1:7" x14ac:dyDescent="0.25">
      <c r="A4458">
        <v>400</v>
      </c>
      <c r="B4458">
        <v>490</v>
      </c>
      <c r="C4458" t="s">
        <v>1094</v>
      </c>
      <c r="D4458" t="s">
        <v>911</v>
      </c>
      <c r="E4458" t="s">
        <v>1046</v>
      </c>
      <c r="F4458" t="str">
        <f t="shared" si="69"/>
        <v>400490DKA6430DKA1070-1080DKA3200</v>
      </c>
      <c r="G4458" t="s">
        <v>501</v>
      </c>
    </row>
    <row r="4459" spans="1:7" x14ac:dyDescent="0.25">
      <c r="A4459">
        <v>400</v>
      </c>
      <c r="B4459">
        <v>490</v>
      </c>
      <c r="C4459" t="s">
        <v>1094</v>
      </c>
      <c r="D4459" t="s">
        <v>911</v>
      </c>
      <c r="E4459" t="s">
        <v>1048</v>
      </c>
      <c r="F4459" t="str">
        <f t="shared" si="69"/>
        <v>400490DKA6430DKA1070-1080DKA3210</v>
      </c>
      <c r="G4459" t="s">
        <v>501</v>
      </c>
    </row>
    <row r="4460" spans="1:7" x14ac:dyDescent="0.25">
      <c r="A4460">
        <v>400</v>
      </c>
      <c r="B4460">
        <v>490</v>
      </c>
      <c r="C4460" t="s">
        <v>1094</v>
      </c>
      <c r="D4460" t="s">
        <v>911</v>
      </c>
      <c r="E4460" t="s">
        <v>1050</v>
      </c>
      <c r="F4460" t="str">
        <f t="shared" si="69"/>
        <v>400490DKA6430DKA1070-1080DKA3220</v>
      </c>
      <c r="G4460" t="s">
        <v>501</v>
      </c>
    </row>
    <row r="4461" spans="1:7" x14ac:dyDescent="0.25">
      <c r="A4461">
        <v>400</v>
      </c>
      <c r="B4461">
        <v>490</v>
      </c>
      <c r="C4461" t="s">
        <v>1094</v>
      </c>
      <c r="D4461" t="s">
        <v>911</v>
      </c>
      <c r="E4461" t="s">
        <v>1052</v>
      </c>
      <c r="F4461" t="str">
        <f t="shared" si="69"/>
        <v>400490DKA6430DKA1070-1080DKA3230</v>
      </c>
      <c r="G4461" t="s">
        <v>501</v>
      </c>
    </row>
    <row r="4462" spans="1:7" x14ac:dyDescent="0.25">
      <c r="A4462">
        <v>400</v>
      </c>
      <c r="B4462">
        <v>490</v>
      </c>
      <c r="C4462" t="s">
        <v>1094</v>
      </c>
      <c r="D4462" t="s">
        <v>913</v>
      </c>
      <c r="E4462" t="s">
        <v>1046</v>
      </c>
      <c r="F4462" t="str">
        <f t="shared" si="69"/>
        <v>400490DKA6430DKA1090DKA3200</v>
      </c>
      <c r="G4462" t="s">
        <v>723</v>
      </c>
    </row>
    <row r="4463" spans="1:7" x14ac:dyDescent="0.25">
      <c r="A4463">
        <v>400</v>
      </c>
      <c r="B4463">
        <v>490</v>
      </c>
      <c r="C4463" t="s">
        <v>1094</v>
      </c>
      <c r="D4463" t="s">
        <v>913</v>
      </c>
      <c r="E4463" t="s">
        <v>1048</v>
      </c>
      <c r="F4463" t="str">
        <f t="shared" si="69"/>
        <v>400490DKA6430DKA1090DKA3210</v>
      </c>
      <c r="G4463" t="s">
        <v>723</v>
      </c>
    </row>
    <row r="4464" spans="1:7" x14ac:dyDescent="0.25">
      <c r="A4464">
        <v>400</v>
      </c>
      <c r="B4464">
        <v>490</v>
      </c>
      <c r="C4464" t="s">
        <v>1094</v>
      </c>
      <c r="D4464" t="s">
        <v>913</v>
      </c>
      <c r="E4464" t="s">
        <v>1050</v>
      </c>
      <c r="F4464" t="str">
        <f t="shared" si="69"/>
        <v>400490DKA6430DKA1090DKA3220</v>
      </c>
      <c r="G4464" t="s">
        <v>723</v>
      </c>
    </row>
    <row r="4465" spans="1:7" x14ac:dyDescent="0.25">
      <c r="A4465">
        <v>400</v>
      </c>
      <c r="B4465">
        <v>490</v>
      </c>
      <c r="C4465" t="s">
        <v>1094</v>
      </c>
      <c r="D4465" t="s">
        <v>913</v>
      </c>
      <c r="E4465" t="s">
        <v>1052</v>
      </c>
      <c r="F4465" t="str">
        <f t="shared" si="69"/>
        <v>400490DKA6430DKA1090DKA3230</v>
      </c>
      <c r="G4465" t="s">
        <v>723</v>
      </c>
    </row>
    <row r="4466" spans="1:7" x14ac:dyDescent="0.25">
      <c r="A4466">
        <v>400</v>
      </c>
      <c r="B4466">
        <v>500</v>
      </c>
      <c r="C4466" t="s">
        <v>1092</v>
      </c>
      <c r="D4466" t="s">
        <v>908</v>
      </c>
      <c r="E4466" t="s">
        <v>1046</v>
      </c>
      <c r="F4466" t="str">
        <f t="shared" si="69"/>
        <v>400500DKA6410DKA1040-1050DKA3200</v>
      </c>
      <c r="G4466" t="s">
        <v>723</v>
      </c>
    </row>
    <row r="4467" spans="1:7" x14ac:dyDescent="0.25">
      <c r="A4467">
        <v>400</v>
      </c>
      <c r="B4467">
        <v>500</v>
      </c>
      <c r="C4467" t="s">
        <v>1092</v>
      </c>
      <c r="D4467" t="s">
        <v>908</v>
      </c>
      <c r="E4467" t="s">
        <v>1048</v>
      </c>
      <c r="F4467" t="str">
        <f t="shared" si="69"/>
        <v>400500DKA6410DKA1040-1050DKA3210</v>
      </c>
      <c r="G4467" t="s">
        <v>723</v>
      </c>
    </row>
    <row r="4468" spans="1:7" x14ac:dyDescent="0.25">
      <c r="A4468">
        <v>400</v>
      </c>
      <c r="B4468">
        <v>500</v>
      </c>
      <c r="C4468" t="s">
        <v>1092</v>
      </c>
      <c r="D4468" t="s">
        <v>908</v>
      </c>
      <c r="E4468" t="s">
        <v>1050</v>
      </c>
      <c r="F4468" t="str">
        <f t="shared" si="69"/>
        <v>400500DKA6410DKA1040-1050DKA3220</v>
      </c>
      <c r="G4468" t="s">
        <v>501</v>
      </c>
    </row>
    <row r="4469" spans="1:7" x14ac:dyDescent="0.25">
      <c r="A4469">
        <v>400</v>
      </c>
      <c r="B4469">
        <v>500</v>
      </c>
      <c r="C4469" t="s">
        <v>1092</v>
      </c>
      <c r="D4469" t="s">
        <v>908</v>
      </c>
      <c r="E4469" t="s">
        <v>1052</v>
      </c>
      <c r="F4469" t="str">
        <f t="shared" si="69"/>
        <v>400500DKA6410DKA1040-1050DKA3230</v>
      </c>
      <c r="G4469" t="s">
        <v>501</v>
      </c>
    </row>
    <row r="4470" spans="1:7" x14ac:dyDescent="0.25">
      <c r="A4470">
        <v>400</v>
      </c>
      <c r="B4470">
        <v>500</v>
      </c>
      <c r="C4470" t="s">
        <v>1092</v>
      </c>
      <c r="D4470" t="s">
        <v>910</v>
      </c>
      <c r="E4470" t="s">
        <v>1046</v>
      </c>
      <c r="F4470" t="str">
        <f t="shared" si="69"/>
        <v>400500DKA6410DKA1060DKA3200</v>
      </c>
      <c r="G4470" t="s">
        <v>501</v>
      </c>
    </row>
    <row r="4471" spans="1:7" x14ac:dyDescent="0.25">
      <c r="A4471">
        <v>400</v>
      </c>
      <c r="B4471">
        <v>500</v>
      </c>
      <c r="C4471" t="s">
        <v>1092</v>
      </c>
      <c r="D4471" t="s">
        <v>910</v>
      </c>
      <c r="E4471" t="s">
        <v>1048</v>
      </c>
      <c r="F4471" t="str">
        <f t="shared" si="69"/>
        <v>400500DKA6410DKA1060DKA3210</v>
      </c>
      <c r="G4471" t="s">
        <v>501</v>
      </c>
    </row>
    <row r="4472" spans="1:7" x14ac:dyDescent="0.25">
      <c r="A4472">
        <v>400</v>
      </c>
      <c r="B4472">
        <v>500</v>
      </c>
      <c r="C4472" t="s">
        <v>1092</v>
      </c>
      <c r="D4472" t="s">
        <v>910</v>
      </c>
      <c r="E4472" t="s">
        <v>1050</v>
      </c>
      <c r="F4472" t="str">
        <f t="shared" si="69"/>
        <v>400500DKA6410DKA1060DKA3220</v>
      </c>
      <c r="G4472" t="s">
        <v>501</v>
      </c>
    </row>
    <row r="4473" spans="1:7" x14ac:dyDescent="0.25">
      <c r="A4473">
        <v>400</v>
      </c>
      <c r="B4473">
        <v>500</v>
      </c>
      <c r="C4473" t="s">
        <v>1092</v>
      </c>
      <c r="D4473" t="s">
        <v>910</v>
      </c>
      <c r="E4473" t="s">
        <v>1052</v>
      </c>
      <c r="F4473" t="str">
        <f t="shared" si="69"/>
        <v>400500DKA6410DKA1060DKA3230</v>
      </c>
      <c r="G4473" t="s">
        <v>501</v>
      </c>
    </row>
    <row r="4474" spans="1:7" x14ac:dyDescent="0.25">
      <c r="A4474">
        <v>400</v>
      </c>
      <c r="B4474">
        <v>500</v>
      </c>
      <c r="C4474" t="s">
        <v>1092</v>
      </c>
      <c r="D4474" t="s">
        <v>911</v>
      </c>
      <c r="E4474" t="s">
        <v>1046</v>
      </c>
      <c r="F4474" t="str">
        <f t="shared" si="69"/>
        <v>400500DKA6410DKA1070-1080DKA3200</v>
      </c>
      <c r="G4474" t="s">
        <v>501</v>
      </c>
    </row>
    <row r="4475" spans="1:7" x14ac:dyDescent="0.25">
      <c r="A4475">
        <v>400</v>
      </c>
      <c r="B4475">
        <v>500</v>
      </c>
      <c r="C4475" t="s">
        <v>1092</v>
      </c>
      <c r="D4475" t="s">
        <v>911</v>
      </c>
      <c r="E4475" t="s">
        <v>1048</v>
      </c>
      <c r="F4475" t="str">
        <f t="shared" si="69"/>
        <v>400500DKA6410DKA1070-1080DKA3210</v>
      </c>
      <c r="G4475" t="s">
        <v>501</v>
      </c>
    </row>
    <row r="4476" spans="1:7" x14ac:dyDescent="0.25">
      <c r="A4476">
        <v>400</v>
      </c>
      <c r="B4476">
        <v>500</v>
      </c>
      <c r="C4476" t="s">
        <v>1092</v>
      </c>
      <c r="D4476" t="s">
        <v>911</v>
      </c>
      <c r="E4476" t="s">
        <v>1050</v>
      </c>
      <c r="F4476" t="str">
        <f t="shared" si="69"/>
        <v>400500DKA6410DKA1070-1080DKA3220</v>
      </c>
      <c r="G4476" t="s">
        <v>501</v>
      </c>
    </row>
    <row r="4477" spans="1:7" x14ac:dyDescent="0.25">
      <c r="A4477">
        <v>400</v>
      </c>
      <c r="B4477">
        <v>500</v>
      </c>
      <c r="C4477" t="s">
        <v>1092</v>
      </c>
      <c r="D4477" t="s">
        <v>911</v>
      </c>
      <c r="E4477" t="s">
        <v>1052</v>
      </c>
      <c r="F4477" t="str">
        <f t="shared" si="69"/>
        <v>400500DKA6410DKA1070-1080DKA3230</v>
      </c>
      <c r="G4477" t="s">
        <v>501</v>
      </c>
    </row>
    <row r="4478" spans="1:7" x14ac:dyDescent="0.25">
      <c r="A4478">
        <v>400</v>
      </c>
      <c r="B4478">
        <v>500</v>
      </c>
      <c r="C4478" t="s">
        <v>1092</v>
      </c>
      <c r="D4478" t="s">
        <v>913</v>
      </c>
      <c r="E4478" t="s">
        <v>1046</v>
      </c>
      <c r="F4478" t="str">
        <f t="shared" si="69"/>
        <v>400500DKA6410DKA1090DKA3200</v>
      </c>
      <c r="G4478" t="s">
        <v>501</v>
      </c>
    </row>
    <row r="4479" spans="1:7" x14ac:dyDescent="0.25">
      <c r="A4479">
        <v>400</v>
      </c>
      <c r="B4479">
        <v>500</v>
      </c>
      <c r="C4479" t="s">
        <v>1092</v>
      </c>
      <c r="D4479" t="s">
        <v>913</v>
      </c>
      <c r="E4479" t="s">
        <v>1048</v>
      </c>
      <c r="F4479" t="str">
        <f t="shared" si="69"/>
        <v>400500DKA6410DKA1090DKA3210</v>
      </c>
      <c r="G4479" t="s">
        <v>501</v>
      </c>
    </row>
    <row r="4480" spans="1:7" x14ac:dyDescent="0.25">
      <c r="A4480">
        <v>400</v>
      </c>
      <c r="B4480">
        <v>500</v>
      </c>
      <c r="C4480" t="s">
        <v>1092</v>
      </c>
      <c r="D4480" t="s">
        <v>913</v>
      </c>
      <c r="E4480" t="s">
        <v>1050</v>
      </c>
      <c r="F4480" t="str">
        <f t="shared" si="69"/>
        <v>400500DKA6410DKA1090DKA3220</v>
      </c>
      <c r="G4480" t="s">
        <v>501</v>
      </c>
    </row>
    <row r="4481" spans="1:7" x14ac:dyDescent="0.25">
      <c r="A4481">
        <v>400</v>
      </c>
      <c r="B4481">
        <v>500</v>
      </c>
      <c r="C4481" t="s">
        <v>1092</v>
      </c>
      <c r="D4481" t="s">
        <v>913</v>
      </c>
      <c r="E4481" t="s">
        <v>1052</v>
      </c>
      <c r="F4481" t="str">
        <f t="shared" si="69"/>
        <v>400500DKA6410DKA1090DKA3230</v>
      </c>
      <c r="G4481" t="s">
        <v>501</v>
      </c>
    </row>
    <row r="4482" spans="1:7" x14ac:dyDescent="0.25">
      <c r="A4482">
        <v>400</v>
      </c>
      <c r="B4482">
        <v>500</v>
      </c>
      <c r="C4482" t="s">
        <v>1093</v>
      </c>
      <c r="D4482" t="s">
        <v>908</v>
      </c>
      <c r="E4482" t="s">
        <v>1046</v>
      </c>
      <c r="F4482" t="str">
        <f t="shared" si="69"/>
        <v>400500DKA6420DKA1040-1050DKA3200</v>
      </c>
      <c r="G4482" t="s">
        <v>501</v>
      </c>
    </row>
    <row r="4483" spans="1:7" x14ac:dyDescent="0.25">
      <c r="A4483">
        <v>400</v>
      </c>
      <c r="B4483">
        <v>500</v>
      </c>
      <c r="C4483" t="s">
        <v>1093</v>
      </c>
      <c r="D4483" t="s">
        <v>908</v>
      </c>
      <c r="E4483" t="s">
        <v>1048</v>
      </c>
      <c r="F4483" t="str">
        <f t="shared" ref="F4483:F4546" si="70">CONCATENATE(A4483,B4483,C4483,D4483,E4483)</f>
        <v>400500DKA6420DKA1040-1050DKA3210</v>
      </c>
      <c r="G4483" t="s">
        <v>501</v>
      </c>
    </row>
    <row r="4484" spans="1:7" x14ac:dyDescent="0.25">
      <c r="A4484">
        <v>400</v>
      </c>
      <c r="B4484">
        <v>500</v>
      </c>
      <c r="C4484" t="s">
        <v>1093</v>
      </c>
      <c r="D4484" t="s">
        <v>908</v>
      </c>
      <c r="E4484" t="s">
        <v>1050</v>
      </c>
      <c r="F4484" t="str">
        <f t="shared" si="70"/>
        <v>400500DKA6420DKA1040-1050DKA3220</v>
      </c>
      <c r="G4484" t="s">
        <v>501</v>
      </c>
    </row>
    <row r="4485" spans="1:7" x14ac:dyDescent="0.25">
      <c r="A4485">
        <v>400</v>
      </c>
      <c r="B4485">
        <v>500</v>
      </c>
      <c r="C4485" t="s">
        <v>1093</v>
      </c>
      <c r="D4485" t="s">
        <v>908</v>
      </c>
      <c r="E4485" t="s">
        <v>1052</v>
      </c>
      <c r="F4485" t="str">
        <f t="shared" si="70"/>
        <v>400500DKA6420DKA1040-1050DKA3230</v>
      </c>
      <c r="G4485" t="s">
        <v>501</v>
      </c>
    </row>
    <row r="4486" spans="1:7" x14ac:dyDescent="0.25">
      <c r="A4486">
        <v>400</v>
      </c>
      <c r="B4486">
        <v>500</v>
      </c>
      <c r="C4486" t="s">
        <v>1093</v>
      </c>
      <c r="D4486" t="s">
        <v>910</v>
      </c>
      <c r="E4486" t="s">
        <v>1046</v>
      </c>
      <c r="F4486" t="str">
        <f t="shared" si="70"/>
        <v>400500DKA6420DKA1060DKA3200</v>
      </c>
      <c r="G4486" t="s">
        <v>723</v>
      </c>
    </row>
    <row r="4487" spans="1:7" x14ac:dyDescent="0.25">
      <c r="A4487">
        <v>400</v>
      </c>
      <c r="B4487">
        <v>500</v>
      </c>
      <c r="C4487" t="s">
        <v>1093</v>
      </c>
      <c r="D4487" t="s">
        <v>910</v>
      </c>
      <c r="E4487" t="s">
        <v>1048</v>
      </c>
      <c r="F4487" t="str">
        <f t="shared" si="70"/>
        <v>400500DKA6420DKA1060DKA3210</v>
      </c>
      <c r="G4487" t="s">
        <v>723</v>
      </c>
    </row>
    <row r="4488" spans="1:7" x14ac:dyDescent="0.25">
      <c r="A4488">
        <v>400</v>
      </c>
      <c r="B4488">
        <v>500</v>
      </c>
      <c r="C4488" t="s">
        <v>1093</v>
      </c>
      <c r="D4488" t="s">
        <v>910</v>
      </c>
      <c r="E4488" t="s">
        <v>1050</v>
      </c>
      <c r="F4488" t="str">
        <f t="shared" si="70"/>
        <v>400500DKA6420DKA1060DKA3220</v>
      </c>
      <c r="G4488" t="s">
        <v>723</v>
      </c>
    </row>
    <row r="4489" spans="1:7" x14ac:dyDescent="0.25">
      <c r="A4489">
        <v>400</v>
      </c>
      <c r="B4489">
        <v>500</v>
      </c>
      <c r="C4489" t="s">
        <v>1093</v>
      </c>
      <c r="D4489" t="s">
        <v>910</v>
      </c>
      <c r="E4489" t="s">
        <v>1052</v>
      </c>
      <c r="F4489" t="str">
        <f t="shared" si="70"/>
        <v>400500DKA6420DKA1060DKA3230</v>
      </c>
      <c r="G4489" t="s">
        <v>723</v>
      </c>
    </row>
    <row r="4490" spans="1:7" x14ac:dyDescent="0.25">
      <c r="A4490">
        <v>400</v>
      </c>
      <c r="B4490">
        <v>500</v>
      </c>
      <c r="C4490" t="s">
        <v>1093</v>
      </c>
      <c r="D4490" t="s">
        <v>911</v>
      </c>
      <c r="E4490" t="s">
        <v>1046</v>
      </c>
      <c r="F4490" t="str">
        <f t="shared" si="70"/>
        <v>400500DKA6420DKA1070-1080DKA3200</v>
      </c>
      <c r="G4490" t="s">
        <v>501</v>
      </c>
    </row>
    <row r="4491" spans="1:7" x14ac:dyDescent="0.25">
      <c r="A4491">
        <v>400</v>
      </c>
      <c r="B4491">
        <v>500</v>
      </c>
      <c r="C4491" t="s">
        <v>1093</v>
      </c>
      <c r="D4491" t="s">
        <v>911</v>
      </c>
      <c r="E4491" t="s">
        <v>1048</v>
      </c>
      <c r="F4491" t="str">
        <f t="shared" si="70"/>
        <v>400500DKA6420DKA1070-1080DKA3210</v>
      </c>
      <c r="G4491" t="s">
        <v>501</v>
      </c>
    </row>
    <row r="4492" spans="1:7" x14ac:dyDescent="0.25">
      <c r="A4492">
        <v>400</v>
      </c>
      <c r="B4492">
        <v>500</v>
      </c>
      <c r="C4492" t="s">
        <v>1093</v>
      </c>
      <c r="D4492" t="s">
        <v>911</v>
      </c>
      <c r="E4492" t="s">
        <v>1050</v>
      </c>
      <c r="F4492" t="str">
        <f t="shared" si="70"/>
        <v>400500DKA6420DKA1070-1080DKA3220</v>
      </c>
      <c r="G4492" t="s">
        <v>501</v>
      </c>
    </row>
    <row r="4493" spans="1:7" x14ac:dyDescent="0.25">
      <c r="A4493">
        <v>400</v>
      </c>
      <c r="B4493">
        <v>500</v>
      </c>
      <c r="C4493" t="s">
        <v>1093</v>
      </c>
      <c r="D4493" t="s">
        <v>911</v>
      </c>
      <c r="E4493" t="s">
        <v>1052</v>
      </c>
      <c r="F4493" t="str">
        <f t="shared" si="70"/>
        <v>400500DKA6420DKA1070-1080DKA3230</v>
      </c>
      <c r="G4493" t="s">
        <v>501</v>
      </c>
    </row>
    <row r="4494" spans="1:7" x14ac:dyDescent="0.25">
      <c r="A4494">
        <v>400</v>
      </c>
      <c r="B4494">
        <v>500</v>
      </c>
      <c r="C4494" t="s">
        <v>1093</v>
      </c>
      <c r="D4494" t="s">
        <v>913</v>
      </c>
      <c r="E4494" t="s">
        <v>1046</v>
      </c>
      <c r="F4494" t="str">
        <f t="shared" si="70"/>
        <v>400500DKA6420DKA1090DKA3200</v>
      </c>
      <c r="G4494" t="s">
        <v>723</v>
      </c>
    </row>
    <row r="4495" spans="1:7" x14ac:dyDescent="0.25">
      <c r="A4495">
        <v>400</v>
      </c>
      <c r="B4495">
        <v>500</v>
      </c>
      <c r="C4495" t="s">
        <v>1093</v>
      </c>
      <c r="D4495" t="s">
        <v>913</v>
      </c>
      <c r="E4495" t="s">
        <v>1048</v>
      </c>
      <c r="F4495" t="str">
        <f t="shared" si="70"/>
        <v>400500DKA6420DKA1090DKA3210</v>
      </c>
      <c r="G4495" t="s">
        <v>723</v>
      </c>
    </row>
    <row r="4496" spans="1:7" x14ac:dyDescent="0.25">
      <c r="A4496">
        <v>400</v>
      </c>
      <c r="B4496">
        <v>500</v>
      </c>
      <c r="C4496" t="s">
        <v>1093</v>
      </c>
      <c r="D4496" t="s">
        <v>913</v>
      </c>
      <c r="E4496" t="s">
        <v>1050</v>
      </c>
      <c r="F4496" t="str">
        <f t="shared" si="70"/>
        <v>400500DKA6420DKA1090DKA3220</v>
      </c>
      <c r="G4496" t="s">
        <v>723</v>
      </c>
    </row>
    <row r="4497" spans="1:7" x14ac:dyDescent="0.25">
      <c r="A4497">
        <v>400</v>
      </c>
      <c r="B4497">
        <v>500</v>
      </c>
      <c r="C4497" t="s">
        <v>1093</v>
      </c>
      <c r="D4497" t="s">
        <v>913</v>
      </c>
      <c r="E4497" t="s">
        <v>1052</v>
      </c>
      <c r="F4497" t="str">
        <f t="shared" si="70"/>
        <v>400500DKA6420DKA1090DKA3230</v>
      </c>
      <c r="G4497" t="s">
        <v>723</v>
      </c>
    </row>
    <row r="4498" spans="1:7" x14ac:dyDescent="0.25">
      <c r="A4498">
        <v>400</v>
      </c>
      <c r="B4498">
        <v>500</v>
      </c>
      <c r="C4498" t="s">
        <v>1094</v>
      </c>
      <c r="D4498" t="s">
        <v>908</v>
      </c>
      <c r="E4498" t="s">
        <v>1046</v>
      </c>
      <c r="F4498" t="str">
        <f t="shared" si="70"/>
        <v>400500DKA6430DKA1040-1050DKA3200</v>
      </c>
      <c r="G4498" t="s">
        <v>501</v>
      </c>
    </row>
    <row r="4499" spans="1:7" x14ac:dyDescent="0.25">
      <c r="A4499">
        <v>400</v>
      </c>
      <c r="B4499">
        <v>500</v>
      </c>
      <c r="C4499" t="s">
        <v>1094</v>
      </c>
      <c r="D4499" t="s">
        <v>908</v>
      </c>
      <c r="E4499" t="s">
        <v>1048</v>
      </c>
      <c r="F4499" t="str">
        <f t="shared" si="70"/>
        <v>400500DKA6430DKA1040-1050DKA3210</v>
      </c>
      <c r="G4499" t="s">
        <v>501</v>
      </c>
    </row>
    <row r="4500" spans="1:7" x14ac:dyDescent="0.25">
      <c r="A4500">
        <v>400</v>
      </c>
      <c r="B4500">
        <v>500</v>
      </c>
      <c r="C4500" t="s">
        <v>1094</v>
      </c>
      <c r="D4500" t="s">
        <v>908</v>
      </c>
      <c r="E4500" t="s">
        <v>1050</v>
      </c>
      <c r="F4500" t="str">
        <f t="shared" si="70"/>
        <v>400500DKA6430DKA1040-1050DKA3220</v>
      </c>
      <c r="G4500" t="s">
        <v>501</v>
      </c>
    </row>
    <row r="4501" spans="1:7" x14ac:dyDescent="0.25">
      <c r="A4501">
        <v>400</v>
      </c>
      <c r="B4501">
        <v>500</v>
      </c>
      <c r="C4501" t="s">
        <v>1094</v>
      </c>
      <c r="D4501" t="s">
        <v>908</v>
      </c>
      <c r="E4501" t="s">
        <v>1052</v>
      </c>
      <c r="F4501" t="str">
        <f t="shared" si="70"/>
        <v>400500DKA6430DKA1040-1050DKA3230</v>
      </c>
      <c r="G4501" t="s">
        <v>501</v>
      </c>
    </row>
    <row r="4502" spans="1:7" x14ac:dyDescent="0.25">
      <c r="A4502">
        <v>400</v>
      </c>
      <c r="B4502">
        <v>500</v>
      </c>
      <c r="C4502" t="s">
        <v>1094</v>
      </c>
      <c r="D4502" t="s">
        <v>910</v>
      </c>
      <c r="E4502" t="s">
        <v>1046</v>
      </c>
      <c r="F4502" t="str">
        <f t="shared" si="70"/>
        <v>400500DKA6430DKA1060DKA3200</v>
      </c>
      <c r="G4502" t="s">
        <v>723</v>
      </c>
    </row>
    <row r="4503" spans="1:7" x14ac:dyDescent="0.25">
      <c r="A4503">
        <v>400</v>
      </c>
      <c r="B4503">
        <v>500</v>
      </c>
      <c r="C4503" t="s">
        <v>1094</v>
      </c>
      <c r="D4503" t="s">
        <v>910</v>
      </c>
      <c r="E4503" t="s">
        <v>1048</v>
      </c>
      <c r="F4503" t="str">
        <f t="shared" si="70"/>
        <v>400500DKA6430DKA1060DKA3210</v>
      </c>
      <c r="G4503" t="s">
        <v>723</v>
      </c>
    </row>
    <row r="4504" spans="1:7" x14ac:dyDescent="0.25">
      <c r="A4504">
        <v>400</v>
      </c>
      <c r="B4504">
        <v>500</v>
      </c>
      <c r="C4504" t="s">
        <v>1094</v>
      </c>
      <c r="D4504" t="s">
        <v>910</v>
      </c>
      <c r="E4504" t="s">
        <v>1050</v>
      </c>
      <c r="F4504" t="str">
        <f t="shared" si="70"/>
        <v>400500DKA6430DKA1060DKA3220</v>
      </c>
      <c r="G4504" t="s">
        <v>723</v>
      </c>
    </row>
    <row r="4505" spans="1:7" x14ac:dyDescent="0.25">
      <c r="A4505">
        <v>400</v>
      </c>
      <c r="B4505">
        <v>500</v>
      </c>
      <c r="C4505" t="s">
        <v>1094</v>
      </c>
      <c r="D4505" t="s">
        <v>910</v>
      </c>
      <c r="E4505" t="s">
        <v>1052</v>
      </c>
      <c r="F4505" t="str">
        <f t="shared" si="70"/>
        <v>400500DKA6430DKA1060DKA3230</v>
      </c>
      <c r="G4505" t="s">
        <v>723</v>
      </c>
    </row>
    <row r="4506" spans="1:7" x14ac:dyDescent="0.25">
      <c r="A4506">
        <v>400</v>
      </c>
      <c r="B4506">
        <v>500</v>
      </c>
      <c r="C4506" t="s">
        <v>1094</v>
      </c>
      <c r="D4506" t="s">
        <v>911</v>
      </c>
      <c r="E4506" t="s">
        <v>1046</v>
      </c>
      <c r="F4506" t="str">
        <f t="shared" si="70"/>
        <v>400500DKA6430DKA1070-1080DKA3200</v>
      </c>
      <c r="G4506" t="s">
        <v>501</v>
      </c>
    </row>
    <row r="4507" spans="1:7" x14ac:dyDescent="0.25">
      <c r="A4507">
        <v>400</v>
      </c>
      <c r="B4507">
        <v>500</v>
      </c>
      <c r="C4507" t="s">
        <v>1094</v>
      </c>
      <c r="D4507" t="s">
        <v>911</v>
      </c>
      <c r="E4507" t="s">
        <v>1048</v>
      </c>
      <c r="F4507" t="str">
        <f t="shared" si="70"/>
        <v>400500DKA6430DKA1070-1080DKA3210</v>
      </c>
      <c r="G4507" t="s">
        <v>501</v>
      </c>
    </row>
    <row r="4508" spans="1:7" x14ac:dyDescent="0.25">
      <c r="A4508">
        <v>400</v>
      </c>
      <c r="B4508">
        <v>500</v>
      </c>
      <c r="C4508" t="s">
        <v>1094</v>
      </c>
      <c r="D4508" t="s">
        <v>911</v>
      </c>
      <c r="E4508" t="s">
        <v>1050</v>
      </c>
      <c r="F4508" t="str">
        <f t="shared" si="70"/>
        <v>400500DKA6430DKA1070-1080DKA3220</v>
      </c>
      <c r="G4508" t="s">
        <v>501</v>
      </c>
    </row>
    <row r="4509" spans="1:7" x14ac:dyDescent="0.25">
      <c r="A4509">
        <v>400</v>
      </c>
      <c r="B4509">
        <v>500</v>
      </c>
      <c r="C4509" t="s">
        <v>1094</v>
      </c>
      <c r="D4509" t="s">
        <v>911</v>
      </c>
      <c r="E4509" t="s">
        <v>1052</v>
      </c>
      <c r="F4509" t="str">
        <f t="shared" si="70"/>
        <v>400500DKA6430DKA1070-1080DKA3230</v>
      </c>
      <c r="G4509" t="s">
        <v>501</v>
      </c>
    </row>
    <row r="4510" spans="1:7" x14ac:dyDescent="0.25">
      <c r="A4510">
        <v>400</v>
      </c>
      <c r="B4510">
        <v>500</v>
      </c>
      <c r="C4510" t="s">
        <v>1094</v>
      </c>
      <c r="D4510" t="s">
        <v>913</v>
      </c>
      <c r="E4510" t="s">
        <v>1046</v>
      </c>
      <c r="F4510" t="str">
        <f t="shared" si="70"/>
        <v>400500DKA6430DKA1090DKA3200</v>
      </c>
      <c r="G4510" t="s">
        <v>723</v>
      </c>
    </row>
    <row r="4511" spans="1:7" x14ac:dyDescent="0.25">
      <c r="A4511">
        <v>400</v>
      </c>
      <c r="B4511">
        <v>500</v>
      </c>
      <c r="C4511" t="s">
        <v>1094</v>
      </c>
      <c r="D4511" t="s">
        <v>913</v>
      </c>
      <c r="E4511" t="s">
        <v>1048</v>
      </c>
      <c r="F4511" t="str">
        <f t="shared" si="70"/>
        <v>400500DKA6430DKA1090DKA3210</v>
      </c>
      <c r="G4511" t="s">
        <v>723</v>
      </c>
    </row>
    <row r="4512" spans="1:7" x14ac:dyDescent="0.25">
      <c r="A4512">
        <v>400</v>
      </c>
      <c r="B4512">
        <v>500</v>
      </c>
      <c r="C4512" t="s">
        <v>1094</v>
      </c>
      <c r="D4512" t="s">
        <v>913</v>
      </c>
      <c r="E4512" t="s">
        <v>1050</v>
      </c>
      <c r="F4512" t="str">
        <f t="shared" si="70"/>
        <v>400500DKA6430DKA1090DKA3220</v>
      </c>
      <c r="G4512" t="s">
        <v>723</v>
      </c>
    </row>
    <row r="4513" spans="1:7" x14ac:dyDescent="0.25">
      <c r="A4513">
        <v>400</v>
      </c>
      <c r="B4513">
        <v>500</v>
      </c>
      <c r="C4513" t="s">
        <v>1094</v>
      </c>
      <c r="D4513" t="s">
        <v>913</v>
      </c>
      <c r="E4513" t="s">
        <v>1052</v>
      </c>
      <c r="F4513" t="str">
        <f t="shared" si="70"/>
        <v>400500DKA6430DKA1090DKA3230</v>
      </c>
      <c r="G4513" t="s">
        <v>723</v>
      </c>
    </row>
    <row r="4514" spans="1:7" x14ac:dyDescent="0.25">
      <c r="A4514">
        <v>400</v>
      </c>
      <c r="B4514">
        <v>510</v>
      </c>
      <c r="C4514" t="s">
        <v>1092</v>
      </c>
      <c r="D4514" t="s">
        <v>908</v>
      </c>
      <c r="E4514" t="s">
        <v>1046</v>
      </c>
      <c r="F4514" t="str">
        <f t="shared" si="70"/>
        <v>400510DKA6410DKA1040-1050DKA3200</v>
      </c>
      <c r="G4514" t="s">
        <v>723</v>
      </c>
    </row>
    <row r="4515" spans="1:7" x14ac:dyDescent="0.25">
      <c r="A4515">
        <v>400</v>
      </c>
      <c r="B4515">
        <v>510</v>
      </c>
      <c r="C4515" t="s">
        <v>1092</v>
      </c>
      <c r="D4515" t="s">
        <v>908</v>
      </c>
      <c r="E4515" t="s">
        <v>1048</v>
      </c>
      <c r="F4515" t="str">
        <f t="shared" si="70"/>
        <v>400510DKA6410DKA1040-1050DKA3210</v>
      </c>
      <c r="G4515" t="s">
        <v>723</v>
      </c>
    </row>
    <row r="4516" spans="1:7" x14ac:dyDescent="0.25">
      <c r="A4516">
        <v>400</v>
      </c>
      <c r="B4516">
        <v>510</v>
      </c>
      <c r="C4516" t="s">
        <v>1092</v>
      </c>
      <c r="D4516" t="s">
        <v>908</v>
      </c>
      <c r="E4516" t="s">
        <v>1050</v>
      </c>
      <c r="F4516" t="str">
        <f t="shared" si="70"/>
        <v>400510DKA6410DKA1040-1050DKA3220</v>
      </c>
      <c r="G4516" t="s">
        <v>723</v>
      </c>
    </row>
    <row r="4517" spans="1:7" x14ac:dyDescent="0.25">
      <c r="A4517">
        <v>400</v>
      </c>
      <c r="B4517">
        <v>510</v>
      </c>
      <c r="C4517" t="s">
        <v>1092</v>
      </c>
      <c r="D4517" t="s">
        <v>908</v>
      </c>
      <c r="E4517" t="s">
        <v>1052</v>
      </c>
      <c r="F4517" t="str">
        <f t="shared" si="70"/>
        <v>400510DKA6410DKA1040-1050DKA3230</v>
      </c>
      <c r="G4517" t="s">
        <v>723</v>
      </c>
    </row>
    <row r="4518" spans="1:7" x14ac:dyDescent="0.25">
      <c r="A4518">
        <v>400</v>
      </c>
      <c r="B4518">
        <v>510</v>
      </c>
      <c r="C4518" t="s">
        <v>1092</v>
      </c>
      <c r="D4518" t="s">
        <v>910</v>
      </c>
      <c r="E4518" t="s">
        <v>1046</v>
      </c>
      <c r="F4518" t="str">
        <f t="shared" si="70"/>
        <v>400510DKA6410DKA1060DKA3200</v>
      </c>
      <c r="G4518" t="s">
        <v>501</v>
      </c>
    </row>
    <row r="4519" spans="1:7" x14ac:dyDescent="0.25">
      <c r="A4519">
        <v>400</v>
      </c>
      <c r="B4519">
        <v>510</v>
      </c>
      <c r="C4519" t="s">
        <v>1092</v>
      </c>
      <c r="D4519" t="s">
        <v>910</v>
      </c>
      <c r="E4519" t="s">
        <v>1048</v>
      </c>
      <c r="F4519" t="str">
        <f t="shared" si="70"/>
        <v>400510DKA6410DKA1060DKA3210</v>
      </c>
      <c r="G4519" t="s">
        <v>501</v>
      </c>
    </row>
    <row r="4520" spans="1:7" x14ac:dyDescent="0.25">
      <c r="A4520">
        <v>400</v>
      </c>
      <c r="B4520">
        <v>510</v>
      </c>
      <c r="C4520" t="s">
        <v>1092</v>
      </c>
      <c r="D4520" t="s">
        <v>910</v>
      </c>
      <c r="E4520" t="s">
        <v>1050</v>
      </c>
      <c r="F4520" t="str">
        <f t="shared" si="70"/>
        <v>400510DKA6410DKA1060DKA3220</v>
      </c>
      <c r="G4520" t="s">
        <v>501</v>
      </c>
    </row>
    <row r="4521" spans="1:7" x14ac:dyDescent="0.25">
      <c r="A4521">
        <v>400</v>
      </c>
      <c r="B4521">
        <v>510</v>
      </c>
      <c r="C4521" t="s">
        <v>1092</v>
      </c>
      <c r="D4521" t="s">
        <v>910</v>
      </c>
      <c r="E4521" t="s">
        <v>1052</v>
      </c>
      <c r="F4521" t="str">
        <f t="shared" si="70"/>
        <v>400510DKA6410DKA1060DKA3230</v>
      </c>
      <c r="G4521" t="s">
        <v>501</v>
      </c>
    </row>
    <row r="4522" spans="1:7" x14ac:dyDescent="0.25">
      <c r="A4522">
        <v>400</v>
      </c>
      <c r="B4522">
        <v>510</v>
      </c>
      <c r="C4522" t="s">
        <v>1092</v>
      </c>
      <c r="D4522" t="s">
        <v>911</v>
      </c>
      <c r="E4522" t="s">
        <v>1046</v>
      </c>
      <c r="F4522" t="str">
        <f t="shared" si="70"/>
        <v>400510DKA6410DKA1070-1080DKA3200</v>
      </c>
      <c r="G4522" t="s">
        <v>723</v>
      </c>
    </row>
    <row r="4523" spans="1:7" x14ac:dyDescent="0.25">
      <c r="A4523">
        <v>400</v>
      </c>
      <c r="B4523">
        <v>510</v>
      </c>
      <c r="C4523" t="s">
        <v>1092</v>
      </c>
      <c r="D4523" t="s">
        <v>911</v>
      </c>
      <c r="E4523" t="s">
        <v>1048</v>
      </c>
      <c r="F4523" t="str">
        <f t="shared" si="70"/>
        <v>400510DKA6410DKA1070-1080DKA3210</v>
      </c>
      <c r="G4523" t="s">
        <v>723</v>
      </c>
    </row>
    <row r="4524" spans="1:7" x14ac:dyDescent="0.25">
      <c r="A4524">
        <v>400</v>
      </c>
      <c r="B4524">
        <v>510</v>
      </c>
      <c r="C4524" t="s">
        <v>1092</v>
      </c>
      <c r="D4524" t="s">
        <v>911</v>
      </c>
      <c r="E4524" t="s">
        <v>1050</v>
      </c>
      <c r="F4524" t="str">
        <f t="shared" si="70"/>
        <v>400510DKA6410DKA1070-1080DKA3220</v>
      </c>
      <c r="G4524" t="s">
        <v>723</v>
      </c>
    </row>
    <row r="4525" spans="1:7" x14ac:dyDescent="0.25">
      <c r="A4525">
        <v>400</v>
      </c>
      <c r="B4525">
        <v>510</v>
      </c>
      <c r="C4525" t="s">
        <v>1092</v>
      </c>
      <c r="D4525" t="s">
        <v>911</v>
      </c>
      <c r="E4525" t="s">
        <v>1052</v>
      </c>
      <c r="F4525" t="str">
        <f t="shared" si="70"/>
        <v>400510DKA6410DKA1070-1080DKA3230</v>
      </c>
      <c r="G4525" t="s">
        <v>723</v>
      </c>
    </row>
    <row r="4526" spans="1:7" x14ac:dyDescent="0.25">
      <c r="A4526">
        <v>400</v>
      </c>
      <c r="B4526">
        <v>510</v>
      </c>
      <c r="C4526" t="s">
        <v>1092</v>
      </c>
      <c r="D4526" t="s">
        <v>913</v>
      </c>
      <c r="E4526" t="s">
        <v>1046</v>
      </c>
      <c r="F4526" t="str">
        <f t="shared" si="70"/>
        <v>400510DKA6410DKA1090DKA3200</v>
      </c>
      <c r="G4526" t="s">
        <v>504</v>
      </c>
    </row>
    <row r="4527" spans="1:7" x14ac:dyDescent="0.25">
      <c r="A4527">
        <v>400</v>
      </c>
      <c r="B4527">
        <v>510</v>
      </c>
      <c r="C4527" t="s">
        <v>1092</v>
      </c>
      <c r="D4527" t="s">
        <v>913</v>
      </c>
      <c r="E4527" t="s">
        <v>1048</v>
      </c>
      <c r="F4527" t="str">
        <f t="shared" si="70"/>
        <v>400510DKA6410DKA1090DKA3210</v>
      </c>
      <c r="G4527" t="s">
        <v>504</v>
      </c>
    </row>
    <row r="4528" spans="1:7" x14ac:dyDescent="0.25">
      <c r="A4528">
        <v>400</v>
      </c>
      <c r="B4528">
        <v>510</v>
      </c>
      <c r="C4528" t="s">
        <v>1092</v>
      </c>
      <c r="D4528" t="s">
        <v>913</v>
      </c>
      <c r="E4528" t="s">
        <v>1050</v>
      </c>
      <c r="F4528" t="str">
        <f t="shared" si="70"/>
        <v>400510DKA6410DKA1090DKA3220</v>
      </c>
      <c r="G4528" t="s">
        <v>501</v>
      </c>
    </row>
    <row r="4529" spans="1:7" x14ac:dyDescent="0.25">
      <c r="A4529">
        <v>400</v>
      </c>
      <c r="B4529">
        <v>510</v>
      </c>
      <c r="C4529" t="s">
        <v>1092</v>
      </c>
      <c r="D4529" t="s">
        <v>913</v>
      </c>
      <c r="E4529" t="s">
        <v>1052</v>
      </c>
      <c r="F4529" t="str">
        <f t="shared" si="70"/>
        <v>400510DKA6410DKA1090DKA3230</v>
      </c>
      <c r="G4529" t="s">
        <v>501</v>
      </c>
    </row>
    <row r="4530" spans="1:7" x14ac:dyDescent="0.25">
      <c r="A4530">
        <v>400</v>
      </c>
      <c r="B4530">
        <v>510</v>
      </c>
      <c r="C4530" t="s">
        <v>1093</v>
      </c>
      <c r="D4530" t="s">
        <v>908</v>
      </c>
      <c r="E4530" t="s">
        <v>1046</v>
      </c>
      <c r="F4530" t="str">
        <f t="shared" si="70"/>
        <v>400510DKA6420DKA1040-1050DKA3200</v>
      </c>
      <c r="G4530" t="s">
        <v>501</v>
      </c>
    </row>
    <row r="4531" spans="1:7" x14ac:dyDescent="0.25">
      <c r="A4531">
        <v>400</v>
      </c>
      <c r="B4531">
        <v>510</v>
      </c>
      <c r="C4531" t="s">
        <v>1093</v>
      </c>
      <c r="D4531" t="s">
        <v>908</v>
      </c>
      <c r="E4531" t="s">
        <v>1048</v>
      </c>
      <c r="F4531" t="str">
        <f t="shared" si="70"/>
        <v>400510DKA6420DKA1040-1050DKA3210</v>
      </c>
      <c r="G4531" t="s">
        <v>501</v>
      </c>
    </row>
    <row r="4532" spans="1:7" x14ac:dyDescent="0.25">
      <c r="A4532">
        <v>400</v>
      </c>
      <c r="B4532">
        <v>510</v>
      </c>
      <c r="C4532" t="s">
        <v>1093</v>
      </c>
      <c r="D4532" t="s">
        <v>908</v>
      </c>
      <c r="E4532" t="s">
        <v>1050</v>
      </c>
      <c r="F4532" t="str">
        <f t="shared" si="70"/>
        <v>400510DKA6420DKA1040-1050DKA3220</v>
      </c>
      <c r="G4532" t="s">
        <v>501</v>
      </c>
    </row>
    <row r="4533" spans="1:7" x14ac:dyDescent="0.25">
      <c r="A4533">
        <v>400</v>
      </c>
      <c r="B4533">
        <v>510</v>
      </c>
      <c r="C4533" t="s">
        <v>1093</v>
      </c>
      <c r="D4533" t="s">
        <v>908</v>
      </c>
      <c r="E4533" t="s">
        <v>1052</v>
      </c>
      <c r="F4533" t="str">
        <f t="shared" si="70"/>
        <v>400510DKA6420DKA1040-1050DKA3230</v>
      </c>
      <c r="G4533" t="s">
        <v>501</v>
      </c>
    </row>
    <row r="4534" spans="1:7" x14ac:dyDescent="0.25">
      <c r="A4534">
        <v>400</v>
      </c>
      <c r="B4534">
        <v>510</v>
      </c>
      <c r="C4534" t="s">
        <v>1093</v>
      </c>
      <c r="D4534" t="s">
        <v>910</v>
      </c>
      <c r="E4534" t="s">
        <v>1046</v>
      </c>
      <c r="F4534" t="str">
        <f t="shared" si="70"/>
        <v>400510DKA6420DKA1060DKA3200</v>
      </c>
      <c r="G4534" t="s">
        <v>501</v>
      </c>
    </row>
    <row r="4535" spans="1:7" x14ac:dyDescent="0.25">
      <c r="A4535">
        <v>400</v>
      </c>
      <c r="B4535">
        <v>510</v>
      </c>
      <c r="C4535" t="s">
        <v>1093</v>
      </c>
      <c r="D4535" t="s">
        <v>910</v>
      </c>
      <c r="E4535" t="s">
        <v>1048</v>
      </c>
      <c r="F4535" t="str">
        <f t="shared" si="70"/>
        <v>400510DKA6420DKA1060DKA3210</v>
      </c>
      <c r="G4535" t="s">
        <v>501</v>
      </c>
    </row>
    <row r="4536" spans="1:7" x14ac:dyDescent="0.25">
      <c r="A4536">
        <v>400</v>
      </c>
      <c r="B4536">
        <v>510</v>
      </c>
      <c r="C4536" t="s">
        <v>1093</v>
      </c>
      <c r="D4536" t="s">
        <v>910</v>
      </c>
      <c r="E4536" t="s">
        <v>1050</v>
      </c>
      <c r="F4536" t="str">
        <f t="shared" si="70"/>
        <v>400510DKA6420DKA1060DKA3220</v>
      </c>
      <c r="G4536" t="s">
        <v>501</v>
      </c>
    </row>
    <row r="4537" spans="1:7" x14ac:dyDescent="0.25">
      <c r="A4537">
        <v>400</v>
      </c>
      <c r="B4537">
        <v>510</v>
      </c>
      <c r="C4537" t="s">
        <v>1093</v>
      </c>
      <c r="D4537" t="s">
        <v>910</v>
      </c>
      <c r="E4537" t="s">
        <v>1052</v>
      </c>
      <c r="F4537" t="str">
        <f t="shared" si="70"/>
        <v>400510DKA6420DKA1060DKA3230</v>
      </c>
      <c r="G4537" t="s">
        <v>501</v>
      </c>
    </row>
    <row r="4538" spans="1:7" x14ac:dyDescent="0.25">
      <c r="A4538">
        <v>400</v>
      </c>
      <c r="B4538">
        <v>510</v>
      </c>
      <c r="C4538" t="s">
        <v>1093</v>
      </c>
      <c r="D4538" t="s">
        <v>911</v>
      </c>
      <c r="E4538" t="s">
        <v>1046</v>
      </c>
      <c r="F4538" t="str">
        <f t="shared" si="70"/>
        <v>400510DKA6420DKA1070-1080DKA3200</v>
      </c>
      <c r="G4538" t="s">
        <v>501</v>
      </c>
    </row>
    <row r="4539" spans="1:7" x14ac:dyDescent="0.25">
      <c r="A4539">
        <v>400</v>
      </c>
      <c r="B4539">
        <v>510</v>
      </c>
      <c r="C4539" t="s">
        <v>1093</v>
      </c>
      <c r="D4539" t="s">
        <v>911</v>
      </c>
      <c r="E4539" t="s">
        <v>1048</v>
      </c>
      <c r="F4539" t="str">
        <f t="shared" si="70"/>
        <v>400510DKA6420DKA1070-1080DKA3210</v>
      </c>
      <c r="G4539" t="s">
        <v>501</v>
      </c>
    </row>
    <row r="4540" spans="1:7" x14ac:dyDescent="0.25">
      <c r="A4540">
        <v>400</v>
      </c>
      <c r="B4540">
        <v>510</v>
      </c>
      <c r="C4540" t="s">
        <v>1093</v>
      </c>
      <c r="D4540" t="s">
        <v>911</v>
      </c>
      <c r="E4540" t="s">
        <v>1050</v>
      </c>
      <c r="F4540" t="str">
        <f t="shared" si="70"/>
        <v>400510DKA6420DKA1070-1080DKA3220</v>
      </c>
      <c r="G4540" t="s">
        <v>501</v>
      </c>
    </row>
    <row r="4541" spans="1:7" x14ac:dyDescent="0.25">
      <c r="A4541">
        <v>400</v>
      </c>
      <c r="B4541">
        <v>510</v>
      </c>
      <c r="C4541" t="s">
        <v>1093</v>
      </c>
      <c r="D4541" t="s">
        <v>911</v>
      </c>
      <c r="E4541" t="s">
        <v>1052</v>
      </c>
      <c r="F4541" t="str">
        <f t="shared" si="70"/>
        <v>400510DKA6420DKA1070-1080DKA3230</v>
      </c>
      <c r="G4541" t="s">
        <v>501</v>
      </c>
    </row>
    <row r="4542" spans="1:7" x14ac:dyDescent="0.25">
      <c r="A4542">
        <v>400</v>
      </c>
      <c r="B4542">
        <v>510</v>
      </c>
      <c r="C4542" t="s">
        <v>1093</v>
      </c>
      <c r="D4542" t="s">
        <v>913</v>
      </c>
      <c r="E4542" t="s">
        <v>1046</v>
      </c>
      <c r="F4542" t="str">
        <f t="shared" si="70"/>
        <v>400510DKA6420DKA1090DKA3200</v>
      </c>
      <c r="G4542" t="s">
        <v>501</v>
      </c>
    </row>
    <row r="4543" spans="1:7" x14ac:dyDescent="0.25">
      <c r="A4543">
        <v>400</v>
      </c>
      <c r="B4543">
        <v>510</v>
      </c>
      <c r="C4543" t="s">
        <v>1093</v>
      </c>
      <c r="D4543" t="s">
        <v>913</v>
      </c>
      <c r="E4543" t="s">
        <v>1048</v>
      </c>
      <c r="F4543" t="str">
        <f t="shared" si="70"/>
        <v>400510DKA6420DKA1090DKA3210</v>
      </c>
      <c r="G4543" t="s">
        <v>501</v>
      </c>
    </row>
    <row r="4544" spans="1:7" x14ac:dyDescent="0.25">
      <c r="A4544">
        <v>400</v>
      </c>
      <c r="B4544">
        <v>510</v>
      </c>
      <c r="C4544" t="s">
        <v>1093</v>
      </c>
      <c r="D4544" t="s">
        <v>913</v>
      </c>
      <c r="E4544" t="s">
        <v>1050</v>
      </c>
      <c r="F4544" t="str">
        <f t="shared" si="70"/>
        <v>400510DKA6420DKA1090DKA3220</v>
      </c>
      <c r="G4544" t="s">
        <v>501</v>
      </c>
    </row>
    <row r="4545" spans="1:7" x14ac:dyDescent="0.25">
      <c r="A4545">
        <v>400</v>
      </c>
      <c r="B4545">
        <v>510</v>
      </c>
      <c r="C4545" t="s">
        <v>1093</v>
      </c>
      <c r="D4545" t="s">
        <v>913</v>
      </c>
      <c r="E4545" t="s">
        <v>1052</v>
      </c>
      <c r="F4545" t="str">
        <f t="shared" si="70"/>
        <v>400510DKA6420DKA1090DKA3230</v>
      </c>
      <c r="G4545" t="s">
        <v>501</v>
      </c>
    </row>
    <row r="4546" spans="1:7" x14ac:dyDescent="0.25">
      <c r="A4546">
        <v>400</v>
      </c>
      <c r="B4546">
        <v>510</v>
      </c>
      <c r="C4546" t="s">
        <v>1094</v>
      </c>
      <c r="D4546" t="s">
        <v>908</v>
      </c>
      <c r="E4546" t="s">
        <v>1046</v>
      </c>
      <c r="F4546" t="str">
        <f t="shared" si="70"/>
        <v>400510DKA6430DKA1040-1050DKA3200</v>
      </c>
      <c r="G4546" t="s">
        <v>501</v>
      </c>
    </row>
    <row r="4547" spans="1:7" x14ac:dyDescent="0.25">
      <c r="A4547">
        <v>400</v>
      </c>
      <c r="B4547">
        <v>510</v>
      </c>
      <c r="C4547" t="s">
        <v>1094</v>
      </c>
      <c r="D4547" t="s">
        <v>908</v>
      </c>
      <c r="E4547" t="s">
        <v>1048</v>
      </c>
      <c r="F4547" t="str">
        <f t="shared" ref="F4547:F4610" si="71">CONCATENATE(A4547,B4547,C4547,D4547,E4547)</f>
        <v>400510DKA6430DKA1040-1050DKA3210</v>
      </c>
      <c r="G4547" t="s">
        <v>501</v>
      </c>
    </row>
    <row r="4548" spans="1:7" x14ac:dyDescent="0.25">
      <c r="A4548">
        <v>400</v>
      </c>
      <c r="B4548">
        <v>510</v>
      </c>
      <c r="C4548" t="s">
        <v>1094</v>
      </c>
      <c r="D4548" t="s">
        <v>908</v>
      </c>
      <c r="E4548" t="s">
        <v>1050</v>
      </c>
      <c r="F4548" t="str">
        <f t="shared" si="71"/>
        <v>400510DKA6430DKA1040-1050DKA3220</v>
      </c>
      <c r="G4548" t="s">
        <v>501</v>
      </c>
    </row>
    <row r="4549" spans="1:7" x14ac:dyDescent="0.25">
      <c r="A4549">
        <v>400</v>
      </c>
      <c r="B4549">
        <v>510</v>
      </c>
      <c r="C4549" t="s">
        <v>1094</v>
      </c>
      <c r="D4549" t="s">
        <v>908</v>
      </c>
      <c r="E4549" t="s">
        <v>1052</v>
      </c>
      <c r="F4549" t="str">
        <f t="shared" si="71"/>
        <v>400510DKA6430DKA1040-1050DKA3230</v>
      </c>
      <c r="G4549" t="s">
        <v>501</v>
      </c>
    </row>
    <row r="4550" spans="1:7" x14ac:dyDescent="0.25">
      <c r="A4550">
        <v>400</v>
      </c>
      <c r="B4550">
        <v>510</v>
      </c>
      <c r="C4550" t="s">
        <v>1094</v>
      </c>
      <c r="D4550" t="s">
        <v>910</v>
      </c>
      <c r="E4550" t="s">
        <v>1046</v>
      </c>
      <c r="F4550" t="str">
        <f t="shared" si="71"/>
        <v>400510DKA6430DKA1060DKA3200</v>
      </c>
      <c r="G4550" t="s">
        <v>723</v>
      </c>
    </row>
    <row r="4551" spans="1:7" x14ac:dyDescent="0.25">
      <c r="A4551">
        <v>400</v>
      </c>
      <c r="B4551">
        <v>510</v>
      </c>
      <c r="C4551" t="s">
        <v>1094</v>
      </c>
      <c r="D4551" t="s">
        <v>910</v>
      </c>
      <c r="E4551" t="s">
        <v>1048</v>
      </c>
      <c r="F4551" t="str">
        <f t="shared" si="71"/>
        <v>400510DKA6430DKA1060DKA3210</v>
      </c>
      <c r="G4551" t="s">
        <v>723</v>
      </c>
    </row>
    <row r="4552" spans="1:7" x14ac:dyDescent="0.25">
      <c r="A4552">
        <v>400</v>
      </c>
      <c r="B4552">
        <v>510</v>
      </c>
      <c r="C4552" t="s">
        <v>1094</v>
      </c>
      <c r="D4552" t="s">
        <v>910</v>
      </c>
      <c r="E4552" t="s">
        <v>1050</v>
      </c>
      <c r="F4552" t="str">
        <f t="shared" si="71"/>
        <v>400510DKA6430DKA1060DKA3220</v>
      </c>
      <c r="G4552" t="s">
        <v>723</v>
      </c>
    </row>
    <row r="4553" spans="1:7" x14ac:dyDescent="0.25">
      <c r="A4553">
        <v>400</v>
      </c>
      <c r="B4553">
        <v>510</v>
      </c>
      <c r="C4553" t="s">
        <v>1094</v>
      </c>
      <c r="D4553" t="s">
        <v>910</v>
      </c>
      <c r="E4553" t="s">
        <v>1052</v>
      </c>
      <c r="F4553" t="str">
        <f t="shared" si="71"/>
        <v>400510DKA6430DKA1060DKA3230</v>
      </c>
      <c r="G4553" t="s">
        <v>723</v>
      </c>
    </row>
    <row r="4554" spans="1:7" x14ac:dyDescent="0.25">
      <c r="A4554">
        <v>400</v>
      </c>
      <c r="B4554">
        <v>510</v>
      </c>
      <c r="C4554" t="s">
        <v>1094</v>
      </c>
      <c r="D4554" t="s">
        <v>911</v>
      </c>
      <c r="E4554" t="s">
        <v>1046</v>
      </c>
      <c r="F4554" t="str">
        <f t="shared" si="71"/>
        <v>400510DKA6430DKA1070-1080DKA3200</v>
      </c>
      <c r="G4554" t="s">
        <v>501</v>
      </c>
    </row>
    <row r="4555" spans="1:7" x14ac:dyDescent="0.25">
      <c r="A4555">
        <v>400</v>
      </c>
      <c r="B4555">
        <v>510</v>
      </c>
      <c r="C4555" t="s">
        <v>1094</v>
      </c>
      <c r="D4555" t="s">
        <v>911</v>
      </c>
      <c r="E4555" t="s">
        <v>1048</v>
      </c>
      <c r="F4555" t="str">
        <f t="shared" si="71"/>
        <v>400510DKA6430DKA1070-1080DKA3210</v>
      </c>
      <c r="G4555" t="s">
        <v>501</v>
      </c>
    </row>
    <row r="4556" spans="1:7" x14ac:dyDescent="0.25">
      <c r="A4556">
        <v>400</v>
      </c>
      <c r="B4556">
        <v>510</v>
      </c>
      <c r="C4556" t="s">
        <v>1094</v>
      </c>
      <c r="D4556" t="s">
        <v>911</v>
      </c>
      <c r="E4556" t="s">
        <v>1050</v>
      </c>
      <c r="F4556" t="str">
        <f t="shared" si="71"/>
        <v>400510DKA6430DKA1070-1080DKA3220</v>
      </c>
      <c r="G4556" t="s">
        <v>501</v>
      </c>
    </row>
    <row r="4557" spans="1:7" x14ac:dyDescent="0.25">
      <c r="A4557">
        <v>400</v>
      </c>
      <c r="B4557">
        <v>510</v>
      </c>
      <c r="C4557" t="s">
        <v>1094</v>
      </c>
      <c r="D4557" t="s">
        <v>911</v>
      </c>
      <c r="E4557" t="s">
        <v>1052</v>
      </c>
      <c r="F4557" t="str">
        <f t="shared" si="71"/>
        <v>400510DKA6430DKA1070-1080DKA3230</v>
      </c>
      <c r="G4557" t="s">
        <v>501</v>
      </c>
    </row>
    <row r="4558" spans="1:7" x14ac:dyDescent="0.25">
      <c r="A4558">
        <v>400</v>
      </c>
      <c r="B4558">
        <v>510</v>
      </c>
      <c r="C4558" t="s">
        <v>1094</v>
      </c>
      <c r="D4558" t="s">
        <v>913</v>
      </c>
      <c r="E4558" t="s">
        <v>1046</v>
      </c>
      <c r="F4558" t="str">
        <f t="shared" si="71"/>
        <v>400510DKA6430DKA1090DKA3200</v>
      </c>
      <c r="G4558" t="s">
        <v>723</v>
      </c>
    </row>
    <row r="4559" spans="1:7" x14ac:dyDescent="0.25">
      <c r="A4559">
        <v>400</v>
      </c>
      <c r="B4559">
        <v>510</v>
      </c>
      <c r="C4559" t="s">
        <v>1094</v>
      </c>
      <c r="D4559" t="s">
        <v>913</v>
      </c>
      <c r="E4559" t="s">
        <v>1048</v>
      </c>
      <c r="F4559" t="str">
        <f t="shared" si="71"/>
        <v>400510DKA6430DKA1090DKA3210</v>
      </c>
      <c r="G4559" t="s">
        <v>723</v>
      </c>
    </row>
    <row r="4560" spans="1:7" x14ac:dyDescent="0.25">
      <c r="A4560">
        <v>400</v>
      </c>
      <c r="B4560">
        <v>510</v>
      </c>
      <c r="C4560" t="s">
        <v>1094</v>
      </c>
      <c r="D4560" t="s">
        <v>913</v>
      </c>
      <c r="E4560" t="s">
        <v>1050</v>
      </c>
      <c r="F4560" t="str">
        <f t="shared" si="71"/>
        <v>400510DKA6430DKA1090DKA3220</v>
      </c>
      <c r="G4560" t="s">
        <v>723</v>
      </c>
    </row>
    <row r="4561" spans="1:7" x14ac:dyDescent="0.25">
      <c r="A4561">
        <v>400</v>
      </c>
      <c r="B4561">
        <v>510</v>
      </c>
      <c r="C4561" t="s">
        <v>1094</v>
      </c>
      <c r="D4561" t="s">
        <v>913</v>
      </c>
      <c r="E4561" t="s">
        <v>1052</v>
      </c>
      <c r="F4561" t="str">
        <f t="shared" si="71"/>
        <v>400510DKA6430DKA1090DKA3230</v>
      </c>
      <c r="G4561" t="s">
        <v>723</v>
      </c>
    </row>
    <row r="4562" spans="1:7" x14ac:dyDescent="0.25">
      <c r="A4562">
        <v>400</v>
      </c>
      <c r="B4562">
        <v>520</v>
      </c>
      <c r="C4562" t="s">
        <v>1092</v>
      </c>
      <c r="D4562" t="s">
        <v>908</v>
      </c>
      <c r="E4562" t="s">
        <v>1046</v>
      </c>
      <c r="F4562" t="str">
        <f t="shared" si="71"/>
        <v>400520DKA6410DKA1040-1050DKA3200</v>
      </c>
      <c r="G4562" t="s">
        <v>723</v>
      </c>
    </row>
    <row r="4563" spans="1:7" x14ac:dyDescent="0.25">
      <c r="A4563">
        <v>400</v>
      </c>
      <c r="B4563">
        <v>520</v>
      </c>
      <c r="C4563" t="s">
        <v>1092</v>
      </c>
      <c r="D4563" t="s">
        <v>908</v>
      </c>
      <c r="E4563" t="s">
        <v>1048</v>
      </c>
      <c r="F4563" t="str">
        <f t="shared" si="71"/>
        <v>400520DKA6410DKA1040-1050DKA3210</v>
      </c>
      <c r="G4563" t="s">
        <v>723</v>
      </c>
    </row>
    <row r="4564" spans="1:7" x14ac:dyDescent="0.25">
      <c r="A4564">
        <v>400</v>
      </c>
      <c r="B4564">
        <v>520</v>
      </c>
      <c r="C4564" t="s">
        <v>1092</v>
      </c>
      <c r="D4564" t="s">
        <v>908</v>
      </c>
      <c r="E4564" t="s">
        <v>1050</v>
      </c>
      <c r="F4564" t="str">
        <f t="shared" si="71"/>
        <v>400520DKA6410DKA1040-1050DKA3220</v>
      </c>
      <c r="G4564" t="s">
        <v>723</v>
      </c>
    </row>
    <row r="4565" spans="1:7" x14ac:dyDescent="0.25">
      <c r="A4565">
        <v>400</v>
      </c>
      <c r="B4565">
        <v>520</v>
      </c>
      <c r="C4565" t="s">
        <v>1092</v>
      </c>
      <c r="D4565" t="s">
        <v>908</v>
      </c>
      <c r="E4565" t="s">
        <v>1052</v>
      </c>
      <c r="F4565" t="str">
        <f t="shared" si="71"/>
        <v>400520DKA6410DKA1040-1050DKA3230</v>
      </c>
      <c r="G4565" t="s">
        <v>723</v>
      </c>
    </row>
    <row r="4566" spans="1:7" x14ac:dyDescent="0.25">
      <c r="A4566">
        <v>400</v>
      </c>
      <c r="B4566">
        <v>520</v>
      </c>
      <c r="C4566" t="s">
        <v>1092</v>
      </c>
      <c r="D4566" t="s">
        <v>910</v>
      </c>
      <c r="E4566" t="s">
        <v>1046</v>
      </c>
      <c r="F4566" t="str">
        <f t="shared" si="71"/>
        <v>400520DKA6410DKA1060DKA3200</v>
      </c>
      <c r="G4566" t="s">
        <v>504</v>
      </c>
    </row>
    <row r="4567" spans="1:7" x14ac:dyDescent="0.25">
      <c r="A4567">
        <v>400</v>
      </c>
      <c r="B4567">
        <v>520</v>
      </c>
      <c r="C4567" t="s">
        <v>1092</v>
      </c>
      <c r="D4567" t="s">
        <v>910</v>
      </c>
      <c r="E4567" t="s">
        <v>1048</v>
      </c>
      <c r="F4567" t="str">
        <f t="shared" si="71"/>
        <v>400520DKA6410DKA1060DKA3210</v>
      </c>
      <c r="G4567" t="s">
        <v>504</v>
      </c>
    </row>
    <row r="4568" spans="1:7" x14ac:dyDescent="0.25">
      <c r="A4568">
        <v>400</v>
      </c>
      <c r="B4568">
        <v>520</v>
      </c>
      <c r="C4568" t="s">
        <v>1092</v>
      </c>
      <c r="D4568" t="s">
        <v>910</v>
      </c>
      <c r="E4568" t="s">
        <v>1050</v>
      </c>
      <c r="F4568" t="str">
        <f t="shared" si="71"/>
        <v>400520DKA6410DKA1060DKA3220</v>
      </c>
      <c r="G4568" t="s">
        <v>501</v>
      </c>
    </row>
    <row r="4569" spans="1:7" x14ac:dyDescent="0.25">
      <c r="A4569">
        <v>400</v>
      </c>
      <c r="B4569">
        <v>520</v>
      </c>
      <c r="C4569" t="s">
        <v>1092</v>
      </c>
      <c r="D4569" t="s">
        <v>910</v>
      </c>
      <c r="E4569" t="s">
        <v>1052</v>
      </c>
      <c r="F4569" t="str">
        <f t="shared" si="71"/>
        <v>400520DKA6410DKA1060DKA3230</v>
      </c>
      <c r="G4569" t="s">
        <v>501</v>
      </c>
    </row>
    <row r="4570" spans="1:7" x14ac:dyDescent="0.25">
      <c r="A4570">
        <v>400</v>
      </c>
      <c r="B4570">
        <v>520</v>
      </c>
      <c r="C4570" t="s">
        <v>1092</v>
      </c>
      <c r="D4570" t="s">
        <v>911</v>
      </c>
      <c r="E4570" t="s">
        <v>1046</v>
      </c>
      <c r="F4570" t="str">
        <f t="shared" si="71"/>
        <v>400520DKA6410DKA1070-1080DKA3200</v>
      </c>
      <c r="G4570" t="s">
        <v>723</v>
      </c>
    </row>
    <row r="4571" spans="1:7" x14ac:dyDescent="0.25">
      <c r="A4571">
        <v>400</v>
      </c>
      <c r="B4571">
        <v>520</v>
      </c>
      <c r="C4571" t="s">
        <v>1092</v>
      </c>
      <c r="D4571" t="s">
        <v>911</v>
      </c>
      <c r="E4571" t="s">
        <v>1048</v>
      </c>
      <c r="F4571" t="str">
        <f t="shared" si="71"/>
        <v>400520DKA6410DKA1070-1080DKA3210</v>
      </c>
      <c r="G4571" t="s">
        <v>723</v>
      </c>
    </row>
    <row r="4572" spans="1:7" x14ac:dyDescent="0.25">
      <c r="A4572">
        <v>400</v>
      </c>
      <c r="B4572">
        <v>520</v>
      </c>
      <c r="C4572" t="s">
        <v>1092</v>
      </c>
      <c r="D4572" t="s">
        <v>911</v>
      </c>
      <c r="E4572" t="s">
        <v>1050</v>
      </c>
      <c r="F4572" t="str">
        <f t="shared" si="71"/>
        <v>400520DKA6410DKA1070-1080DKA3220</v>
      </c>
      <c r="G4572" t="s">
        <v>723</v>
      </c>
    </row>
    <row r="4573" spans="1:7" x14ac:dyDescent="0.25">
      <c r="A4573">
        <v>400</v>
      </c>
      <c r="B4573">
        <v>520</v>
      </c>
      <c r="C4573" t="s">
        <v>1092</v>
      </c>
      <c r="D4573" t="s">
        <v>911</v>
      </c>
      <c r="E4573" t="s">
        <v>1052</v>
      </c>
      <c r="F4573" t="str">
        <f t="shared" si="71"/>
        <v>400520DKA6410DKA1070-1080DKA3230</v>
      </c>
      <c r="G4573" t="s">
        <v>723</v>
      </c>
    </row>
    <row r="4574" spans="1:7" x14ac:dyDescent="0.25">
      <c r="A4574">
        <v>400</v>
      </c>
      <c r="B4574">
        <v>520</v>
      </c>
      <c r="C4574" t="s">
        <v>1092</v>
      </c>
      <c r="D4574" t="s">
        <v>913</v>
      </c>
      <c r="E4574" t="s">
        <v>1046</v>
      </c>
      <c r="F4574" t="str">
        <f t="shared" si="71"/>
        <v>400520DKA6410DKA1090DKA3200</v>
      </c>
      <c r="G4574" t="s">
        <v>504</v>
      </c>
    </row>
    <row r="4575" spans="1:7" x14ac:dyDescent="0.25">
      <c r="A4575">
        <v>400</v>
      </c>
      <c r="B4575">
        <v>520</v>
      </c>
      <c r="C4575" t="s">
        <v>1092</v>
      </c>
      <c r="D4575" t="s">
        <v>913</v>
      </c>
      <c r="E4575" t="s">
        <v>1048</v>
      </c>
      <c r="F4575" t="str">
        <f t="shared" si="71"/>
        <v>400520DKA6410DKA1090DKA3210</v>
      </c>
      <c r="G4575" t="s">
        <v>504</v>
      </c>
    </row>
    <row r="4576" spans="1:7" x14ac:dyDescent="0.25">
      <c r="A4576">
        <v>400</v>
      </c>
      <c r="B4576">
        <v>520</v>
      </c>
      <c r="C4576" t="s">
        <v>1092</v>
      </c>
      <c r="D4576" t="s">
        <v>913</v>
      </c>
      <c r="E4576" t="s">
        <v>1050</v>
      </c>
      <c r="F4576" t="str">
        <f t="shared" si="71"/>
        <v>400520DKA6410DKA1090DKA3220</v>
      </c>
      <c r="G4576" t="s">
        <v>501</v>
      </c>
    </row>
    <row r="4577" spans="1:7" x14ac:dyDescent="0.25">
      <c r="A4577">
        <v>400</v>
      </c>
      <c r="B4577">
        <v>520</v>
      </c>
      <c r="C4577" t="s">
        <v>1092</v>
      </c>
      <c r="D4577" t="s">
        <v>913</v>
      </c>
      <c r="E4577" t="s">
        <v>1052</v>
      </c>
      <c r="F4577" t="str">
        <f t="shared" si="71"/>
        <v>400520DKA6410DKA1090DKA3230</v>
      </c>
      <c r="G4577" t="s">
        <v>501</v>
      </c>
    </row>
    <row r="4578" spans="1:7" x14ac:dyDescent="0.25">
      <c r="A4578">
        <v>400</v>
      </c>
      <c r="B4578">
        <v>520</v>
      </c>
      <c r="C4578" t="s">
        <v>1093</v>
      </c>
      <c r="D4578" t="s">
        <v>908</v>
      </c>
      <c r="E4578" t="s">
        <v>1046</v>
      </c>
      <c r="F4578" t="str">
        <f t="shared" si="71"/>
        <v>400520DKA6420DKA1040-1050DKA3200</v>
      </c>
      <c r="G4578" t="s">
        <v>723</v>
      </c>
    </row>
    <row r="4579" spans="1:7" x14ac:dyDescent="0.25">
      <c r="A4579">
        <v>400</v>
      </c>
      <c r="B4579">
        <v>520</v>
      </c>
      <c r="C4579" t="s">
        <v>1093</v>
      </c>
      <c r="D4579" t="s">
        <v>908</v>
      </c>
      <c r="E4579" t="s">
        <v>1048</v>
      </c>
      <c r="F4579" t="str">
        <f t="shared" si="71"/>
        <v>400520DKA6420DKA1040-1050DKA3210</v>
      </c>
      <c r="G4579" t="s">
        <v>723</v>
      </c>
    </row>
    <row r="4580" spans="1:7" x14ac:dyDescent="0.25">
      <c r="A4580">
        <v>400</v>
      </c>
      <c r="B4580">
        <v>520</v>
      </c>
      <c r="C4580" t="s">
        <v>1093</v>
      </c>
      <c r="D4580" t="s">
        <v>908</v>
      </c>
      <c r="E4580" t="s">
        <v>1050</v>
      </c>
      <c r="F4580" t="str">
        <f t="shared" si="71"/>
        <v>400520DKA6420DKA1040-1050DKA3220</v>
      </c>
      <c r="G4580" t="s">
        <v>723</v>
      </c>
    </row>
    <row r="4581" spans="1:7" x14ac:dyDescent="0.25">
      <c r="A4581">
        <v>400</v>
      </c>
      <c r="B4581">
        <v>520</v>
      </c>
      <c r="C4581" t="s">
        <v>1093</v>
      </c>
      <c r="D4581" t="s">
        <v>908</v>
      </c>
      <c r="E4581" t="s">
        <v>1052</v>
      </c>
      <c r="F4581" t="str">
        <f t="shared" si="71"/>
        <v>400520DKA6420DKA1040-1050DKA3230</v>
      </c>
      <c r="G4581" t="s">
        <v>723</v>
      </c>
    </row>
    <row r="4582" spans="1:7" x14ac:dyDescent="0.25">
      <c r="A4582">
        <v>400</v>
      </c>
      <c r="B4582">
        <v>520</v>
      </c>
      <c r="C4582" t="s">
        <v>1093</v>
      </c>
      <c r="D4582" t="s">
        <v>910</v>
      </c>
      <c r="E4582" t="s">
        <v>1046</v>
      </c>
      <c r="F4582" t="str">
        <f t="shared" si="71"/>
        <v>400520DKA6420DKA1060DKA3200</v>
      </c>
      <c r="G4582" t="s">
        <v>501</v>
      </c>
    </row>
    <row r="4583" spans="1:7" x14ac:dyDescent="0.25">
      <c r="A4583">
        <v>400</v>
      </c>
      <c r="B4583">
        <v>520</v>
      </c>
      <c r="C4583" t="s">
        <v>1093</v>
      </c>
      <c r="D4583" t="s">
        <v>910</v>
      </c>
      <c r="E4583" t="s">
        <v>1048</v>
      </c>
      <c r="F4583" t="str">
        <f t="shared" si="71"/>
        <v>400520DKA6420DKA1060DKA3210</v>
      </c>
      <c r="G4583" t="s">
        <v>501</v>
      </c>
    </row>
    <row r="4584" spans="1:7" x14ac:dyDescent="0.25">
      <c r="A4584">
        <v>400</v>
      </c>
      <c r="B4584">
        <v>520</v>
      </c>
      <c r="C4584" t="s">
        <v>1093</v>
      </c>
      <c r="D4584" t="s">
        <v>910</v>
      </c>
      <c r="E4584" t="s">
        <v>1050</v>
      </c>
      <c r="F4584" t="str">
        <f t="shared" si="71"/>
        <v>400520DKA6420DKA1060DKA3220</v>
      </c>
      <c r="G4584" t="s">
        <v>501</v>
      </c>
    </row>
    <row r="4585" spans="1:7" x14ac:dyDescent="0.25">
      <c r="A4585">
        <v>400</v>
      </c>
      <c r="B4585">
        <v>520</v>
      </c>
      <c r="C4585" t="s">
        <v>1093</v>
      </c>
      <c r="D4585" t="s">
        <v>910</v>
      </c>
      <c r="E4585" t="s">
        <v>1052</v>
      </c>
      <c r="F4585" t="str">
        <f t="shared" si="71"/>
        <v>400520DKA6420DKA1060DKA3230</v>
      </c>
      <c r="G4585" t="s">
        <v>501</v>
      </c>
    </row>
    <row r="4586" spans="1:7" x14ac:dyDescent="0.25">
      <c r="A4586">
        <v>400</v>
      </c>
      <c r="B4586">
        <v>520</v>
      </c>
      <c r="C4586" t="s">
        <v>1093</v>
      </c>
      <c r="D4586" t="s">
        <v>911</v>
      </c>
      <c r="E4586" t="s">
        <v>1046</v>
      </c>
      <c r="F4586" t="str">
        <f t="shared" si="71"/>
        <v>400520DKA6420DKA1070-1080DKA3200</v>
      </c>
      <c r="G4586" t="s">
        <v>723</v>
      </c>
    </row>
    <row r="4587" spans="1:7" x14ac:dyDescent="0.25">
      <c r="A4587">
        <v>400</v>
      </c>
      <c r="B4587">
        <v>520</v>
      </c>
      <c r="C4587" t="s">
        <v>1093</v>
      </c>
      <c r="D4587" t="s">
        <v>911</v>
      </c>
      <c r="E4587" t="s">
        <v>1048</v>
      </c>
      <c r="F4587" t="str">
        <f t="shared" si="71"/>
        <v>400520DKA6420DKA1070-1080DKA3210</v>
      </c>
      <c r="G4587" t="s">
        <v>723</v>
      </c>
    </row>
    <row r="4588" spans="1:7" x14ac:dyDescent="0.25">
      <c r="A4588">
        <v>400</v>
      </c>
      <c r="B4588">
        <v>520</v>
      </c>
      <c r="C4588" t="s">
        <v>1093</v>
      </c>
      <c r="D4588" t="s">
        <v>911</v>
      </c>
      <c r="E4588" t="s">
        <v>1050</v>
      </c>
      <c r="F4588" t="str">
        <f t="shared" si="71"/>
        <v>400520DKA6420DKA1070-1080DKA3220</v>
      </c>
      <c r="G4588" t="s">
        <v>723</v>
      </c>
    </row>
    <row r="4589" spans="1:7" x14ac:dyDescent="0.25">
      <c r="A4589">
        <v>400</v>
      </c>
      <c r="B4589">
        <v>520</v>
      </c>
      <c r="C4589" t="s">
        <v>1093</v>
      </c>
      <c r="D4589" t="s">
        <v>911</v>
      </c>
      <c r="E4589" t="s">
        <v>1052</v>
      </c>
      <c r="F4589" t="str">
        <f t="shared" si="71"/>
        <v>400520DKA6420DKA1070-1080DKA3230</v>
      </c>
      <c r="G4589" t="s">
        <v>723</v>
      </c>
    </row>
    <row r="4590" spans="1:7" x14ac:dyDescent="0.25">
      <c r="A4590">
        <v>400</v>
      </c>
      <c r="B4590">
        <v>520</v>
      </c>
      <c r="C4590" t="s">
        <v>1093</v>
      </c>
      <c r="D4590" t="s">
        <v>913</v>
      </c>
      <c r="E4590" t="s">
        <v>1046</v>
      </c>
      <c r="F4590" t="str">
        <f t="shared" si="71"/>
        <v>400520DKA6420DKA1090DKA3200</v>
      </c>
      <c r="G4590" t="s">
        <v>504</v>
      </c>
    </row>
    <row r="4591" spans="1:7" x14ac:dyDescent="0.25">
      <c r="A4591">
        <v>400</v>
      </c>
      <c r="B4591">
        <v>520</v>
      </c>
      <c r="C4591" t="s">
        <v>1093</v>
      </c>
      <c r="D4591" t="s">
        <v>913</v>
      </c>
      <c r="E4591" t="s">
        <v>1048</v>
      </c>
      <c r="F4591" t="str">
        <f t="shared" si="71"/>
        <v>400520DKA6420DKA1090DKA3210</v>
      </c>
      <c r="G4591" t="s">
        <v>504</v>
      </c>
    </row>
    <row r="4592" spans="1:7" x14ac:dyDescent="0.25">
      <c r="A4592">
        <v>400</v>
      </c>
      <c r="B4592">
        <v>520</v>
      </c>
      <c r="C4592" t="s">
        <v>1093</v>
      </c>
      <c r="D4592" t="s">
        <v>913</v>
      </c>
      <c r="E4592" t="s">
        <v>1050</v>
      </c>
      <c r="F4592" t="str">
        <f t="shared" si="71"/>
        <v>400520DKA6420DKA1090DKA3220</v>
      </c>
      <c r="G4592" t="s">
        <v>501</v>
      </c>
    </row>
    <row r="4593" spans="1:7" x14ac:dyDescent="0.25">
      <c r="A4593">
        <v>400</v>
      </c>
      <c r="B4593">
        <v>520</v>
      </c>
      <c r="C4593" t="s">
        <v>1093</v>
      </c>
      <c r="D4593" t="s">
        <v>913</v>
      </c>
      <c r="E4593" t="s">
        <v>1052</v>
      </c>
      <c r="F4593" t="str">
        <f t="shared" si="71"/>
        <v>400520DKA6420DKA1090DKA3230</v>
      </c>
      <c r="G4593" t="s">
        <v>501</v>
      </c>
    </row>
    <row r="4594" spans="1:7" x14ac:dyDescent="0.25">
      <c r="A4594">
        <v>400</v>
      </c>
      <c r="B4594">
        <v>520</v>
      </c>
      <c r="C4594" t="s">
        <v>1094</v>
      </c>
      <c r="D4594" t="s">
        <v>908</v>
      </c>
      <c r="E4594" t="s">
        <v>1046</v>
      </c>
      <c r="F4594" t="str">
        <f t="shared" si="71"/>
        <v>400520DKA6430DKA1040-1050DKA3200</v>
      </c>
      <c r="G4594" t="s">
        <v>501</v>
      </c>
    </row>
    <row r="4595" spans="1:7" x14ac:dyDescent="0.25">
      <c r="A4595">
        <v>400</v>
      </c>
      <c r="B4595">
        <v>520</v>
      </c>
      <c r="C4595" t="s">
        <v>1094</v>
      </c>
      <c r="D4595" t="s">
        <v>908</v>
      </c>
      <c r="E4595" t="s">
        <v>1048</v>
      </c>
      <c r="F4595" t="str">
        <f t="shared" si="71"/>
        <v>400520DKA6430DKA1040-1050DKA3210</v>
      </c>
      <c r="G4595" t="s">
        <v>501</v>
      </c>
    </row>
    <row r="4596" spans="1:7" x14ac:dyDescent="0.25">
      <c r="A4596">
        <v>400</v>
      </c>
      <c r="B4596">
        <v>520</v>
      </c>
      <c r="C4596" t="s">
        <v>1094</v>
      </c>
      <c r="D4596" t="s">
        <v>908</v>
      </c>
      <c r="E4596" t="s">
        <v>1050</v>
      </c>
      <c r="F4596" t="str">
        <f t="shared" si="71"/>
        <v>400520DKA6430DKA1040-1050DKA3220</v>
      </c>
      <c r="G4596" t="s">
        <v>501</v>
      </c>
    </row>
    <row r="4597" spans="1:7" x14ac:dyDescent="0.25">
      <c r="A4597">
        <v>400</v>
      </c>
      <c r="B4597">
        <v>520</v>
      </c>
      <c r="C4597" t="s">
        <v>1094</v>
      </c>
      <c r="D4597" t="s">
        <v>908</v>
      </c>
      <c r="E4597" t="s">
        <v>1052</v>
      </c>
      <c r="F4597" t="str">
        <f t="shared" si="71"/>
        <v>400520DKA6430DKA1040-1050DKA3230</v>
      </c>
      <c r="G4597" t="s">
        <v>501</v>
      </c>
    </row>
    <row r="4598" spans="1:7" x14ac:dyDescent="0.25">
      <c r="A4598">
        <v>400</v>
      </c>
      <c r="B4598">
        <v>520</v>
      </c>
      <c r="C4598" t="s">
        <v>1094</v>
      </c>
      <c r="D4598" t="s">
        <v>910</v>
      </c>
      <c r="E4598" t="s">
        <v>1046</v>
      </c>
      <c r="F4598" t="str">
        <f t="shared" si="71"/>
        <v>400520DKA6430DKA1060DKA3200</v>
      </c>
      <c r="G4598" t="s">
        <v>501</v>
      </c>
    </row>
    <row r="4599" spans="1:7" x14ac:dyDescent="0.25">
      <c r="A4599">
        <v>400</v>
      </c>
      <c r="B4599">
        <v>520</v>
      </c>
      <c r="C4599" t="s">
        <v>1094</v>
      </c>
      <c r="D4599" t="s">
        <v>910</v>
      </c>
      <c r="E4599" t="s">
        <v>1048</v>
      </c>
      <c r="F4599" t="str">
        <f t="shared" si="71"/>
        <v>400520DKA6430DKA1060DKA3210</v>
      </c>
      <c r="G4599" t="s">
        <v>501</v>
      </c>
    </row>
    <row r="4600" spans="1:7" x14ac:dyDescent="0.25">
      <c r="A4600">
        <v>400</v>
      </c>
      <c r="B4600">
        <v>520</v>
      </c>
      <c r="C4600" t="s">
        <v>1094</v>
      </c>
      <c r="D4600" t="s">
        <v>910</v>
      </c>
      <c r="E4600" t="s">
        <v>1050</v>
      </c>
      <c r="F4600" t="str">
        <f t="shared" si="71"/>
        <v>400520DKA6430DKA1060DKA3220</v>
      </c>
      <c r="G4600" t="s">
        <v>501</v>
      </c>
    </row>
    <row r="4601" spans="1:7" x14ac:dyDescent="0.25">
      <c r="A4601">
        <v>400</v>
      </c>
      <c r="B4601">
        <v>520</v>
      </c>
      <c r="C4601" t="s">
        <v>1094</v>
      </c>
      <c r="D4601" t="s">
        <v>910</v>
      </c>
      <c r="E4601" t="s">
        <v>1052</v>
      </c>
      <c r="F4601" t="str">
        <f t="shared" si="71"/>
        <v>400520DKA6430DKA1060DKA3230</v>
      </c>
      <c r="G4601" t="s">
        <v>501</v>
      </c>
    </row>
    <row r="4602" spans="1:7" x14ac:dyDescent="0.25">
      <c r="A4602">
        <v>400</v>
      </c>
      <c r="B4602">
        <v>520</v>
      </c>
      <c r="C4602" t="s">
        <v>1094</v>
      </c>
      <c r="D4602" t="s">
        <v>911</v>
      </c>
      <c r="E4602" t="s">
        <v>1046</v>
      </c>
      <c r="F4602" t="str">
        <f t="shared" si="71"/>
        <v>400520DKA6430DKA1070-1080DKA3200</v>
      </c>
      <c r="G4602" t="s">
        <v>501</v>
      </c>
    </row>
    <row r="4603" spans="1:7" x14ac:dyDescent="0.25">
      <c r="A4603">
        <v>400</v>
      </c>
      <c r="B4603">
        <v>520</v>
      </c>
      <c r="C4603" t="s">
        <v>1094</v>
      </c>
      <c r="D4603" t="s">
        <v>911</v>
      </c>
      <c r="E4603" t="s">
        <v>1048</v>
      </c>
      <c r="F4603" t="str">
        <f t="shared" si="71"/>
        <v>400520DKA6430DKA1070-1080DKA3210</v>
      </c>
      <c r="G4603" t="s">
        <v>501</v>
      </c>
    </row>
    <row r="4604" spans="1:7" x14ac:dyDescent="0.25">
      <c r="A4604">
        <v>400</v>
      </c>
      <c r="B4604">
        <v>520</v>
      </c>
      <c r="C4604" t="s">
        <v>1094</v>
      </c>
      <c r="D4604" t="s">
        <v>911</v>
      </c>
      <c r="E4604" t="s">
        <v>1050</v>
      </c>
      <c r="F4604" t="str">
        <f t="shared" si="71"/>
        <v>400520DKA6430DKA1070-1080DKA3220</v>
      </c>
      <c r="G4604" t="s">
        <v>501</v>
      </c>
    </row>
    <row r="4605" spans="1:7" x14ac:dyDescent="0.25">
      <c r="A4605">
        <v>400</v>
      </c>
      <c r="B4605">
        <v>520</v>
      </c>
      <c r="C4605" t="s">
        <v>1094</v>
      </c>
      <c r="D4605" t="s">
        <v>911</v>
      </c>
      <c r="E4605" t="s">
        <v>1052</v>
      </c>
      <c r="F4605" t="str">
        <f t="shared" si="71"/>
        <v>400520DKA6430DKA1070-1080DKA3230</v>
      </c>
      <c r="G4605" t="s">
        <v>501</v>
      </c>
    </row>
    <row r="4606" spans="1:7" x14ac:dyDescent="0.25">
      <c r="A4606">
        <v>400</v>
      </c>
      <c r="B4606">
        <v>520</v>
      </c>
      <c r="C4606" t="s">
        <v>1094</v>
      </c>
      <c r="D4606" t="s">
        <v>913</v>
      </c>
      <c r="E4606" t="s">
        <v>1046</v>
      </c>
      <c r="F4606" t="str">
        <f t="shared" si="71"/>
        <v>400520DKA6430DKA1090DKA3200</v>
      </c>
      <c r="G4606" t="s">
        <v>501</v>
      </c>
    </row>
    <row r="4607" spans="1:7" x14ac:dyDescent="0.25">
      <c r="A4607">
        <v>400</v>
      </c>
      <c r="B4607">
        <v>520</v>
      </c>
      <c r="C4607" t="s">
        <v>1094</v>
      </c>
      <c r="D4607" t="s">
        <v>913</v>
      </c>
      <c r="E4607" t="s">
        <v>1048</v>
      </c>
      <c r="F4607" t="str">
        <f t="shared" si="71"/>
        <v>400520DKA6430DKA1090DKA3210</v>
      </c>
      <c r="G4607" t="s">
        <v>501</v>
      </c>
    </row>
    <row r="4608" spans="1:7" x14ac:dyDescent="0.25">
      <c r="A4608">
        <v>400</v>
      </c>
      <c r="B4608">
        <v>520</v>
      </c>
      <c r="C4608" t="s">
        <v>1094</v>
      </c>
      <c r="D4608" t="s">
        <v>913</v>
      </c>
      <c r="E4608" t="s">
        <v>1050</v>
      </c>
      <c r="F4608" t="str">
        <f t="shared" si="71"/>
        <v>400520DKA6430DKA1090DKA3220</v>
      </c>
      <c r="G4608" t="s">
        <v>501</v>
      </c>
    </row>
    <row r="4609" spans="1:7" x14ac:dyDescent="0.25">
      <c r="A4609">
        <v>400</v>
      </c>
      <c r="B4609">
        <v>520</v>
      </c>
      <c r="C4609" t="s">
        <v>1094</v>
      </c>
      <c r="D4609" t="s">
        <v>913</v>
      </c>
      <c r="E4609" t="s">
        <v>1052</v>
      </c>
      <c r="F4609" t="str">
        <f t="shared" si="71"/>
        <v>400520DKA6430DKA1090DKA3230</v>
      </c>
      <c r="G4609" t="s">
        <v>501</v>
      </c>
    </row>
    <row r="4610" spans="1:7" x14ac:dyDescent="0.25">
      <c r="A4610">
        <v>410</v>
      </c>
      <c r="B4610">
        <v>450</v>
      </c>
      <c r="C4610" t="s">
        <v>1092</v>
      </c>
      <c r="D4610" t="s">
        <v>908</v>
      </c>
      <c r="E4610" t="s">
        <v>1046</v>
      </c>
      <c r="F4610" t="str">
        <f t="shared" si="71"/>
        <v>410450DKA6410DKA1040-1050DKA3200</v>
      </c>
      <c r="G4610" t="s">
        <v>723</v>
      </c>
    </row>
    <row r="4611" spans="1:7" x14ac:dyDescent="0.25">
      <c r="A4611">
        <v>410</v>
      </c>
      <c r="B4611">
        <v>450</v>
      </c>
      <c r="C4611" t="s">
        <v>1092</v>
      </c>
      <c r="D4611" t="s">
        <v>908</v>
      </c>
      <c r="E4611" t="s">
        <v>1048</v>
      </c>
      <c r="F4611" t="str">
        <f t="shared" ref="F4611:F4674" si="72">CONCATENATE(A4611,B4611,C4611,D4611,E4611)</f>
        <v>410450DKA6410DKA1040-1050DKA3210</v>
      </c>
      <c r="G4611" t="s">
        <v>723</v>
      </c>
    </row>
    <row r="4612" spans="1:7" x14ac:dyDescent="0.25">
      <c r="A4612">
        <v>410</v>
      </c>
      <c r="B4612">
        <v>450</v>
      </c>
      <c r="C4612" t="s">
        <v>1092</v>
      </c>
      <c r="D4612" t="s">
        <v>908</v>
      </c>
      <c r="E4612" t="s">
        <v>1050</v>
      </c>
      <c r="F4612" t="str">
        <f t="shared" si="72"/>
        <v>410450DKA6410DKA1040-1050DKA3220</v>
      </c>
      <c r="G4612" t="s">
        <v>723</v>
      </c>
    </row>
    <row r="4613" spans="1:7" x14ac:dyDescent="0.25">
      <c r="A4613">
        <v>410</v>
      </c>
      <c r="B4613">
        <v>450</v>
      </c>
      <c r="C4613" t="s">
        <v>1092</v>
      </c>
      <c r="D4613" t="s">
        <v>908</v>
      </c>
      <c r="E4613" t="s">
        <v>1052</v>
      </c>
      <c r="F4613" t="str">
        <f t="shared" si="72"/>
        <v>410450DKA6410DKA1040-1050DKA3230</v>
      </c>
      <c r="G4613" t="s">
        <v>723</v>
      </c>
    </row>
    <row r="4614" spans="1:7" x14ac:dyDescent="0.25">
      <c r="A4614">
        <v>410</v>
      </c>
      <c r="B4614">
        <v>450</v>
      </c>
      <c r="C4614" t="s">
        <v>1092</v>
      </c>
      <c r="D4614" t="s">
        <v>910</v>
      </c>
      <c r="E4614" t="s">
        <v>1046</v>
      </c>
      <c r="F4614" t="str">
        <f t="shared" si="72"/>
        <v>410450DKA6410DKA1060DKA3200</v>
      </c>
      <c r="G4614" t="s">
        <v>723</v>
      </c>
    </row>
    <row r="4615" spans="1:7" x14ac:dyDescent="0.25">
      <c r="A4615">
        <v>410</v>
      </c>
      <c r="B4615">
        <v>450</v>
      </c>
      <c r="C4615" t="s">
        <v>1092</v>
      </c>
      <c r="D4615" t="s">
        <v>910</v>
      </c>
      <c r="E4615" t="s">
        <v>1048</v>
      </c>
      <c r="F4615" t="str">
        <f t="shared" si="72"/>
        <v>410450DKA6410DKA1060DKA3210</v>
      </c>
      <c r="G4615" t="s">
        <v>723</v>
      </c>
    </row>
    <row r="4616" spans="1:7" x14ac:dyDescent="0.25">
      <c r="A4616">
        <v>410</v>
      </c>
      <c r="B4616">
        <v>450</v>
      </c>
      <c r="C4616" t="s">
        <v>1092</v>
      </c>
      <c r="D4616" t="s">
        <v>910</v>
      </c>
      <c r="E4616" t="s">
        <v>1050</v>
      </c>
      <c r="F4616" t="str">
        <f t="shared" si="72"/>
        <v>410450DKA6410DKA1060DKA3220</v>
      </c>
      <c r="G4616" t="s">
        <v>723</v>
      </c>
    </row>
    <row r="4617" spans="1:7" x14ac:dyDescent="0.25">
      <c r="A4617">
        <v>410</v>
      </c>
      <c r="B4617">
        <v>450</v>
      </c>
      <c r="C4617" t="s">
        <v>1092</v>
      </c>
      <c r="D4617" t="s">
        <v>910</v>
      </c>
      <c r="E4617" t="s">
        <v>1052</v>
      </c>
      <c r="F4617" t="str">
        <f t="shared" si="72"/>
        <v>410450DKA6410DKA1060DKA3230</v>
      </c>
      <c r="G4617" t="s">
        <v>723</v>
      </c>
    </row>
    <row r="4618" spans="1:7" x14ac:dyDescent="0.25">
      <c r="A4618">
        <v>410</v>
      </c>
      <c r="B4618">
        <v>450</v>
      </c>
      <c r="C4618" t="s">
        <v>1092</v>
      </c>
      <c r="D4618" t="s">
        <v>911</v>
      </c>
      <c r="E4618" t="s">
        <v>1046</v>
      </c>
      <c r="F4618" t="str">
        <f t="shared" si="72"/>
        <v>410450DKA6410DKA1070-1080DKA3200</v>
      </c>
      <c r="G4618" t="s">
        <v>501</v>
      </c>
    </row>
    <row r="4619" spans="1:7" x14ac:dyDescent="0.25">
      <c r="A4619">
        <v>410</v>
      </c>
      <c r="B4619">
        <v>450</v>
      </c>
      <c r="C4619" t="s">
        <v>1092</v>
      </c>
      <c r="D4619" t="s">
        <v>911</v>
      </c>
      <c r="E4619" t="s">
        <v>1048</v>
      </c>
      <c r="F4619" t="str">
        <f t="shared" si="72"/>
        <v>410450DKA6410DKA1070-1080DKA3210</v>
      </c>
      <c r="G4619" t="s">
        <v>501</v>
      </c>
    </row>
    <row r="4620" spans="1:7" x14ac:dyDescent="0.25">
      <c r="A4620">
        <v>410</v>
      </c>
      <c r="B4620">
        <v>450</v>
      </c>
      <c r="C4620" t="s">
        <v>1092</v>
      </c>
      <c r="D4620" t="s">
        <v>911</v>
      </c>
      <c r="E4620" t="s">
        <v>1050</v>
      </c>
      <c r="F4620" t="str">
        <f t="shared" si="72"/>
        <v>410450DKA6410DKA1070-1080DKA3220</v>
      </c>
      <c r="G4620" t="s">
        <v>501</v>
      </c>
    </row>
    <row r="4621" spans="1:7" x14ac:dyDescent="0.25">
      <c r="A4621">
        <v>410</v>
      </c>
      <c r="B4621">
        <v>450</v>
      </c>
      <c r="C4621" t="s">
        <v>1092</v>
      </c>
      <c r="D4621" t="s">
        <v>911</v>
      </c>
      <c r="E4621" t="s">
        <v>1052</v>
      </c>
      <c r="F4621" t="str">
        <f t="shared" si="72"/>
        <v>410450DKA6410DKA1070-1080DKA3230</v>
      </c>
      <c r="G4621" t="s">
        <v>501</v>
      </c>
    </row>
    <row r="4622" spans="1:7" x14ac:dyDescent="0.25">
      <c r="A4622">
        <v>410</v>
      </c>
      <c r="B4622">
        <v>450</v>
      </c>
      <c r="C4622" t="s">
        <v>1092</v>
      </c>
      <c r="D4622" t="s">
        <v>913</v>
      </c>
      <c r="E4622" t="s">
        <v>1046</v>
      </c>
      <c r="F4622" t="str">
        <f t="shared" si="72"/>
        <v>410450DKA6410DKA1090DKA3200</v>
      </c>
      <c r="G4622" t="s">
        <v>723</v>
      </c>
    </row>
    <row r="4623" spans="1:7" x14ac:dyDescent="0.25">
      <c r="A4623">
        <v>410</v>
      </c>
      <c r="B4623">
        <v>450</v>
      </c>
      <c r="C4623" t="s">
        <v>1092</v>
      </c>
      <c r="D4623" t="s">
        <v>913</v>
      </c>
      <c r="E4623" t="s">
        <v>1048</v>
      </c>
      <c r="F4623" t="str">
        <f t="shared" si="72"/>
        <v>410450DKA6410DKA1090DKA3210</v>
      </c>
      <c r="G4623" t="s">
        <v>723</v>
      </c>
    </row>
    <row r="4624" spans="1:7" x14ac:dyDescent="0.25">
      <c r="A4624">
        <v>410</v>
      </c>
      <c r="B4624">
        <v>450</v>
      </c>
      <c r="C4624" t="s">
        <v>1092</v>
      </c>
      <c r="D4624" t="s">
        <v>913</v>
      </c>
      <c r="E4624" t="s">
        <v>1050</v>
      </c>
      <c r="F4624" t="str">
        <f t="shared" si="72"/>
        <v>410450DKA6410DKA1090DKA3220</v>
      </c>
      <c r="G4624" t="s">
        <v>723</v>
      </c>
    </row>
    <row r="4625" spans="1:7" x14ac:dyDescent="0.25">
      <c r="A4625">
        <v>410</v>
      </c>
      <c r="B4625">
        <v>450</v>
      </c>
      <c r="C4625" t="s">
        <v>1092</v>
      </c>
      <c r="D4625" t="s">
        <v>913</v>
      </c>
      <c r="E4625" t="s">
        <v>1052</v>
      </c>
      <c r="F4625" t="str">
        <f t="shared" si="72"/>
        <v>410450DKA6410DKA1090DKA3230</v>
      </c>
      <c r="G4625" t="s">
        <v>723</v>
      </c>
    </row>
    <row r="4626" spans="1:7" x14ac:dyDescent="0.25">
      <c r="A4626">
        <v>410</v>
      </c>
      <c r="B4626">
        <v>450</v>
      </c>
      <c r="C4626" t="s">
        <v>1093</v>
      </c>
      <c r="D4626" t="s">
        <v>908</v>
      </c>
      <c r="E4626" t="s">
        <v>1046</v>
      </c>
      <c r="F4626" t="str">
        <f t="shared" si="72"/>
        <v>410450DKA6420DKA1040-1050DKA3200</v>
      </c>
      <c r="G4626" t="s">
        <v>723</v>
      </c>
    </row>
    <row r="4627" spans="1:7" x14ac:dyDescent="0.25">
      <c r="A4627">
        <v>410</v>
      </c>
      <c r="B4627">
        <v>450</v>
      </c>
      <c r="C4627" t="s">
        <v>1093</v>
      </c>
      <c r="D4627" t="s">
        <v>908</v>
      </c>
      <c r="E4627" t="s">
        <v>1048</v>
      </c>
      <c r="F4627" t="str">
        <f t="shared" si="72"/>
        <v>410450DKA6420DKA1040-1050DKA3210</v>
      </c>
      <c r="G4627" t="s">
        <v>723</v>
      </c>
    </row>
    <row r="4628" spans="1:7" x14ac:dyDescent="0.25">
      <c r="A4628">
        <v>410</v>
      </c>
      <c r="B4628">
        <v>450</v>
      </c>
      <c r="C4628" t="s">
        <v>1093</v>
      </c>
      <c r="D4628" t="s">
        <v>908</v>
      </c>
      <c r="E4628" t="s">
        <v>1050</v>
      </c>
      <c r="F4628" t="str">
        <f t="shared" si="72"/>
        <v>410450DKA6420DKA1040-1050DKA3220</v>
      </c>
      <c r="G4628" t="s">
        <v>723</v>
      </c>
    </row>
    <row r="4629" spans="1:7" x14ac:dyDescent="0.25">
      <c r="A4629">
        <v>410</v>
      </c>
      <c r="B4629">
        <v>450</v>
      </c>
      <c r="C4629" t="s">
        <v>1093</v>
      </c>
      <c r="D4629" t="s">
        <v>908</v>
      </c>
      <c r="E4629" t="s">
        <v>1052</v>
      </c>
      <c r="F4629" t="str">
        <f t="shared" si="72"/>
        <v>410450DKA6420DKA1040-1050DKA3230</v>
      </c>
      <c r="G4629" t="s">
        <v>723</v>
      </c>
    </row>
    <row r="4630" spans="1:7" x14ac:dyDescent="0.25">
      <c r="A4630">
        <v>410</v>
      </c>
      <c r="B4630">
        <v>450</v>
      </c>
      <c r="C4630" t="s">
        <v>1093</v>
      </c>
      <c r="D4630" t="s">
        <v>910</v>
      </c>
      <c r="E4630" t="s">
        <v>1046</v>
      </c>
      <c r="F4630" t="str">
        <f t="shared" si="72"/>
        <v>410450DKA6420DKA1060DKA3200</v>
      </c>
      <c r="G4630" t="s">
        <v>723</v>
      </c>
    </row>
    <row r="4631" spans="1:7" x14ac:dyDescent="0.25">
      <c r="A4631">
        <v>410</v>
      </c>
      <c r="B4631">
        <v>450</v>
      </c>
      <c r="C4631" t="s">
        <v>1093</v>
      </c>
      <c r="D4631" t="s">
        <v>910</v>
      </c>
      <c r="E4631" t="s">
        <v>1048</v>
      </c>
      <c r="F4631" t="str">
        <f t="shared" si="72"/>
        <v>410450DKA6420DKA1060DKA3210</v>
      </c>
      <c r="G4631" t="s">
        <v>723</v>
      </c>
    </row>
    <row r="4632" spans="1:7" x14ac:dyDescent="0.25">
      <c r="A4632">
        <v>410</v>
      </c>
      <c r="B4632">
        <v>450</v>
      </c>
      <c r="C4632" t="s">
        <v>1093</v>
      </c>
      <c r="D4632" t="s">
        <v>910</v>
      </c>
      <c r="E4632" t="s">
        <v>1050</v>
      </c>
      <c r="F4632" t="str">
        <f t="shared" si="72"/>
        <v>410450DKA6420DKA1060DKA3220</v>
      </c>
      <c r="G4632" t="s">
        <v>723</v>
      </c>
    </row>
    <row r="4633" spans="1:7" x14ac:dyDescent="0.25">
      <c r="A4633">
        <v>410</v>
      </c>
      <c r="B4633">
        <v>450</v>
      </c>
      <c r="C4633" t="s">
        <v>1093</v>
      </c>
      <c r="D4633" t="s">
        <v>910</v>
      </c>
      <c r="E4633" t="s">
        <v>1052</v>
      </c>
      <c r="F4633" t="str">
        <f t="shared" si="72"/>
        <v>410450DKA6420DKA1060DKA3230</v>
      </c>
      <c r="G4633" t="s">
        <v>723</v>
      </c>
    </row>
    <row r="4634" spans="1:7" x14ac:dyDescent="0.25">
      <c r="A4634">
        <v>410</v>
      </c>
      <c r="B4634">
        <v>450</v>
      </c>
      <c r="C4634" t="s">
        <v>1093</v>
      </c>
      <c r="D4634" t="s">
        <v>911</v>
      </c>
      <c r="E4634" t="s">
        <v>1046</v>
      </c>
      <c r="F4634" t="str">
        <f t="shared" si="72"/>
        <v>410450DKA6420DKA1070-1080DKA3200</v>
      </c>
      <c r="G4634" t="s">
        <v>723</v>
      </c>
    </row>
    <row r="4635" spans="1:7" x14ac:dyDescent="0.25">
      <c r="A4635">
        <v>410</v>
      </c>
      <c r="B4635">
        <v>450</v>
      </c>
      <c r="C4635" t="s">
        <v>1093</v>
      </c>
      <c r="D4635" t="s">
        <v>911</v>
      </c>
      <c r="E4635" t="s">
        <v>1048</v>
      </c>
      <c r="F4635" t="str">
        <f t="shared" si="72"/>
        <v>410450DKA6420DKA1070-1080DKA3210</v>
      </c>
      <c r="G4635" t="s">
        <v>723</v>
      </c>
    </row>
    <row r="4636" spans="1:7" x14ac:dyDescent="0.25">
      <c r="A4636">
        <v>410</v>
      </c>
      <c r="B4636">
        <v>450</v>
      </c>
      <c r="C4636" t="s">
        <v>1093</v>
      </c>
      <c r="D4636" t="s">
        <v>911</v>
      </c>
      <c r="E4636" t="s">
        <v>1050</v>
      </c>
      <c r="F4636" t="str">
        <f t="shared" si="72"/>
        <v>410450DKA6420DKA1070-1080DKA3220</v>
      </c>
      <c r="G4636" t="s">
        <v>723</v>
      </c>
    </row>
    <row r="4637" spans="1:7" x14ac:dyDescent="0.25">
      <c r="A4637">
        <v>410</v>
      </c>
      <c r="B4637">
        <v>450</v>
      </c>
      <c r="C4637" t="s">
        <v>1093</v>
      </c>
      <c r="D4637" t="s">
        <v>911</v>
      </c>
      <c r="E4637" t="s">
        <v>1052</v>
      </c>
      <c r="F4637" t="str">
        <f t="shared" si="72"/>
        <v>410450DKA6420DKA1070-1080DKA3230</v>
      </c>
      <c r="G4637" t="s">
        <v>723</v>
      </c>
    </row>
    <row r="4638" spans="1:7" x14ac:dyDescent="0.25">
      <c r="A4638">
        <v>410</v>
      </c>
      <c r="B4638">
        <v>450</v>
      </c>
      <c r="C4638" t="s">
        <v>1093</v>
      </c>
      <c r="D4638" t="s">
        <v>913</v>
      </c>
      <c r="E4638" t="s">
        <v>1046</v>
      </c>
      <c r="F4638" t="str">
        <f t="shared" si="72"/>
        <v>410450DKA6420DKA1090DKA3200</v>
      </c>
      <c r="G4638" t="s">
        <v>723</v>
      </c>
    </row>
    <row r="4639" spans="1:7" x14ac:dyDescent="0.25">
      <c r="A4639">
        <v>410</v>
      </c>
      <c r="B4639">
        <v>450</v>
      </c>
      <c r="C4639" t="s">
        <v>1093</v>
      </c>
      <c r="D4639" t="s">
        <v>913</v>
      </c>
      <c r="E4639" t="s">
        <v>1048</v>
      </c>
      <c r="F4639" t="str">
        <f t="shared" si="72"/>
        <v>410450DKA6420DKA1090DKA3210</v>
      </c>
      <c r="G4639" t="s">
        <v>723</v>
      </c>
    </row>
    <row r="4640" spans="1:7" x14ac:dyDescent="0.25">
      <c r="A4640">
        <v>410</v>
      </c>
      <c r="B4640">
        <v>450</v>
      </c>
      <c r="C4640" t="s">
        <v>1093</v>
      </c>
      <c r="D4640" t="s">
        <v>913</v>
      </c>
      <c r="E4640" t="s">
        <v>1050</v>
      </c>
      <c r="F4640" t="str">
        <f t="shared" si="72"/>
        <v>410450DKA6420DKA1090DKA3220</v>
      </c>
      <c r="G4640" t="s">
        <v>723</v>
      </c>
    </row>
    <row r="4641" spans="1:7" x14ac:dyDescent="0.25">
      <c r="A4641">
        <v>410</v>
      </c>
      <c r="B4641">
        <v>450</v>
      </c>
      <c r="C4641" t="s">
        <v>1093</v>
      </c>
      <c r="D4641" t="s">
        <v>913</v>
      </c>
      <c r="E4641" t="s">
        <v>1052</v>
      </c>
      <c r="F4641" t="str">
        <f t="shared" si="72"/>
        <v>410450DKA6420DKA1090DKA3230</v>
      </c>
      <c r="G4641" t="s">
        <v>723</v>
      </c>
    </row>
    <row r="4642" spans="1:7" x14ac:dyDescent="0.25">
      <c r="A4642">
        <v>410</v>
      </c>
      <c r="B4642">
        <v>450</v>
      </c>
      <c r="C4642" t="s">
        <v>1094</v>
      </c>
      <c r="D4642" t="s">
        <v>908</v>
      </c>
      <c r="E4642" t="s">
        <v>1046</v>
      </c>
      <c r="F4642" t="str">
        <f t="shared" si="72"/>
        <v>410450DKA6430DKA1040-1050DKA3200</v>
      </c>
      <c r="G4642" t="s">
        <v>723</v>
      </c>
    </row>
    <row r="4643" spans="1:7" x14ac:dyDescent="0.25">
      <c r="A4643">
        <v>410</v>
      </c>
      <c r="B4643">
        <v>450</v>
      </c>
      <c r="C4643" t="s">
        <v>1094</v>
      </c>
      <c r="D4643" t="s">
        <v>908</v>
      </c>
      <c r="E4643" t="s">
        <v>1048</v>
      </c>
      <c r="F4643" t="str">
        <f t="shared" si="72"/>
        <v>410450DKA6430DKA1040-1050DKA3210</v>
      </c>
      <c r="G4643" t="s">
        <v>723</v>
      </c>
    </row>
    <row r="4644" spans="1:7" x14ac:dyDescent="0.25">
      <c r="A4644">
        <v>410</v>
      </c>
      <c r="B4644">
        <v>450</v>
      </c>
      <c r="C4644" t="s">
        <v>1094</v>
      </c>
      <c r="D4644" t="s">
        <v>908</v>
      </c>
      <c r="E4644" t="s">
        <v>1050</v>
      </c>
      <c r="F4644" t="str">
        <f t="shared" si="72"/>
        <v>410450DKA6430DKA1040-1050DKA3220</v>
      </c>
      <c r="G4644" t="s">
        <v>723</v>
      </c>
    </row>
    <row r="4645" spans="1:7" x14ac:dyDescent="0.25">
      <c r="A4645">
        <v>410</v>
      </c>
      <c r="B4645">
        <v>450</v>
      </c>
      <c r="C4645" t="s">
        <v>1094</v>
      </c>
      <c r="D4645" t="s">
        <v>908</v>
      </c>
      <c r="E4645" t="s">
        <v>1052</v>
      </c>
      <c r="F4645" t="str">
        <f t="shared" si="72"/>
        <v>410450DKA6430DKA1040-1050DKA3230</v>
      </c>
      <c r="G4645" t="s">
        <v>723</v>
      </c>
    </row>
    <row r="4646" spans="1:7" x14ac:dyDescent="0.25">
      <c r="A4646">
        <v>410</v>
      </c>
      <c r="B4646">
        <v>450</v>
      </c>
      <c r="C4646" t="s">
        <v>1094</v>
      </c>
      <c r="D4646" t="s">
        <v>910</v>
      </c>
      <c r="E4646" t="s">
        <v>1046</v>
      </c>
      <c r="F4646" t="str">
        <f t="shared" si="72"/>
        <v>410450DKA6430DKA1060DKA3200</v>
      </c>
      <c r="G4646" t="s">
        <v>723</v>
      </c>
    </row>
    <row r="4647" spans="1:7" x14ac:dyDescent="0.25">
      <c r="A4647">
        <v>410</v>
      </c>
      <c r="B4647">
        <v>450</v>
      </c>
      <c r="C4647" t="s">
        <v>1094</v>
      </c>
      <c r="D4647" t="s">
        <v>910</v>
      </c>
      <c r="E4647" t="s">
        <v>1048</v>
      </c>
      <c r="F4647" t="str">
        <f t="shared" si="72"/>
        <v>410450DKA6430DKA1060DKA3210</v>
      </c>
      <c r="G4647" t="s">
        <v>723</v>
      </c>
    </row>
    <row r="4648" spans="1:7" x14ac:dyDescent="0.25">
      <c r="A4648">
        <v>410</v>
      </c>
      <c r="B4648">
        <v>450</v>
      </c>
      <c r="C4648" t="s">
        <v>1094</v>
      </c>
      <c r="D4648" t="s">
        <v>910</v>
      </c>
      <c r="E4648" t="s">
        <v>1050</v>
      </c>
      <c r="F4648" t="str">
        <f t="shared" si="72"/>
        <v>410450DKA6430DKA1060DKA3220</v>
      </c>
      <c r="G4648" t="s">
        <v>723</v>
      </c>
    </row>
    <row r="4649" spans="1:7" x14ac:dyDescent="0.25">
      <c r="A4649">
        <v>410</v>
      </c>
      <c r="B4649">
        <v>450</v>
      </c>
      <c r="C4649" t="s">
        <v>1094</v>
      </c>
      <c r="D4649" t="s">
        <v>910</v>
      </c>
      <c r="E4649" t="s">
        <v>1052</v>
      </c>
      <c r="F4649" t="str">
        <f t="shared" si="72"/>
        <v>410450DKA6430DKA1060DKA3230</v>
      </c>
      <c r="G4649" t="s">
        <v>723</v>
      </c>
    </row>
    <row r="4650" spans="1:7" x14ac:dyDescent="0.25">
      <c r="A4650">
        <v>410</v>
      </c>
      <c r="B4650">
        <v>450</v>
      </c>
      <c r="C4650" t="s">
        <v>1094</v>
      </c>
      <c r="D4650" t="s">
        <v>911</v>
      </c>
      <c r="E4650" t="s">
        <v>1046</v>
      </c>
      <c r="F4650" t="str">
        <f t="shared" si="72"/>
        <v>410450DKA6430DKA1070-1080DKA3200</v>
      </c>
      <c r="G4650" t="s">
        <v>723</v>
      </c>
    </row>
    <row r="4651" spans="1:7" x14ac:dyDescent="0.25">
      <c r="A4651">
        <v>410</v>
      </c>
      <c r="B4651">
        <v>450</v>
      </c>
      <c r="C4651" t="s">
        <v>1094</v>
      </c>
      <c r="D4651" t="s">
        <v>911</v>
      </c>
      <c r="E4651" t="s">
        <v>1048</v>
      </c>
      <c r="F4651" t="str">
        <f t="shared" si="72"/>
        <v>410450DKA6430DKA1070-1080DKA3210</v>
      </c>
      <c r="G4651" t="s">
        <v>723</v>
      </c>
    </row>
    <row r="4652" spans="1:7" x14ac:dyDescent="0.25">
      <c r="A4652">
        <v>410</v>
      </c>
      <c r="B4652">
        <v>450</v>
      </c>
      <c r="C4652" t="s">
        <v>1094</v>
      </c>
      <c r="D4652" t="s">
        <v>911</v>
      </c>
      <c r="E4652" t="s">
        <v>1050</v>
      </c>
      <c r="F4652" t="str">
        <f t="shared" si="72"/>
        <v>410450DKA6430DKA1070-1080DKA3220</v>
      </c>
      <c r="G4652" t="s">
        <v>723</v>
      </c>
    </row>
    <row r="4653" spans="1:7" x14ac:dyDescent="0.25">
      <c r="A4653">
        <v>410</v>
      </c>
      <c r="B4653">
        <v>450</v>
      </c>
      <c r="C4653" t="s">
        <v>1094</v>
      </c>
      <c r="D4653" t="s">
        <v>911</v>
      </c>
      <c r="E4653" t="s">
        <v>1052</v>
      </c>
      <c r="F4653" t="str">
        <f t="shared" si="72"/>
        <v>410450DKA6430DKA1070-1080DKA3230</v>
      </c>
      <c r="G4653" t="s">
        <v>723</v>
      </c>
    </row>
    <row r="4654" spans="1:7" x14ac:dyDescent="0.25">
      <c r="A4654">
        <v>410</v>
      </c>
      <c r="B4654">
        <v>450</v>
      </c>
      <c r="C4654" t="s">
        <v>1094</v>
      </c>
      <c r="D4654" t="s">
        <v>913</v>
      </c>
      <c r="E4654" t="s">
        <v>1046</v>
      </c>
      <c r="F4654" t="str">
        <f t="shared" si="72"/>
        <v>410450DKA6430DKA1090DKA3200</v>
      </c>
      <c r="G4654" t="s">
        <v>723</v>
      </c>
    </row>
    <row r="4655" spans="1:7" x14ac:dyDescent="0.25">
      <c r="A4655">
        <v>410</v>
      </c>
      <c r="B4655">
        <v>450</v>
      </c>
      <c r="C4655" t="s">
        <v>1094</v>
      </c>
      <c r="D4655" t="s">
        <v>913</v>
      </c>
      <c r="E4655" t="s">
        <v>1048</v>
      </c>
      <c r="F4655" t="str">
        <f t="shared" si="72"/>
        <v>410450DKA6430DKA1090DKA3210</v>
      </c>
      <c r="G4655" t="s">
        <v>723</v>
      </c>
    </row>
    <row r="4656" spans="1:7" x14ac:dyDescent="0.25">
      <c r="A4656">
        <v>410</v>
      </c>
      <c r="B4656">
        <v>450</v>
      </c>
      <c r="C4656" t="s">
        <v>1094</v>
      </c>
      <c r="D4656" t="s">
        <v>913</v>
      </c>
      <c r="E4656" t="s">
        <v>1050</v>
      </c>
      <c r="F4656" t="str">
        <f t="shared" si="72"/>
        <v>410450DKA6430DKA1090DKA3220</v>
      </c>
      <c r="G4656" t="s">
        <v>723</v>
      </c>
    </row>
    <row r="4657" spans="1:7" x14ac:dyDescent="0.25">
      <c r="A4657">
        <v>410</v>
      </c>
      <c r="B4657">
        <v>450</v>
      </c>
      <c r="C4657" t="s">
        <v>1094</v>
      </c>
      <c r="D4657" t="s">
        <v>913</v>
      </c>
      <c r="E4657" t="s">
        <v>1052</v>
      </c>
      <c r="F4657" t="str">
        <f t="shared" si="72"/>
        <v>410450DKA6430DKA1090DKA3230</v>
      </c>
      <c r="G4657" t="s">
        <v>723</v>
      </c>
    </row>
    <row r="4658" spans="1:7" x14ac:dyDescent="0.25">
      <c r="A4658">
        <v>410</v>
      </c>
      <c r="B4658">
        <v>460</v>
      </c>
      <c r="C4658" t="s">
        <v>1092</v>
      </c>
      <c r="D4658" t="s">
        <v>908</v>
      </c>
      <c r="E4658" t="s">
        <v>1046</v>
      </c>
      <c r="F4658" t="str">
        <f t="shared" si="72"/>
        <v>410460DKA6410DKA1040-1050DKA3200</v>
      </c>
      <c r="G4658" t="s">
        <v>501</v>
      </c>
    </row>
    <row r="4659" spans="1:7" x14ac:dyDescent="0.25">
      <c r="A4659">
        <v>410</v>
      </c>
      <c r="B4659">
        <v>460</v>
      </c>
      <c r="C4659" t="s">
        <v>1092</v>
      </c>
      <c r="D4659" t="s">
        <v>908</v>
      </c>
      <c r="E4659" t="s">
        <v>1048</v>
      </c>
      <c r="F4659" t="str">
        <f t="shared" si="72"/>
        <v>410460DKA6410DKA1040-1050DKA3210</v>
      </c>
      <c r="G4659" t="s">
        <v>501</v>
      </c>
    </row>
    <row r="4660" spans="1:7" x14ac:dyDescent="0.25">
      <c r="A4660">
        <v>410</v>
      </c>
      <c r="B4660">
        <v>460</v>
      </c>
      <c r="C4660" t="s">
        <v>1092</v>
      </c>
      <c r="D4660" t="s">
        <v>908</v>
      </c>
      <c r="E4660" t="s">
        <v>1050</v>
      </c>
      <c r="F4660" t="str">
        <f t="shared" si="72"/>
        <v>410460DKA6410DKA1040-1050DKA3220</v>
      </c>
      <c r="G4660" t="s">
        <v>501</v>
      </c>
    </row>
    <row r="4661" spans="1:7" x14ac:dyDescent="0.25">
      <c r="A4661">
        <v>410</v>
      </c>
      <c r="B4661">
        <v>460</v>
      </c>
      <c r="C4661" t="s">
        <v>1092</v>
      </c>
      <c r="D4661" t="s">
        <v>908</v>
      </c>
      <c r="E4661" t="s">
        <v>1052</v>
      </c>
      <c r="F4661" t="str">
        <f t="shared" si="72"/>
        <v>410460DKA6410DKA1040-1050DKA3230</v>
      </c>
      <c r="G4661" t="s">
        <v>501</v>
      </c>
    </row>
    <row r="4662" spans="1:7" x14ac:dyDescent="0.25">
      <c r="A4662">
        <v>410</v>
      </c>
      <c r="B4662">
        <v>460</v>
      </c>
      <c r="C4662" t="s">
        <v>1092</v>
      </c>
      <c r="D4662" t="s">
        <v>910</v>
      </c>
      <c r="E4662" t="s">
        <v>1046</v>
      </c>
      <c r="F4662" t="str">
        <f t="shared" si="72"/>
        <v>410460DKA6410DKA1060DKA3200</v>
      </c>
      <c r="G4662" t="s">
        <v>723</v>
      </c>
    </row>
    <row r="4663" spans="1:7" x14ac:dyDescent="0.25">
      <c r="A4663">
        <v>410</v>
      </c>
      <c r="B4663">
        <v>460</v>
      </c>
      <c r="C4663" t="s">
        <v>1092</v>
      </c>
      <c r="D4663" t="s">
        <v>910</v>
      </c>
      <c r="E4663" t="s">
        <v>1048</v>
      </c>
      <c r="F4663" t="str">
        <f t="shared" si="72"/>
        <v>410460DKA6410DKA1060DKA3210</v>
      </c>
      <c r="G4663" t="s">
        <v>723</v>
      </c>
    </row>
    <row r="4664" spans="1:7" x14ac:dyDescent="0.25">
      <c r="A4664">
        <v>410</v>
      </c>
      <c r="B4664">
        <v>460</v>
      </c>
      <c r="C4664" t="s">
        <v>1092</v>
      </c>
      <c r="D4664" t="s">
        <v>910</v>
      </c>
      <c r="E4664" t="s">
        <v>1050</v>
      </c>
      <c r="F4664" t="str">
        <f t="shared" si="72"/>
        <v>410460DKA6410DKA1060DKA3220</v>
      </c>
      <c r="G4664" t="s">
        <v>723</v>
      </c>
    </row>
    <row r="4665" spans="1:7" x14ac:dyDescent="0.25">
      <c r="A4665">
        <v>410</v>
      </c>
      <c r="B4665">
        <v>460</v>
      </c>
      <c r="C4665" t="s">
        <v>1092</v>
      </c>
      <c r="D4665" t="s">
        <v>910</v>
      </c>
      <c r="E4665" t="s">
        <v>1052</v>
      </c>
      <c r="F4665" t="str">
        <f t="shared" si="72"/>
        <v>410460DKA6410DKA1060DKA3230</v>
      </c>
      <c r="G4665" t="s">
        <v>723</v>
      </c>
    </row>
    <row r="4666" spans="1:7" x14ac:dyDescent="0.25">
      <c r="A4666">
        <v>410</v>
      </c>
      <c r="B4666">
        <v>460</v>
      </c>
      <c r="C4666" t="s">
        <v>1092</v>
      </c>
      <c r="D4666" t="s">
        <v>911</v>
      </c>
      <c r="E4666" t="s">
        <v>1046</v>
      </c>
      <c r="F4666" t="str">
        <f t="shared" si="72"/>
        <v>410460DKA6410DKA1070-1080DKA3200</v>
      </c>
      <c r="G4666" t="s">
        <v>501</v>
      </c>
    </row>
    <row r="4667" spans="1:7" x14ac:dyDescent="0.25">
      <c r="A4667">
        <v>410</v>
      </c>
      <c r="B4667">
        <v>460</v>
      </c>
      <c r="C4667" t="s">
        <v>1092</v>
      </c>
      <c r="D4667" t="s">
        <v>911</v>
      </c>
      <c r="E4667" t="s">
        <v>1048</v>
      </c>
      <c r="F4667" t="str">
        <f t="shared" si="72"/>
        <v>410460DKA6410DKA1070-1080DKA3210</v>
      </c>
      <c r="G4667" t="s">
        <v>501</v>
      </c>
    </row>
    <row r="4668" spans="1:7" x14ac:dyDescent="0.25">
      <c r="A4668">
        <v>410</v>
      </c>
      <c r="B4668">
        <v>460</v>
      </c>
      <c r="C4668" t="s">
        <v>1092</v>
      </c>
      <c r="D4668" t="s">
        <v>911</v>
      </c>
      <c r="E4668" t="s">
        <v>1050</v>
      </c>
      <c r="F4668" t="str">
        <f t="shared" si="72"/>
        <v>410460DKA6410DKA1070-1080DKA3220</v>
      </c>
      <c r="G4668" t="s">
        <v>501</v>
      </c>
    </row>
    <row r="4669" spans="1:7" x14ac:dyDescent="0.25">
      <c r="A4669">
        <v>410</v>
      </c>
      <c r="B4669">
        <v>460</v>
      </c>
      <c r="C4669" t="s">
        <v>1092</v>
      </c>
      <c r="D4669" t="s">
        <v>911</v>
      </c>
      <c r="E4669" t="s">
        <v>1052</v>
      </c>
      <c r="F4669" t="str">
        <f t="shared" si="72"/>
        <v>410460DKA6410DKA1070-1080DKA3230</v>
      </c>
      <c r="G4669" t="s">
        <v>501</v>
      </c>
    </row>
    <row r="4670" spans="1:7" x14ac:dyDescent="0.25">
      <c r="A4670">
        <v>410</v>
      </c>
      <c r="B4670">
        <v>460</v>
      </c>
      <c r="C4670" t="s">
        <v>1092</v>
      </c>
      <c r="D4670" t="s">
        <v>913</v>
      </c>
      <c r="E4670" t="s">
        <v>1046</v>
      </c>
      <c r="F4670" t="str">
        <f t="shared" si="72"/>
        <v>410460DKA6410DKA1090DKA3200</v>
      </c>
      <c r="G4670" t="s">
        <v>723</v>
      </c>
    </row>
    <row r="4671" spans="1:7" x14ac:dyDescent="0.25">
      <c r="A4671">
        <v>410</v>
      </c>
      <c r="B4671">
        <v>460</v>
      </c>
      <c r="C4671" t="s">
        <v>1092</v>
      </c>
      <c r="D4671" t="s">
        <v>913</v>
      </c>
      <c r="E4671" t="s">
        <v>1048</v>
      </c>
      <c r="F4671" t="str">
        <f t="shared" si="72"/>
        <v>410460DKA6410DKA1090DKA3210</v>
      </c>
      <c r="G4671" t="s">
        <v>723</v>
      </c>
    </row>
    <row r="4672" spans="1:7" x14ac:dyDescent="0.25">
      <c r="A4672">
        <v>410</v>
      </c>
      <c r="B4672">
        <v>460</v>
      </c>
      <c r="C4672" t="s">
        <v>1092</v>
      </c>
      <c r="D4672" t="s">
        <v>913</v>
      </c>
      <c r="E4672" t="s">
        <v>1050</v>
      </c>
      <c r="F4672" t="str">
        <f t="shared" si="72"/>
        <v>410460DKA6410DKA1090DKA3220</v>
      </c>
      <c r="G4672" t="s">
        <v>723</v>
      </c>
    </row>
    <row r="4673" spans="1:7" x14ac:dyDescent="0.25">
      <c r="A4673">
        <v>410</v>
      </c>
      <c r="B4673">
        <v>460</v>
      </c>
      <c r="C4673" t="s">
        <v>1092</v>
      </c>
      <c r="D4673" t="s">
        <v>913</v>
      </c>
      <c r="E4673" t="s">
        <v>1052</v>
      </c>
      <c r="F4673" t="str">
        <f t="shared" si="72"/>
        <v>410460DKA6410DKA1090DKA3230</v>
      </c>
      <c r="G4673" t="s">
        <v>723</v>
      </c>
    </row>
    <row r="4674" spans="1:7" x14ac:dyDescent="0.25">
      <c r="A4674">
        <v>410</v>
      </c>
      <c r="B4674">
        <v>460</v>
      </c>
      <c r="C4674" t="s">
        <v>1093</v>
      </c>
      <c r="D4674" t="s">
        <v>908</v>
      </c>
      <c r="E4674" t="s">
        <v>1046</v>
      </c>
      <c r="F4674" t="str">
        <f t="shared" si="72"/>
        <v>410460DKA6420DKA1040-1050DKA3200</v>
      </c>
      <c r="G4674" t="s">
        <v>501</v>
      </c>
    </row>
    <row r="4675" spans="1:7" x14ac:dyDescent="0.25">
      <c r="A4675">
        <v>410</v>
      </c>
      <c r="B4675">
        <v>460</v>
      </c>
      <c r="C4675" t="s">
        <v>1093</v>
      </c>
      <c r="D4675" t="s">
        <v>908</v>
      </c>
      <c r="E4675" t="s">
        <v>1048</v>
      </c>
      <c r="F4675" t="str">
        <f t="shared" ref="F4675:F4738" si="73">CONCATENATE(A4675,B4675,C4675,D4675,E4675)</f>
        <v>410460DKA6420DKA1040-1050DKA3210</v>
      </c>
      <c r="G4675" t="s">
        <v>501</v>
      </c>
    </row>
    <row r="4676" spans="1:7" x14ac:dyDescent="0.25">
      <c r="A4676">
        <v>410</v>
      </c>
      <c r="B4676">
        <v>460</v>
      </c>
      <c r="C4676" t="s">
        <v>1093</v>
      </c>
      <c r="D4676" t="s">
        <v>908</v>
      </c>
      <c r="E4676" t="s">
        <v>1050</v>
      </c>
      <c r="F4676" t="str">
        <f t="shared" si="73"/>
        <v>410460DKA6420DKA1040-1050DKA3220</v>
      </c>
      <c r="G4676" t="s">
        <v>501</v>
      </c>
    </row>
    <row r="4677" spans="1:7" x14ac:dyDescent="0.25">
      <c r="A4677">
        <v>410</v>
      </c>
      <c r="B4677">
        <v>460</v>
      </c>
      <c r="C4677" t="s">
        <v>1093</v>
      </c>
      <c r="D4677" t="s">
        <v>908</v>
      </c>
      <c r="E4677" t="s">
        <v>1052</v>
      </c>
      <c r="F4677" t="str">
        <f t="shared" si="73"/>
        <v>410460DKA6420DKA1040-1050DKA3230</v>
      </c>
      <c r="G4677" t="s">
        <v>501</v>
      </c>
    </row>
    <row r="4678" spans="1:7" x14ac:dyDescent="0.25">
      <c r="A4678">
        <v>410</v>
      </c>
      <c r="B4678">
        <v>460</v>
      </c>
      <c r="C4678" t="s">
        <v>1093</v>
      </c>
      <c r="D4678" t="s">
        <v>910</v>
      </c>
      <c r="E4678" t="s">
        <v>1046</v>
      </c>
      <c r="F4678" t="str">
        <f t="shared" si="73"/>
        <v>410460DKA6420DKA1060DKA3200</v>
      </c>
      <c r="G4678" t="s">
        <v>723</v>
      </c>
    </row>
    <row r="4679" spans="1:7" x14ac:dyDescent="0.25">
      <c r="A4679">
        <v>410</v>
      </c>
      <c r="B4679">
        <v>460</v>
      </c>
      <c r="C4679" t="s">
        <v>1093</v>
      </c>
      <c r="D4679" t="s">
        <v>910</v>
      </c>
      <c r="E4679" t="s">
        <v>1048</v>
      </c>
      <c r="F4679" t="str">
        <f t="shared" si="73"/>
        <v>410460DKA6420DKA1060DKA3210</v>
      </c>
      <c r="G4679" t="s">
        <v>723</v>
      </c>
    </row>
    <row r="4680" spans="1:7" x14ac:dyDescent="0.25">
      <c r="A4680">
        <v>410</v>
      </c>
      <c r="B4680">
        <v>460</v>
      </c>
      <c r="C4680" t="s">
        <v>1093</v>
      </c>
      <c r="D4680" t="s">
        <v>910</v>
      </c>
      <c r="E4680" t="s">
        <v>1050</v>
      </c>
      <c r="F4680" t="str">
        <f t="shared" si="73"/>
        <v>410460DKA6420DKA1060DKA3220</v>
      </c>
      <c r="G4680" t="s">
        <v>723</v>
      </c>
    </row>
    <row r="4681" spans="1:7" x14ac:dyDescent="0.25">
      <c r="A4681">
        <v>410</v>
      </c>
      <c r="B4681">
        <v>460</v>
      </c>
      <c r="C4681" t="s">
        <v>1093</v>
      </c>
      <c r="D4681" t="s">
        <v>910</v>
      </c>
      <c r="E4681" t="s">
        <v>1052</v>
      </c>
      <c r="F4681" t="str">
        <f t="shared" si="73"/>
        <v>410460DKA6420DKA1060DKA3230</v>
      </c>
      <c r="G4681" t="s">
        <v>723</v>
      </c>
    </row>
    <row r="4682" spans="1:7" x14ac:dyDescent="0.25">
      <c r="A4682">
        <v>410</v>
      </c>
      <c r="B4682">
        <v>460</v>
      </c>
      <c r="C4682" t="s">
        <v>1093</v>
      </c>
      <c r="D4682" t="s">
        <v>911</v>
      </c>
      <c r="E4682" t="s">
        <v>1046</v>
      </c>
      <c r="F4682" t="str">
        <f t="shared" si="73"/>
        <v>410460DKA6420DKA1070-1080DKA3200</v>
      </c>
      <c r="G4682" t="s">
        <v>501</v>
      </c>
    </row>
    <row r="4683" spans="1:7" x14ac:dyDescent="0.25">
      <c r="A4683">
        <v>410</v>
      </c>
      <c r="B4683">
        <v>460</v>
      </c>
      <c r="C4683" t="s">
        <v>1093</v>
      </c>
      <c r="D4683" t="s">
        <v>911</v>
      </c>
      <c r="E4683" t="s">
        <v>1048</v>
      </c>
      <c r="F4683" t="str">
        <f t="shared" si="73"/>
        <v>410460DKA6420DKA1070-1080DKA3210</v>
      </c>
      <c r="G4683" t="s">
        <v>501</v>
      </c>
    </row>
    <row r="4684" spans="1:7" x14ac:dyDescent="0.25">
      <c r="A4684">
        <v>410</v>
      </c>
      <c r="B4684">
        <v>460</v>
      </c>
      <c r="C4684" t="s">
        <v>1093</v>
      </c>
      <c r="D4684" t="s">
        <v>911</v>
      </c>
      <c r="E4684" t="s">
        <v>1050</v>
      </c>
      <c r="F4684" t="str">
        <f t="shared" si="73"/>
        <v>410460DKA6420DKA1070-1080DKA3220</v>
      </c>
      <c r="G4684" t="s">
        <v>501</v>
      </c>
    </row>
    <row r="4685" spans="1:7" x14ac:dyDescent="0.25">
      <c r="A4685">
        <v>410</v>
      </c>
      <c r="B4685">
        <v>460</v>
      </c>
      <c r="C4685" t="s">
        <v>1093</v>
      </c>
      <c r="D4685" t="s">
        <v>911</v>
      </c>
      <c r="E4685" t="s">
        <v>1052</v>
      </c>
      <c r="F4685" t="str">
        <f t="shared" si="73"/>
        <v>410460DKA6420DKA1070-1080DKA3230</v>
      </c>
      <c r="G4685" t="s">
        <v>501</v>
      </c>
    </row>
    <row r="4686" spans="1:7" x14ac:dyDescent="0.25">
      <c r="A4686">
        <v>410</v>
      </c>
      <c r="B4686">
        <v>460</v>
      </c>
      <c r="C4686" t="s">
        <v>1093</v>
      </c>
      <c r="D4686" t="s">
        <v>913</v>
      </c>
      <c r="E4686" t="s">
        <v>1046</v>
      </c>
      <c r="F4686" t="str">
        <f t="shared" si="73"/>
        <v>410460DKA6420DKA1090DKA3200</v>
      </c>
      <c r="G4686" t="s">
        <v>723</v>
      </c>
    </row>
    <row r="4687" spans="1:7" x14ac:dyDescent="0.25">
      <c r="A4687">
        <v>410</v>
      </c>
      <c r="B4687">
        <v>460</v>
      </c>
      <c r="C4687" t="s">
        <v>1093</v>
      </c>
      <c r="D4687" t="s">
        <v>913</v>
      </c>
      <c r="E4687" t="s">
        <v>1048</v>
      </c>
      <c r="F4687" t="str">
        <f t="shared" si="73"/>
        <v>410460DKA6420DKA1090DKA3210</v>
      </c>
      <c r="G4687" t="s">
        <v>723</v>
      </c>
    </row>
    <row r="4688" spans="1:7" x14ac:dyDescent="0.25">
      <c r="A4688">
        <v>410</v>
      </c>
      <c r="B4688">
        <v>460</v>
      </c>
      <c r="C4688" t="s">
        <v>1093</v>
      </c>
      <c r="D4688" t="s">
        <v>913</v>
      </c>
      <c r="E4688" t="s">
        <v>1050</v>
      </c>
      <c r="F4688" t="str">
        <f t="shared" si="73"/>
        <v>410460DKA6420DKA1090DKA3220</v>
      </c>
      <c r="G4688" t="s">
        <v>723</v>
      </c>
    </row>
    <row r="4689" spans="1:7" x14ac:dyDescent="0.25">
      <c r="A4689">
        <v>410</v>
      </c>
      <c r="B4689">
        <v>460</v>
      </c>
      <c r="C4689" t="s">
        <v>1093</v>
      </c>
      <c r="D4689" t="s">
        <v>913</v>
      </c>
      <c r="E4689" t="s">
        <v>1052</v>
      </c>
      <c r="F4689" t="str">
        <f t="shared" si="73"/>
        <v>410460DKA6420DKA1090DKA3230</v>
      </c>
      <c r="G4689" t="s">
        <v>723</v>
      </c>
    </row>
    <row r="4690" spans="1:7" x14ac:dyDescent="0.25">
      <c r="A4690">
        <v>410</v>
      </c>
      <c r="B4690">
        <v>460</v>
      </c>
      <c r="C4690" t="s">
        <v>1094</v>
      </c>
      <c r="D4690" t="s">
        <v>908</v>
      </c>
      <c r="E4690" t="s">
        <v>1046</v>
      </c>
      <c r="F4690" t="str">
        <f t="shared" si="73"/>
        <v>410460DKA6430DKA1040-1050DKA3200</v>
      </c>
      <c r="G4690" t="s">
        <v>723</v>
      </c>
    </row>
    <row r="4691" spans="1:7" x14ac:dyDescent="0.25">
      <c r="A4691">
        <v>410</v>
      </c>
      <c r="B4691">
        <v>460</v>
      </c>
      <c r="C4691" t="s">
        <v>1094</v>
      </c>
      <c r="D4691" t="s">
        <v>908</v>
      </c>
      <c r="E4691" t="s">
        <v>1048</v>
      </c>
      <c r="F4691" t="str">
        <f t="shared" si="73"/>
        <v>410460DKA6430DKA1040-1050DKA3210</v>
      </c>
      <c r="G4691" t="s">
        <v>723</v>
      </c>
    </row>
    <row r="4692" spans="1:7" x14ac:dyDescent="0.25">
      <c r="A4692">
        <v>410</v>
      </c>
      <c r="B4692">
        <v>460</v>
      </c>
      <c r="C4692" t="s">
        <v>1094</v>
      </c>
      <c r="D4692" t="s">
        <v>908</v>
      </c>
      <c r="E4692" t="s">
        <v>1050</v>
      </c>
      <c r="F4692" t="str">
        <f t="shared" si="73"/>
        <v>410460DKA6430DKA1040-1050DKA3220</v>
      </c>
      <c r="G4692" t="s">
        <v>723</v>
      </c>
    </row>
    <row r="4693" spans="1:7" x14ac:dyDescent="0.25">
      <c r="A4693">
        <v>410</v>
      </c>
      <c r="B4693">
        <v>460</v>
      </c>
      <c r="C4693" t="s">
        <v>1094</v>
      </c>
      <c r="D4693" t="s">
        <v>908</v>
      </c>
      <c r="E4693" t="s">
        <v>1052</v>
      </c>
      <c r="F4693" t="str">
        <f t="shared" si="73"/>
        <v>410460DKA6430DKA1040-1050DKA3230</v>
      </c>
      <c r="G4693" t="s">
        <v>723</v>
      </c>
    </row>
    <row r="4694" spans="1:7" x14ac:dyDescent="0.25">
      <c r="A4694">
        <v>410</v>
      </c>
      <c r="B4694">
        <v>460</v>
      </c>
      <c r="C4694" t="s">
        <v>1094</v>
      </c>
      <c r="D4694" t="s">
        <v>910</v>
      </c>
      <c r="E4694" t="s">
        <v>1046</v>
      </c>
      <c r="F4694" t="str">
        <f t="shared" si="73"/>
        <v>410460DKA6430DKA1060DKA3200</v>
      </c>
      <c r="G4694" t="s">
        <v>723</v>
      </c>
    </row>
    <row r="4695" spans="1:7" x14ac:dyDescent="0.25">
      <c r="A4695">
        <v>410</v>
      </c>
      <c r="B4695">
        <v>460</v>
      </c>
      <c r="C4695" t="s">
        <v>1094</v>
      </c>
      <c r="D4695" t="s">
        <v>910</v>
      </c>
      <c r="E4695" t="s">
        <v>1048</v>
      </c>
      <c r="F4695" t="str">
        <f t="shared" si="73"/>
        <v>410460DKA6430DKA1060DKA3210</v>
      </c>
      <c r="G4695" t="s">
        <v>723</v>
      </c>
    </row>
    <row r="4696" spans="1:7" x14ac:dyDescent="0.25">
      <c r="A4696">
        <v>410</v>
      </c>
      <c r="B4696">
        <v>460</v>
      </c>
      <c r="C4696" t="s">
        <v>1094</v>
      </c>
      <c r="D4696" t="s">
        <v>910</v>
      </c>
      <c r="E4696" t="s">
        <v>1050</v>
      </c>
      <c r="F4696" t="str">
        <f t="shared" si="73"/>
        <v>410460DKA6430DKA1060DKA3220</v>
      </c>
      <c r="G4696" t="s">
        <v>723</v>
      </c>
    </row>
    <row r="4697" spans="1:7" x14ac:dyDescent="0.25">
      <c r="A4697">
        <v>410</v>
      </c>
      <c r="B4697">
        <v>460</v>
      </c>
      <c r="C4697" t="s">
        <v>1094</v>
      </c>
      <c r="D4697" t="s">
        <v>910</v>
      </c>
      <c r="E4697" t="s">
        <v>1052</v>
      </c>
      <c r="F4697" t="str">
        <f t="shared" si="73"/>
        <v>410460DKA6430DKA1060DKA3230</v>
      </c>
      <c r="G4697" t="s">
        <v>723</v>
      </c>
    </row>
    <row r="4698" spans="1:7" x14ac:dyDescent="0.25">
      <c r="A4698">
        <v>410</v>
      </c>
      <c r="B4698">
        <v>460</v>
      </c>
      <c r="C4698" t="s">
        <v>1094</v>
      </c>
      <c r="D4698" t="s">
        <v>911</v>
      </c>
      <c r="E4698" t="s">
        <v>1046</v>
      </c>
      <c r="F4698" t="str">
        <f t="shared" si="73"/>
        <v>410460DKA6430DKA1070-1080DKA3200</v>
      </c>
      <c r="G4698" t="s">
        <v>723</v>
      </c>
    </row>
    <row r="4699" spans="1:7" x14ac:dyDescent="0.25">
      <c r="A4699">
        <v>410</v>
      </c>
      <c r="B4699">
        <v>460</v>
      </c>
      <c r="C4699" t="s">
        <v>1094</v>
      </c>
      <c r="D4699" t="s">
        <v>911</v>
      </c>
      <c r="E4699" t="s">
        <v>1048</v>
      </c>
      <c r="F4699" t="str">
        <f t="shared" si="73"/>
        <v>410460DKA6430DKA1070-1080DKA3210</v>
      </c>
      <c r="G4699" t="s">
        <v>723</v>
      </c>
    </row>
    <row r="4700" spans="1:7" x14ac:dyDescent="0.25">
      <c r="A4700">
        <v>410</v>
      </c>
      <c r="B4700">
        <v>460</v>
      </c>
      <c r="C4700" t="s">
        <v>1094</v>
      </c>
      <c r="D4700" t="s">
        <v>911</v>
      </c>
      <c r="E4700" t="s">
        <v>1050</v>
      </c>
      <c r="F4700" t="str">
        <f t="shared" si="73"/>
        <v>410460DKA6430DKA1070-1080DKA3220</v>
      </c>
      <c r="G4700" t="s">
        <v>723</v>
      </c>
    </row>
    <row r="4701" spans="1:7" x14ac:dyDescent="0.25">
      <c r="A4701">
        <v>410</v>
      </c>
      <c r="B4701">
        <v>460</v>
      </c>
      <c r="C4701" t="s">
        <v>1094</v>
      </c>
      <c r="D4701" t="s">
        <v>911</v>
      </c>
      <c r="E4701" t="s">
        <v>1052</v>
      </c>
      <c r="F4701" t="str">
        <f t="shared" si="73"/>
        <v>410460DKA6430DKA1070-1080DKA3230</v>
      </c>
      <c r="G4701" t="s">
        <v>723</v>
      </c>
    </row>
    <row r="4702" spans="1:7" x14ac:dyDescent="0.25">
      <c r="A4702">
        <v>410</v>
      </c>
      <c r="B4702">
        <v>460</v>
      </c>
      <c r="C4702" t="s">
        <v>1094</v>
      </c>
      <c r="D4702" t="s">
        <v>913</v>
      </c>
      <c r="E4702" t="s">
        <v>1046</v>
      </c>
      <c r="F4702" t="str">
        <f t="shared" si="73"/>
        <v>410460DKA6430DKA1090DKA3200</v>
      </c>
      <c r="G4702" t="s">
        <v>723</v>
      </c>
    </row>
    <row r="4703" spans="1:7" x14ac:dyDescent="0.25">
      <c r="A4703">
        <v>410</v>
      </c>
      <c r="B4703">
        <v>460</v>
      </c>
      <c r="C4703" t="s">
        <v>1094</v>
      </c>
      <c r="D4703" t="s">
        <v>913</v>
      </c>
      <c r="E4703" t="s">
        <v>1048</v>
      </c>
      <c r="F4703" t="str">
        <f t="shared" si="73"/>
        <v>410460DKA6430DKA1090DKA3210</v>
      </c>
      <c r="G4703" t="s">
        <v>723</v>
      </c>
    </row>
    <row r="4704" spans="1:7" x14ac:dyDescent="0.25">
      <c r="A4704">
        <v>410</v>
      </c>
      <c r="B4704">
        <v>460</v>
      </c>
      <c r="C4704" t="s">
        <v>1094</v>
      </c>
      <c r="D4704" t="s">
        <v>913</v>
      </c>
      <c r="E4704" t="s">
        <v>1050</v>
      </c>
      <c r="F4704" t="str">
        <f t="shared" si="73"/>
        <v>410460DKA6430DKA1090DKA3220</v>
      </c>
      <c r="G4704" t="s">
        <v>723</v>
      </c>
    </row>
    <row r="4705" spans="1:7" x14ac:dyDescent="0.25">
      <c r="A4705">
        <v>410</v>
      </c>
      <c r="B4705">
        <v>460</v>
      </c>
      <c r="C4705" t="s">
        <v>1094</v>
      </c>
      <c r="D4705" t="s">
        <v>913</v>
      </c>
      <c r="E4705" t="s">
        <v>1052</v>
      </c>
      <c r="F4705" t="str">
        <f t="shared" si="73"/>
        <v>410460DKA6430DKA1090DKA3230</v>
      </c>
      <c r="G4705" t="s">
        <v>723</v>
      </c>
    </row>
    <row r="4706" spans="1:7" x14ac:dyDescent="0.25">
      <c r="A4706">
        <v>410</v>
      </c>
      <c r="B4706">
        <v>470</v>
      </c>
      <c r="C4706" t="s">
        <v>1092</v>
      </c>
      <c r="D4706" t="s">
        <v>908</v>
      </c>
      <c r="E4706" t="s">
        <v>1046</v>
      </c>
      <c r="F4706" t="str">
        <f t="shared" si="73"/>
        <v>410470DKA6410DKA1040-1050DKA3200</v>
      </c>
      <c r="G4706" t="s">
        <v>501</v>
      </c>
    </row>
    <row r="4707" spans="1:7" x14ac:dyDescent="0.25">
      <c r="A4707">
        <v>410</v>
      </c>
      <c r="B4707">
        <v>470</v>
      </c>
      <c r="C4707" t="s">
        <v>1092</v>
      </c>
      <c r="D4707" t="s">
        <v>908</v>
      </c>
      <c r="E4707" t="s">
        <v>1048</v>
      </c>
      <c r="F4707" t="str">
        <f t="shared" si="73"/>
        <v>410470DKA6410DKA1040-1050DKA3210</v>
      </c>
      <c r="G4707" t="s">
        <v>501</v>
      </c>
    </row>
    <row r="4708" spans="1:7" x14ac:dyDescent="0.25">
      <c r="A4708">
        <v>410</v>
      </c>
      <c r="B4708">
        <v>470</v>
      </c>
      <c r="C4708" t="s">
        <v>1092</v>
      </c>
      <c r="D4708" t="s">
        <v>908</v>
      </c>
      <c r="E4708" t="s">
        <v>1050</v>
      </c>
      <c r="F4708" t="str">
        <f t="shared" si="73"/>
        <v>410470DKA6410DKA1040-1050DKA3220</v>
      </c>
      <c r="G4708" t="s">
        <v>501</v>
      </c>
    </row>
    <row r="4709" spans="1:7" x14ac:dyDescent="0.25">
      <c r="A4709">
        <v>410</v>
      </c>
      <c r="B4709">
        <v>470</v>
      </c>
      <c r="C4709" t="s">
        <v>1092</v>
      </c>
      <c r="D4709" t="s">
        <v>908</v>
      </c>
      <c r="E4709" t="s">
        <v>1052</v>
      </c>
      <c r="F4709" t="str">
        <f t="shared" si="73"/>
        <v>410470DKA6410DKA1040-1050DKA3230</v>
      </c>
      <c r="G4709" t="s">
        <v>501</v>
      </c>
    </row>
    <row r="4710" spans="1:7" x14ac:dyDescent="0.25">
      <c r="A4710">
        <v>410</v>
      </c>
      <c r="B4710">
        <v>470</v>
      </c>
      <c r="C4710" t="s">
        <v>1092</v>
      </c>
      <c r="D4710" t="s">
        <v>910</v>
      </c>
      <c r="E4710" t="s">
        <v>1046</v>
      </c>
      <c r="F4710" t="str">
        <f t="shared" si="73"/>
        <v>410470DKA6410DKA1060DKA3200</v>
      </c>
      <c r="G4710" t="s">
        <v>723</v>
      </c>
    </row>
    <row r="4711" spans="1:7" x14ac:dyDescent="0.25">
      <c r="A4711">
        <v>410</v>
      </c>
      <c r="B4711">
        <v>470</v>
      </c>
      <c r="C4711" t="s">
        <v>1092</v>
      </c>
      <c r="D4711" t="s">
        <v>910</v>
      </c>
      <c r="E4711" t="s">
        <v>1048</v>
      </c>
      <c r="F4711" t="str">
        <f t="shared" si="73"/>
        <v>410470DKA6410DKA1060DKA3210</v>
      </c>
      <c r="G4711" t="s">
        <v>723</v>
      </c>
    </row>
    <row r="4712" spans="1:7" x14ac:dyDescent="0.25">
      <c r="A4712">
        <v>410</v>
      </c>
      <c r="B4712">
        <v>470</v>
      </c>
      <c r="C4712" t="s">
        <v>1092</v>
      </c>
      <c r="D4712" t="s">
        <v>910</v>
      </c>
      <c r="E4712" t="s">
        <v>1050</v>
      </c>
      <c r="F4712" t="str">
        <f t="shared" si="73"/>
        <v>410470DKA6410DKA1060DKA3220</v>
      </c>
      <c r="G4712" t="s">
        <v>723</v>
      </c>
    </row>
    <row r="4713" spans="1:7" x14ac:dyDescent="0.25">
      <c r="A4713">
        <v>410</v>
      </c>
      <c r="B4713">
        <v>470</v>
      </c>
      <c r="C4713" t="s">
        <v>1092</v>
      </c>
      <c r="D4713" t="s">
        <v>910</v>
      </c>
      <c r="E4713" t="s">
        <v>1052</v>
      </c>
      <c r="F4713" t="str">
        <f t="shared" si="73"/>
        <v>410470DKA6410DKA1060DKA3230</v>
      </c>
      <c r="G4713" t="s">
        <v>723</v>
      </c>
    </row>
    <row r="4714" spans="1:7" x14ac:dyDescent="0.25">
      <c r="A4714">
        <v>410</v>
      </c>
      <c r="B4714">
        <v>470</v>
      </c>
      <c r="C4714" t="s">
        <v>1092</v>
      </c>
      <c r="D4714" t="s">
        <v>911</v>
      </c>
      <c r="E4714" t="s">
        <v>1046</v>
      </c>
      <c r="F4714" t="str">
        <f t="shared" si="73"/>
        <v>410470DKA6410DKA1070-1080DKA3200</v>
      </c>
      <c r="G4714" t="s">
        <v>501</v>
      </c>
    </row>
    <row r="4715" spans="1:7" x14ac:dyDescent="0.25">
      <c r="A4715">
        <v>410</v>
      </c>
      <c r="B4715">
        <v>470</v>
      </c>
      <c r="C4715" t="s">
        <v>1092</v>
      </c>
      <c r="D4715" t="s">
        <v>911</v>
      </c>
      <c r="E4715" t="s">
        <v>1048</v>
      </c>
      <c r="F4715" t="str">
        <f t="shared" si="73"/>
        <v>410470DKA6410DKA1070-1080DKA3210</v>
      </c>
      <c r="G4715" t="s">
        <v>501</v>
      </c>
    </row>
    <row r="4716" spans="1:7" x14ac:dyDescent="0.25">
      <c r="A4716">
        <v>410</v>
      </c>
      <c r="B4716">
        <v>470</v>
      </c>
      <c r="C4716" t="s">
        <v>1092</v>
      </c>
      <c r="D4716" t="s">
        <v>911</v>
      </c>
      <c r="E4716" t="s">
        <v>1050</v>
      </c>
      <c r="F4716" t="str">
        <f t="shared" si="73"/>
        <v>410470DKA6410DKA1070-1080DKA3220</v>
      </c>
      <c r="G4716" t="s">
        <v>501</v>
      </c>
    </row>
    <row r="4717" spans="1:7" x14ac:dyDescent="0.25">
      <c r="A4717">
        <v>410</v>
      </c>
      <c r="B4717">
        <v>470</v>
      </c>
      <c r="C4717" t="s">
        <v>1092</v>
      </c>
      <c r="D4717" t="s">
        <v>911</v>
      </c>
      <c r="E4717" t="s">
        <v>1052</v>
      </c>
      <c r="F4717" t="str">
        <f t="shared" si="73"/>
        <v>410470DKA6410DKA1070-1080DKA3230</v>
      </c>
      <c r="G4717" t="s">
        <v>501</v>
      </c>
    </row>
    <row r="4718" spans="1:7" x14ac:dyDescent="0.25">
      <c r="A4718">
        <v>410</v>
      </c>
      <c r="B4718">
        <v>470</v>
      </c>
      <c r="C4718" t="s">
        <v>1092</v>
      </c>
      <c r="D4718" t="s">
        <v>913</v>
      </c>
      <c r="E4718" t="s">
        <v>1046</v>
      </c>
      <c r="F4718" t="str">
        <f t="shared" si="73"/>
        <v>410470DKA6410DKA1090DKA3200</v>
      </c>
      <c r="G4718" t="s">
        <v>723</v>
      </c>
    </row>
    <row r="4719" spans="1:7" x14ac:dyDescent="0.25">
      <c r="A4719">
        <v>410</v>
      </c>
      <c r="B4719">
        <v>470</v>
      </c>
      <c r="C4719" t="s">
        <v>1092</v>
      </c>
      <c r="D4719" t="s">
        <v>913</v>
      </c>
      <c r="E4719" t="s">
        <v>1048</v>
      </c>
      <c r="F4719" t="str">
        <f t="shared" si="73"/>
        <v>410470DKA6410DKA1090DKA3210</v>
      </c>
      <c r="G4719" t="s">
        <v>723</v>
      </c>
    </row>
    <row r="4720" spans="1:7" x14ac:dyDescent="0.25">
      <c r="A4720">
        <v>410</v>
      </c>
      <c r="B4720">
        <v>470</v>
      </c>
      <c r="C4720" t="s">
        <v>1092</v>
      </c>
      <c r="D4720" t="s">
        <v>913</v>
      </c>
      <c r="E4720" t="s">
        <v>1050</v>
      </c>
      <c r="F4720" t="str">
        <f t="shared" si="73"/>
        <v>410470DKA6410DKA1090DKA3220</v>
      </c>
      <c r="G4720" t="s">
        <v>723</v>
      </c>
    </row>
    <row r="4721" spans="1:7" x14ac:dyDescent="0.25">
      <c r="A4721">
        <v>410</v>
      </c>
      <c r="B4721">
        <v>470</v>
      </c>
      <c r="C4721" t="s">
        <v>1092</v>
      </c>
      <c r="D4721" t="s">
        <v>913</v>
      </c>
      <c r="E4721" t="s">
        <v>1052</v>
      </c>
      <c r="F4721" t="str">
        <f t="shared" si="73"/>
        <v>410470DKA6410DKA1090DKA3230</v>
      </c>
      <c r="G4721" t="s">
        <v>723</v>
      </c>
    </row>
    <row r="4722" spans="1:7" x14ac:dyDescent="0.25">
      <c r="A4722">
        <v>410</v>
      </c>
      <c r="B4722">
        <v>470</v>
      </c>
      <c r="C4722" t="s">
        <v>1093</v>
      </c>
      <c r="D4722" t="s">
        <v>908</v>
      </c>
      <c r="E4722" t="s">
        <v>1046</v>
      </c>
      <c r="F4722" t="str">
        <f t="shared" si="73"/>
        <v>410470DKA6420DKA1040-1050DKA3200</v>
      </c>
      <c r="G4722" t="s">
        <v>501</v>
      </c>
    </row>
    <row r="4723" spans="1:7" x14ac:dyDescent="0.25">
      <c r="A4723">
        <v>410</v>
      </c>
      <c r="B4723">
        <v>470</v>
      </c>
      <c r="C4723" t="s">
        <v>1093</v>
      </c>
      <c r="D4723" t="s">
        <v>908</v>
      </c>
      <c r="E4723" t="s">
        <v>1048</v>
      </c>
      <c r="F4723" t="str">
        <f t="shared" si="73"/>
        <v>410470DKA6420DKA1040-1050DKA3210</v>
      </c>
      <c r="G4723" t="s">
        <v>501</v>
      </c>
    </row>
    <row r="4724" spans="1:7" x14ac:dyDescent="0.25">
      <c r="A4724">
        <v>410</v>
      </c>
      <c r="B4724">
        <v>470</v>
      </c>
      <c r="C4724" t="s">
        <v>1093</v>
      </c>
      <c r="D4724" t="s">
        <v>908</v>
      </c>
      <c r="E4724" t="s">
        <v>1050</v>
      </c>
      <c r="F4724" t="str">
        <f t="shared" si="73"/>
        <v>410470DKA6420DKA1040-1050DKA3220</v>
      </c>
      <c r="G4724" t="s">
        <v>501</v>
      </c>
    </row>
    <row r="4725" spans="1:7" x14ac:dyDescent="0.25">
      <c r="A4725">
        <v>410</v>
      </c>
      <c r="B4725">
        <v>470</v>
      </c>
      <c r="C4725" t="s">
        <v>1093</v>
      </c>
      <c r="D4725" t="s">
        <v>908</v>
      </c>
      <c r="E4725" t="s">
        <v>1052</v>
      </c>
      <c r="F4725" t="str">
        <f t="shared" si="73"/>
        <v>410470DKA6420DKA1040-1050DKA3230</v>
      </c>
      <c r="G4725" t="s">
        <v>501</v>
      </c>
    </row>
    <row r="4726" spans="1:7" x14ac:dyDescent="0.25">
      <c r="A4726">
        <v>410</v>
      </c>
      <c r="B4726">
        <v>470</v>
      </c>
      <c r="C4726" t="s">
        <v>1093</v>
      </c>
      <c r="D4726" t="s">
        <v>910</v>
      </c>
      <c r="E4726" t="s">
        <v>1046</v>
      </c>
      <c r="F4726" t="str">
        <f t="shared" si="73"/>
        <v>410470DKA6420DKA1060DKA3200</v>
      </c>
      <c r="G4726" t="s">
        <v>723</v>
      </c>
    </row>
    <row r="4727" spans="1:7" x14ac:dyDescent="0.25">
      <c r="A4727">
        <v>410</v>
      </c>
      <c r="B4727">
        <v>470</v>
      </c>
      <c r="C4727" t="s">
        <v>1093</v>
      </c>
      <c r="D4727" t="s">
        <v>910</v>
      </c>
      <c r="E4727" t="s">
        <v>1048</v>
      </c>
      <c r="F4727" t="str">
        <f t="shared" si="73"/>
        <v>410470DKA6420DKA1060DKA3210</v>
      </c>
      <c r="G4727" t="s">
        <v>723</v>
      </c>
    </row>
    <row r="4728" spans="1:7" x14ac:dyDescent="0.25">
      <c r="A4728">
        <v>410</v>
      </c>
      <c r="B4728">
        <v>470</v>
      </c>
      <c r="C4728" t="s">
        <v>1093</v>
      </c>
      <c r="D4728" t="s">
        <v>910</v>
      </c>
      <c r="E4728" t="s">
        <v>1050</v>
      </c>
      <c r="F4728" t="str">
        <f t="shared" si="73"/>
        <v>410470DKA6420DKA1060DKA3220</v>
      </c>
      <c r="G4728" t="s">
        <v>723</v>
      </c>
    </row>
    <row r="4729" spans="1:7" x14ac:dyDescent="0.25">
      <c r="A4729">
        <v>410</v>
      </c>
      <c r="B4729">
        <v>470</v>
      </c>
      <c r="C4729" t="s">
        <v>1093</v>
      </c>
      <c r="D4729" t="s">
        <v>910</v>
      </c>
      <c r="E4729" t="s">
        <v>1052</v>
      </c>
      <c r="F4729" t="str">
        <f t="shared" si="73"/>
        <v>410470DKA6420DKA1060DKA3230</v>
      </c>
      <c r="G4729" t="s">
        <v>723</v>
      </c>
    </row>
    <row r="4730" spans="1:7" x14ac:dyDescent="0.25">
      <c r="A4730">
        <v>410</v>
      </c>
      <c r="B4730">
        <v>470</v>
      </c>
      <c r="C4730" t="s">
        <v>1093</v>
      </c>
      <c r="D4730" t="s">
        <v>911</v>
      </c>
      <c r="E4730" t="s">
        <v>1046</v>
      </c>
      <c r="F4730" t="str">
        <f t="shared" si="73"/>
        <v>410470DKA6420DKA1070-1080DKA3200</v>
      </c>
      <c r="G4730" t="s">
        <v>501</v>
      </c>
    </row>
    <row r="4731" spans="1:7" x14ac:dyDescent="0.25">
      <c r="A4731">
        <v>410</v>
      </c>
      <c r="B4731">
        <v>470</v>
      </c>
      <c r="C4731" t="s">
        <v>1093</v>
      </c>
      <c r="D4731" t="s">
        <v>911</v>
      </c>
      <c r="E4731" t="s">
        <v>1048</v>
      </c>
      <c r="F4731" t="str">
        <f t="shared" si="73"/>
        <v>410470DKA6420DKA1070-1080DKA3210</v>
      </c>
      <c r="G4731" t="s">
        <v>501</v>
      </c>
    </row>
    <row r="4732" spans="1:7" x14ac:dyDescent="0.25">
      <c r="A4732">
        <v>410</v>
      </c>
      <c r="B4732">
        <v>470</v>
      </c>
      <c r="C4732" t="s">
        <v>1093</v>
      </c>
      <c r="D4732" t="s">
        <v>911</v>
      </c>
      <c r="E4732" t="s">
        <v>1050</v>
      </c>
      <c r="F4732" t="str">
        <f t="shared" si="73"/>
        <v>410470DKA6420DKA1070-1080DKA3220</v>
      </c>
      <c r="G4732" t="s">
        <v>501</v>
      </c>
    </row>
    <row r="4733" spans="1:7" x14ac:dyDescent="0.25">
      <c r="A4733">
        <v>410</v>
      </c>
      <c r="B4733">
        <v>470</v>
      </c>
      <c r="C4733" t="s">
        <v>1093</v>
      </c>
      <c r="D4733" t="s">
        <v>911</v>
      </c>
      <c r="E4733" t="s">
        <v>1052</v>
      </c>
      <c r="F4733" t="str">
        <f t="shared" si="73"/>
        <v>410470DKA6420DKA1070-1080DKA3230</v>
      </c>
      <c r="G4733" t="s">
        <v>501</v>
      </c>
    </row>
    <row r="4734" spans="1:7" x14ac:dyDescent="0.25">
      <c r="A4734">
        <v>410</v>
      </c>
      <c r="B4734">
        <v>470</v>
      </c>
      <c r="C4734" t="s">
        <v>1093</v>
      </c>
      <c r="D4734" t="s">
        <v>913</v>
      </c>
      <c r="E4734" t="s">
        <v>1046</v>
      </c>
      <c r="F4734" t="str">
        <f t="shared" si="73"/>
        <v>410470DKA6420DKA1090DKA3200</v>
      </c>
      <c r="G4734" t="s">
        <v>723</v>
      </c>
    </row>
    <row r="4735" spans="1:7" x14ac:dyDescent="0.25">
      <c r="A4735">
        <v>410</v>
      </c>
      <c r="B4735">
        <v>470</v>
      </c>
      <c r="C4735" t="s">
        <v>1093</v>
      </c>
      <c r="D4735" t="s">
        <v>913</v>
      </c>
      <c r="E4735" t="s">
        <v>1048</v>
      </c>
      <c r="F4735" t="str">
        <f t="shared" si="73"/>
        <v>410470DKA6420DKA1090DKA3210</v>
      </c>
      <c r="G4735" t="s">
        <v>723</v>
      </c>
    </row>
    <row r="4736" spans="1:7" x14ac:dyDescent="0.25">
      <c r="A4736">
        <v>410</v>
      </c>
      <c r="B4736">
        <v>470</v>
      </c>
      <c r="C4736" t="s">
        <v>1093</v>
      </c>
      <c r="D4736" t="s">
        <v>913</v>
      </c>
      <c r="E4736" t="s">
        <v>1050</v>
      </c>
      <c r="F4736" t="str">
        <f t="shared" si="73"/>
        <v>410470DKA6420DKA1090DKA3220</v>
      </c>
      <c r="G4736" t="s">
        <v>723</v>
      </c>
    </row>
    <row r="4737" spans="1:7" x14ac:dyDescent="0.25">
      <c r="A4737">
        <v>410</v>
      </c>
      <c r="B4737">
        <v>470</v>
      </c>
      <c r="C4737" t="s">
        <v>1093</v>
      </c>
      <c r="D4737" t="s">
        <v>913</v>
      </c>
      <c r="E4737" t="s">
        <v>1052</v>
      </c>
      <c r="F4737" t="str">
        <f t="shared" si="73"/>
        <v>410470DKA6420DKA1090DKA3230</v>
      </c>
      <c r="G4737" t="s">
        <v>723</v>
      </c>
    </row>
    <row r="4738" spans="1:7" x14ac:dyDescent="0.25">
      <c r="A4738">
        <v>410</v>
      </c>
      <c r="B4738">
        <v>470</v>
      </c>
      <c r="C4738" t="s">
        <v>1094</v>
      </c>
      <c r="D4738" t="s">
        <v>908</v>
      </c>
      <c r="E4738" t="s">
        <v>1046</v>
      </c>
      <c r="F4738" t="str">
        <f t="shared" si="73"/>
        <v>410470DKA6430DKA1040-1050DKA3200</v>
      </c>
      <c r="G4738" t="s">
        <v>501</v>
      </c>
    </row>
    <row r="4739" spans="1:7" x14ac:dyDescent="0.25">
      <c r="A4739">
        <v>410</v>
      </c>
      <c r="B4739">
        <v>470</v>
      </c>
      <c r="C4739" t="s">
        <v>1094</v>
      </c>
      <c r="D4739" t="s">
        <v>908</v>
      </c>
      <c r="E4739" t="s">
        <v>1048</v>
      </c>
      <c r="F4739" t="str">
        <f t="shared" ref="F4739:F4802" si="74">CONCATENATE(A4739,B4739,C4739,D4739,E4739)</f>
        <v>410470DKA6430DKA1040-1050DKA3210</v>
      </c>
      <c r="G4739" t="s">
        <v>501</v>
      </c>
    </row>
    <row r="4740" spans="1:7" x14ac:dyDescent="0.25">
      <c r="A4740">
        <v>410</v>
      </c>
      <c r="B4740">
        <v>470</v>
      </c>
      <c r="C4740" t="s">
        <v>1094</v>
      </c>
      <c r="D4740" t="s">
        <v>908</v>
      </c>
      <c r="E4740" t="s">
        <v>1050</v>
      </c>
      <c r="F4740" t="str">
        <f t="shared" si="74"/>
        <v>410470DKA6430DKA1040-1050DKA3220</v>
      </c>
      <c r="G4740" t="s">
        <v>501</v>
      </c>
    </row>
    <row r="4741" spans="1:7" x14ac:dyDescent="0.25">
      <c r="A4741">
        <v>410</v>
      </c>
      <c r="B4741">
        <v>470</v>
      </c>
      <c r="C4741" t="s">
        <v>1094</v>
      </c>
      <c r="D4741" t="s">
        <v>908</v>
      </c>
      <c r="E4741" t="s">
        <v>1052</v>
      </c>
      <c r="F4741" t="str">
        <f t="shared" si="74"/>
        <v>410470DKA6430DKA1040-1050DKA3230</v>
      </c>
      <c r="G4741" t="s">
        <v>501</v>
      </c>
    </row>
    <row r="4742" spans="1:7" x14ac:dyDescent="0.25">
      <c r="A4742">
        <v>410</v>
      </c>
      <c r="B4742">
        <v>470</v>
      </c>
      <c r="C4742" t="s">
        <v>1094</v>
      </c>
      <c r="D4742" t="s">
        <v>910</v>
      </c>
      <c r="E4742" t="s">
        <v>1046</v>
      </c>
      <c r="F4742" t="str">
        <f t="shared" si="74"/>
        <v>410470DKA6430DKA1060DKA3200</v>
      </c>
      <c r="G4742" t="s">
        <v>723</v>
      </c>
    </row>
    <row r="4743" spans="1:7" x14ac:dyDescent="0.25">
      <c r="A4743">
        <v>410</v>
      </c>
      <c r="B4743">
        <v>470</v>
      </c>
      <c r="C4743" t="s">
        <v>1094</v>
      </c>
      <c r="D4743" t="s">
        <v>910</v>
      </c>
      <c r="E4743" t="s">
        <v>1048</v>
      </c>
      <c r="F4743" t="str">
        <f t="shared" si="74"/>
        <v>410470DKA6430DKA1060DKA3210</v>
      </c>
      <c r="G4743" t="s">
        <v>723</v>
      </c>
    </row>
    <row r="4744" spans="1:7" x14ac:dyDescent="0.25">
      <c r="A4744">
        <v>410</v>
      </c>
      <c r="B4744">
        <v>470</v>
      </c>
      <c r="C4744" t="s">
        <v>1094</v>
      </c>
      <c r="D4744" t="s">
        <v>910</v>
      </c>
      <c r="E4744" t="s">
        <v>1050</v>
      </c>
      <c r="F4744" t="str">
        <f t="shared" si="74"/>
        <v>410470DKA6430DKA1060DKA3220</v>
      </c>
      <c r="G4744" t="s">
        <v>723</v>
      </c>
    </row>
    <row r="4745" spans="1:7" x14ac:dyDescent="0.25">
      <c r="A4745">
        <v>410</v>
      </c>
      <c r="B4745">
        <v>470</v>
      </c>
      <c r="C4745" t="s">
        <v>1094</v>
      </c>
      <c r="D4745" t="s">
        <v>910</v>
      </c>
      <c r="E4745" t="s">
        <v>1052</v>
      </c>
      <c r="F4745" t="str">
        <f t="shared" si="74"/>
        <v>410470DKA6430DKA1060DKA3230</v>
      </c>
      <c r="G4745" t="s">
        <v>723</v>
      </c>
    </row>
    <row r="4746" spans="1:7" x14ac:dyDescent="0.25">
      <c r="A4746">
        <v>410</v>
      </c>
      <c r="B4746">
        <v>470</v>
      </c>
      <c r="C4746" t="s">
        <v>1094</v>
      </c>
      <c r="D4746" t="s">
        <v>911</v>
      </c>
      <c r="E4746" t="s">
        <v>1046</v>
      </c>
      <c r="F4746" t="str">
        <f t="shared" si="74"/>
        <v>410470DKA6430DKA1070-1080DKA3200</v>
      </c>
      <c r="G4746" t="s">
        <v>501</v>
      </c>
    </row>
    <row r="4747" spans="1:7" x14ac:dyDescent="0.25">
      <c r="A4747">
        <v>410</v>
      </c>
      <c r="B4747">
        <v>470</v>
      </c>
      <c r="C4747" t="s">
        <v>1094</v>
      </c>
      <c r="D4747" t="s">
        <v>911</v>
      </c>
      <c r="E4747" t="s">
        <v>1048</v>
      </c>
      <c r="F4747" t="str">
        <f t="shared" si="74"/>
        <v>410470DKA6430DKA1070-1080DKA3210</v>
      </c>
      <c r="G4747" t="s">
        <v>501</v>
      </c>
    </row>
    <row r="4748" spans="1:7" x14ac:dyDescent="0.25">
      <c r="A4748">
        <v>410</v>
      </c>
      <c r="B4748">
        <v>470</v>
      </c>
      <c r="C4748" t="s">
        <v>1094</v>
      </c>
      <c r="D4748" t="s">
        <v>911</v>
      </c>
      <c r="E4748" t="s">
        <v>1050</v>
      </c>
      <c r="F4748" t="str">
        <f t="shared" si="74"/>
        <v>410470DKA6430DKA1070-1080DKA3220</v>
      </c>
      <c r="G4748" t="s">
        <v>501</v>
      </c>
    </row>
    <row r="4749" spans="1:7" x14ac:dyDescent="0.25">
      <c r="A4749">
        <v>410</v>
      </c>
      <c r="B4749">
        <v>470</v>
      </c>
      <c r="C4749" t="s">
        <v>1094</v>
      </c>
      <c r="D4749" t="s">
        <v>911</v>
      </c>
      <c r="E4749" t="s">
        <v>1052</v>
      </c>
      <c r="F4749" t="str">
        <f t="shared" si="74"/>
        <v>410470DKA6430DKA1070-1080DKA3230</v>
      </c>
      <c r="G4749" t="s">
        <v>501</v>
      </c>
    </row>
    <row r="4750" spans="1:7" x14ac:dyDescent="0.25">
      <c r="A4750">
        <v>410</v>
      </c>
      <c r="B4750">
        <v>470</v>
      </c>
      <c r="C4750" t="s">
        <v>1094</v>
      </c>
      <c r="D4750" t="s">
        <v>913</v>
      </c>
      <c r="E4750" t="s">
        <v>1046</v>
      </c>
      <c r="F4750" t="str">
        <f t="shared" si="74"/>
        <v>410470DKA6430DKA1090DKA3200</v>
      </c>
      <c r="G4750" t="s">
        <v>723</v>
      </c>
    </row>
    <row r="4751" spans="1:7" x14ac:dyDescent="0.25">
      <c r="A4751">
        <v>410</v>
      </c>
      <c r="B4751">
        <v>470</v>
      </c>
      <c r="C4751" t="s">
        <v>1094</v>
      </c>
      <c r="D4751" t="s">
        <v>913</v>
      </c>
      <c r="E4751" t="s">
        <v>1048</v>
      </c>
      <c r="F4751" t="str">
        <f t="shared" si="74"/>
        <v>410470DKA6430DKA1090DKA3210</v>
      </c>
      <c r="G4751" t="s">
        <v>723</v>
      </c>
    </row>
    <row r="4752" spans="1:7" x14ac:dyDescent="0.25">
      <c r="A4752">
        <v>410</v>
      </c>
      <c r="B4752">
        <v>470</v>
      </c>
      <c r="C4752" t="s">
        <v>1094</v>
      </c>
      <c r="D4752" t="s">
        <v>913</v>
      </c>
      <c r="E4752" t="s">
        <v>1050</v>
      </c>
      <c r="F4752" t="str">
        <f t="shared" si="74"/>
        <v>410470DKA6430DKA1090DKA3220</v>
      </c>
      <c r="G4752" t="s">
        <v>723</v>
      </c>
    </row>
    <row r="4753" spans="1:7" x14ac:dyDescent="0.25">
      <c r="A4753">
        <v>410</v>
      </c>
      <c r="B4753">
        <v>470</v>
      </c>
      <c r="C4753" t="s">
        <v>1094</v>
      </c>
      <c r="D4753" t="s">
        <v>913</v>
      </c>
      <c r="E4753" t="s">
        <v>1052</v>
      </c>
      <c r="F4753" t="str">
        <f t="shared" si="74"/>
        <v>410470DKA6430DKA1090DKA3230</v>
      </c>
      <c r="G4753" t="s">
        <v>723</v>
      </c>
    </row>
    <row r="4754" spans="1:7" x14ac:dyDescent="0.25">
      <c r="A4754">
        <v>410</v>
      </c>
      <c r="B4754">
        <v>480</v>
      </c>
      <c r="C4754" t="s">
        <v>1092</v>
      </c>
      <c r="D4754" t="s">
        <v>908</v>
      </c>
      <c r="E4754" t="s">
        <v>1046</v>
      </c>
      <c r="F4754" t="str">
        <f t="shared" si="74"/>
        <v>410480DKA6410DKA1040-1050DKA3200</v>
      </c>
      <c r="G4754" t="s">
        <v>501</v>
      </c>
    </row>
    <row r="4755" spans="1:7" x14ac:dyDescent="0.25">
      <c r="A4755">
        <v>410</v>
      </c>
      <c r="B4755">
        <v>480</v>
      </c>
      <c r="C4755" t="s">
        <v>1092</v>
      </c>
      <c r="D4755" t="s">
        <v>908</v>
      </c>
      <c r="E4755" t="s">
        <v>1048</v>
      </c>
      <c r="F4755" t="str">
        <f t="shared" si="74"/>
        <v>410480DKA6410DKA1040-1050DKA3210</v>
      </c>
      <c r="G4755" t="s">
        <v>501</v>
      </c>
    </row>
    <row r="4756" spans="1:7" x14ac:dyDescent="0.25">
      <c r="A4756">
        <v>410</v>
      </c>
      <c r="B4756">
        <v>480</v>
      </c>
      <c r="C4756" t="s">
        <v>1092</v>
      </c>
      <c r="D4756" t="s">
        <v>908</v>
      </c>
      <c r="E4756" t="s">
        <v>1050</v>
      </c>
      <c r="F4756" t="str">
        <f t="shared" si="74"/>
        <v>410480DKA6410DKA1040-1050DKA3220</v>
      </c>
      <c r="G4756" t="s">
        <v>501</v>
      </c>
    </row>
    <row r="4757" spans="1:7" x14ac:dyDescent="0.25">
      <c r="A4757">
        <v>410</v>
      </c>
      <c r="B4757">
        <v>480</v>
      </c>
      <c r="C4757" t="s">
        <v>1092</v>
      </c>
      <c r="D4757" t="s">
        <v>908</v>
      </c>
      <c r="E4757" t="s">
        <v>1052</v>
      </c>
      <c r="F4757" t="str">
        <f t="shared" si="74"/>
        <v>410480DKA6410DKA1040-1050DKA3230</v>
      </c>
      <c r="G4757" t="s">
        <v>501</v>
      </c>
    </row>
    <row r="4758" spans="1:7" x14ac:dyDescent="0.25">
      <c r="A4758">
        <v>410</v>
      </c>
      <c r="B4758">
        <v>480</v>
      </c>
      <c r="C4758" t="s">
        <v>1092</v>
      </c>
      <c r="D4758" t="s">
        <v>910</v>
      </c>
      <c r="E4758" t="s">
        <v>1046</v>
      </c>
      <c r="F4758" t="str">
        <f t="shared" si="74"/>
        <v>410480DKA6410DKA1060DKA3200</v>
      </c>
      <c r="G4758" t="s">
        <v>723</v>
      </c>
    </row>
    <row r="4759" spans="1:7" x14ac:dyDescent="0.25">
      <c r="A4759">
        <v>410</v>
      </c>
      <c r="B4759">
        <v>480</v>
      </c>
      <c r="C4759" t="s">
        <v>1092</v>
      </c>
      <c r="D4759" t="s">
        <v>910</v>
      </c>
      <c r="E4759" t="s">
        <v>1048</v>
      </c>
      <c r="F4759" t="str">
        <f t="shared" si="74"/>
        <v>410480DKA6410DKA1060DKA3210</v>
      </c>
      <c r="G4759" t="s">
        <v>723</v>
      </c>
    </row>
    <row r="4760" spans="1:7" x14ac:dyDescent="0.25">
      <c r="A4760">
        <v>410</v>
      </c>
      <c r="B4760">
        <v>480</v>
      </c>
      <c r="C4760" t="s">
        <v>1092</v>
      </c>
      <c r="D4760" t="s">
        <v>910</v>
      </c>
      <c r="E4760" t="s">
        <v>1050</v>
      </c>
      <c r="F4760" t="str">
        <f t="shared" si="74"/>
        <v>410480DKA6410DKA1060DKA3220</v>
      </c>
      <c r="G4760" t="s">
        <v>723</v>
      </c>
    </row>
    <row r="4761" spans="1:7" x14ac:dyDescent="0.25">
      <c r="A4761">
        <v>410</v>
      </c>
      <c r="B4761">
        <v>480</v>
      </c>
      <c r="C4761" t="s">
        <v>1092</v>
      </c>
      <c r="D4761" t="s">
        <v>910</v>
      </c>
      <c r="E4761" t="s">
        <v>1052</v>
      </c>
      <c r="F4761" t="str">
        <f t="shared" si="74"/>
        <v>410480DKA6410DKA1060DKA3230</v>
      </c>
      <c r="G4761" t="s">
        <v>723</v>
      </c>
    </row>
    <row r="4762" spans="1:7" x14ac:dyDescent="0.25">
      <c r="A4762">
        <v>410</v>
      </c>
      <c r="B4762">
        <v>480</v>
      </c>
      <c r="C4762" t="s">
        <v>1092</v>
      </c>
      <c r="D4762" t="s">
        <v>911</v>
      </c>
      <c r="E4762" t="s">
        <v>1046</v>
      </c>
      <c r="F4762" t="str">
        <f t="shared" si="74"/>
        <v>410480DKA6410DKA1070-1080DKA3200</v>
      </c>
      <c r="G4762" t="s">
        <v>501</v>
      </c>
    </row>
    <row r="4763" spans="1:7" x14ac:dyDescent="0.25">
      <c r="A4763">
        <v>410</v>
      </c>
      <c r="B4763">
        <v>480</v>
      </c>
      <c r="C4763" t="s">
        <v>1092</v>
      </c>
      <c r="D4763" t="s">
        <v>911</v>
      </c>
      <c r="E4763" t="s">
        <v>1048</v>
      </c>
      <c r="F4763" t="str">
        <f t="shared" si="74"/>
        <v>410480DKA6410DKA1070-1080DKA3210</v>
      </c>
      <c r="G4763" t="s">
        <v>501</v>
      </c>
    </row>
    <row r="4764" spans="1:7" x14ac:dyDescent="0.25">
      <c r="A4764">
        <v>410</v>
      </c>
      <c r="B4764">
        <v>480</v>
      </c>
      <c r="C4764" t="s">
        <v>1092</v>
      </c>
      <c r="D4764" t="s">
        <v>911</v>
      </c>
      <c r="E4764" t="s">
        <v>1050</v>
      </c>
      <c r="F4764" t="str">
        <f t="shared" si="74"/>
        <v>410480DKA6410DKA1070-1080DKA3220</v>
      </c>
      <c r="G4764" t="s">
        <v>501</v>
      </c>
    </row>
    <row r="4765" spans="1:7" x14ac:dyDescent="0.25">
      <c r="A4765">
        <v>410</v>
      </c>
      <c r="B4765">
        <v>480</v>
      </c>
      <c r="C4765" t="s">
        <v>1092</v>
      </c>
      <c r="D4765" t="s">
        <v>911</v>
      </c>
      <c r="E4765" t="s">
        <v>1052</v>
      </c>
      <c r="F4765" t="str">
        <f t="shared" si="74"/>
        <v>410480DKA6410DKA1070-1080DKA3230</v>
      </c>
      <c r="G4765" t="s">
        <v>501</v>
      </c>
    </row>
    <row r="4766" spans="1:7" x14ac:dyDescent="0.25">
      <c r="A4766">
        <v>410</v>
      </c>
      <c r="B4766">
        <v>480</v>
      </c>
      <c r="C4766" t="s">
        <v>1092</v>
      </c>
      <c r="D4766" t="s">
        <v>913</v>
      </c>
      <c r="E4766" t="s">
        <v>1046</v>
      </c>
      <c r="F4766" t="str">
        <f t="shared" si="74"/>
        <v>410480DKA6410DKA1090DKA3200</v>
      </c>
      <c r="G4766" t="s">
        <v>723</v>
      </c>
    </row>
    <row r="4767" spans="1:7" x14ac:dyDescent="0.25">
      <c r="A4767">
        <v>410</v>
      </c>
      <c r="B4767">
        <v>480</v>
      </c>
      <c r="C4767" t="s">
        <v>1092</v>
      </c>
      <c r="D4767" t="s">
        <v>913</v>
      </c>
      <c r="E4767" t="s">
        <v>1048</v>
      </c>
      <c r="F4767" t="str">
        <f t="shared" si="74"/>
        <v>410480DKA6410DKA1090DKA3210</v>
      </c>
      <c r="G4767" t="s">
        <v>723</v>
      </c>
    </row>
    <row r="4768" spans="1:7" x14ac:dyDescent="0.25">
      <c r="A4768">
        <v>410</v>
      </c>
      <c r="B4768">
        <v>480</v>
      </c>
      <c r="C4768" t="s">
        <v>1092</v>
      </c>
      <c r="D4768" t="s">
        <v>913</v>
      </c>
      <c r="E4768" t="s">
        <v>1050</v>
      </c>
      <c r="F4768" t="str">
        <f t="shared" si="74"/>
        <v>410480DKA6410DKA1090DKA3220</v>
      </c>
      <c r="G4768" t="s">
        <v>723</v>
      </c>
    </row>
    <row r="4769" spans="1:7" x14ac:dyDescent="0.25">
      <c r="A4769">
        <v>410</v>
      </c>
      <c r="B4769">
        <v>480</v>
      </c>
      <c r="C4769" t="s">
        <v>1092</v>
      </c>
      <c r="D4769" t="s">
        <v>913</v>
      </c>
      <c r="E4769" t="s">
        <v>1052</v>
      </c>
      <c r="F4769" t="str">
        <f t="shared" si="74"/>
        <v>410480DKA6410DKA1090DKA3230</v>
      </c>
      <c r="G4769" t="s">
        <v>723</v>
      </c>
    </row>
    <row r="4770" spans="1:7" x14ac:dyDescent="0.25">
      <c r="A4770">
        <v>410</v>
      </c>
      <c r="B4770">
        <v>480</v>
      </c>
      <c r="C4770" t="s">
        <v>1093</v>
      </c>
      <c r="D4770" t="s">
        <v>908</v>
      </c>
      <c r="E4770" t="s">
        <v>1046</v>
      </c>
      <c r="F4770" t="str">
        <f t="shared" si="74"/>
        <v>410480DKA6420DKA1040-1050DKA3200</v>
      </c>
      <c r="G4770" t="s">
        <v>501</v>
      </c>
    </row>
    <row r="4771" spans="1:7" x14ac:dyDescent="0.25">
      <c r="A4771">
        <v>410</v>
      </c>
      <c r="B4771">
        <v>480</v>
      </c>
      <c r="C4771" t="s">
        <v>1093</v>
      </c>
      <c r="D4771" t="s">
        <v>908</v>
      </c>
      <c r="E4771" t="s">
        <v>1048</v>
      </c>
      <c r="F4771" t="str">
        <f t="shared" si="74"/>
        <v>410480DKA6420DKA1040-1050DKA3210</v>
      </c>
      <c r="G4771" t="s">
        <v>501</v>
      </c>
    </row>
    <row r="4772" spans="1:7" x14ac:dyDescent="0.25">
      <c r="A4772">
        <v>410</v>
      </c>
      <c r="B4772">
        <v>480</v>
      </c>
      <c r="C4772" t="s">
        <v>1093</v>
      </c>
      <c r="D4772" t="s">
        <v>908</v>
      </c>
      <c r="E4772" t="s">
        <v>1050</v>
      </c>
      <c r="F4772" t="str">
        <f t="shared" si="74"/>
        <v>410480DKA6420DKA1040-1050DKA3220</v>
      </c>
      <c r="G4772" t="s">
        <v>501</v>
      </c>
    </row>
    <row r="4773" spans="1:7" x14ac:dyDescent="0.25">
      <c r="A4773">
        <v>410</v>
      </c>
      <c r="B4773">
        <v>480</v>
      </c>
      <c r="C4773" t="s">
        <v>1093</v>
      </c>
      <c r="D4773" t="s">
        <v>908</v>
      </c>
      <c r="E4773" t="s">
        <v>1052</v>
      </c>
      <c r="F4773" t="str">
        <f t="shared" si="74"/>
        <v>410480DKA6420DKA1040-1050DKA3230</v>
      </c>
      <c r="G4773" t="s">
        <v>501</v>
      </c>
    </row>
    <row r="4774" spans="1:7" x14ac:dyDescent="0.25">
      <c r="A4774">
        <v>410</v>
      </c>
      <c r="B4774">
        <v>480</v>
      </c>
      <c r="C4774" t="s">
        <v>1093</v>
      </c>
      <c r="D4774" t="s">
        <v>910</v>
      </c>
      <c r="E4774" t="s">
        <v>1046</v>
      </c>
      <c r="F4774" t="str">
        <f t="shared" si="74"/>
        <v>410480DKA6420DKA1060DKA3200</v>
      </c>
      <c r="G4774" t="s">
        <v>723</v>
      </c>
    </row>
    <row r="4775" spans="1:7" x14ac:dyDescent="0.25">
      <c r="A4775">
        <v>410</v>
      </c>
      <c r="B4775">
        <v>480</v>
      </c>
      <c r="C4775" t="s">
        <v>1093</v>
      </c>
      <c r="D4775" t="s">
        <v>910</v>
      </c>
      <c r="E4775" t="s">
        <v>1048</v>
      </c>
      <c r="F4775" t="str">
        <f t="shared" si="74"/>
        <v>410480DKA6420DKA1060DKA3210</v>
      </c>
      <c r="G4775" t="s">
        <v>723</v>
      </c>
    </row>
    <row r="4776" spans="1:7" x14ac:dyDescent="0.25">
      <c r="A4776">
        <v>410</v>
      </c>
      <c r="B4776">
        <v>480</v>
      </c>
      <c r="C4776" t="s">
        <v>1093</v>
      </c>
      <c r="D4776" t="s">
        <v>910</v>
      </c>
      <c r="E4776" t="s">
        <v>1050</v>
      </c>
      <c r="F4776" t="str">
        <f t="shared" si="74"/>
        <v>410480DKA6420DKA1060DKA3220</v>
      </c>
      <c r="G4776" t="s">
        <v>723</v>
      </c>
    </row>
    <row r="4777" spans="1:7" x14ac:dyDescent="0.25">
      <c r="A4777">
        <v>410</v>
      </c>
      <c r="B4777">
        <v>480</v>
      </c>
      <c r="C4777" t="s">
        <v>1093</v>
      </c>
      <c r="D4777" t="s">
        <v>910</v>
      </c>
      <c r="E4777" t="s">
        <v>1052</v>
      </c>
      <c r="F4777" t="str">
        <f t="shared" si="74"/>
        <v>410480DKA6420DKA1060DKA3230</v>
      </c>
      <c r="G4777" t="s">
        <v>723</v>
      </c>
    </row>
    <row r="4778" spans="1:7" x14ac:dyDescent="0.25">
      <c r="A4778">
        <v>410</v>
      </c>
      <c r="B4778">
        <v>480</v>
      </c>
      <c r="C4778" t="s">
        <v>1093</v>
      </c>
      <c r="D4778" t="s">
        <v>911</v>
      </c>
      <c r="E4778" t="s">
        <v>1046</v>
      </c>
      <c r="F4778" t="str">
        <f t="shared" si="74"/>
        <v>410480DKA6420DKA1070-1080DKA3200</v>
      </c>
      <c r="G4778" t="s">
        <v>501</v>
      </c>
    </row>
    <row r="4779" spans="1:7" x14ac:dyDescent="0.25">
      <c r="A4779">
        <v>410</v>
      </c>
      <c r="B4779">
        <v>480</v>
      </c>
      <c r="C4779" t="s">
        <v>1093</v>
      </c>
      <c r="D4779" t="s">
        <v>911</v>
      </c>
      <c r="E4779" t="s">
        <v>1048</v>
      </c>
      <c r="F4779" t="str">
        <f t="shared" si="74"/>
        <v>410480DKA6420DKA1070-1080DKA3210</v>
      </c>
      <c r="G4779" t="s">
        <v>501</v>
      </c>
    </row>
    <row r="4780" spans="1:7" x14ac:dyDescent="0.25">
      <c r="A4780">
        <v>410</v>
      </c>
      <c r="B4780">
        <v>480</v>
      </c>
      <c r="C4780" t="s">
        <v>1093</v>
      </c>
      <c r="D4780" t="s">
        <v>911</v>
      </c>
      <c r="E4780" t="s">
        <v>1050</v>
      </c>
      <c r="F4780" t="str">
        <f t="shared" si="74"/>
        <v>410480DKA6420DKA1070-1080DKA3220</v>
      </c>
      <c r="G4780" t="s">
        <v>501</v>
      </c>
    </row>
    <row r="4781" spans="1:7" x14ac:dyDescent="0.25">
      <c r="A4781">
        <v>410</v>
      </c>
      <c r="B4781">
        <v>480</v>
      </c>
      <c r="C4781" t="s">
        <v>1093</v>
      </c>
      <c r="D4781" t="s">
        <v>911</v>
      </c>
      <c r="E4781" t="s">
        <v>1052</v>
      </c>
      <c r="F4781" t="str">
        <f t="shared" si="74"/>
        <v>410480DKA6420DKA1070-1080DKA3230</v>
      </c>
      <c r="G4781" t="s">
        <v>501</v>
      </c>
    </row>
    <row r="4782" spans="1:7" x14ac:dyDescent="0.25">
      <c r="A4782">
        <v>410</v>
      </c>
      <c r="B4782">
        <v>480</v>
      </c>
      <c r="C4782" t="s">
        <v>1093</v>
      </c>
      <c r="D4782" t="s">
        <v>913</v>
      </c>
      <c r="E4782" t="s">
        <v>1046</v>
      </c>
      <c r="F4782" t="str">
        <f t="shared" si="74"/>
        <v>410480DKA6420DKA1090DKA3200</v>
      </c>
      <c r="G4782" t="s">
        <v>723</v>
      </c>
    </row>
    <row r="4783" spans="1:7" x14ac:dyDescent="0.25">
      <c r="A4783">
        <v>410</v>
      </c>
      <c r="B4783">
        <v>480</v>
      </c>
      <c r="C4783" t="s">
        <v>1093</v>
      </c>
      <c r="D4783" t="s">
        <v>913</v>
      </c>
      <c r="E4783" t="s">
        <v>1048</v>
      </c>
      <c r="F4783" t="str">
        <f t="shared" si="74"/>
        <v>410480DKA6420DKA1090DKA3210</v>
      </c>
      <c r="G4783" t="s">
        <v>723</v>
      </c>
    </row>
    <row r="4784" spans="1:7" x14ac:dyDescent="0.25">
      <c r="A4784">
        <v>410</v>
      </c>
      <c r="B4784">
        <v>480</v>
      </c>
      <c r="C4784" t="s">
        <v>1093</v>
      </c>
      <c r="D4784" t="s">
        <v>913</v>
      </c>
      <c r="E4784" t="s">
        <v>1050</v>
      </c>
      <c r="F4784" t="str">
        <f t="shared" si="74"/>
        <v>410480DKA6420DKA1090DKA3220</v>
      </c>
      <c r="G4784" t="s">
        <v>723</v>
      </c>
    </row>
    <row r="4785" spans="1:7" x14ac:dyDescent="0.25">
      <c r="A4785">
        <v>410</v>
      </c>
      <c r="B4785">
        <v>480</v>
      </c>
      <c r="C4785" t="s">
        <v>1093</v>
      </c>
      <c r="D4785" t="s">
        <v>913</v>
      </c>
      <c r="E4785" t="s">
        <v>1052</v>
      </c>
      <c r="F4785" t="str">
        <f t="shared" si="74"/>
        <v>410480DKA6420DKA1090DKA3230</v>
      </c>
      <c r="G4785" t="s">
        <v>723</v>
      </c>
    </row>
    <row r="4786" spans="1:7" x14ac:dyDescent="0.25">
      <c r="A4786">
        <v>410</v>
      </c>
      <c r="B4786">
        <v>480</v>
      </c>
      <c r="C4786" t="s">
        <v>1094</v>
      </c>
      <c r="D4786" t="s">
        <v>908</v>
      </c>
      <c r="E4786" t="s">
        <v>1046</v>
      </c>
      <c r="F4786" t="str">
        <f t="shared" si="74"/>
        <v>410480DKA6430DKA1040-1050DKA3200</v>
      </c>
      <c r="G4786" t="s">
        <v>501</v>
      </c>
    </row>
    <row r="4787" spans="1:7" x14ac:dyDescent="0.25">
      <c r="A4787">
        <v>410</v>
      </c>
      <c r="B4787">
        <v>480</v>
      </c>
      <c r="C4787" t="s">
        <v>1094</v>
      </c>
      <c r="D4787" t="s">
        <v>908</v>
      </c>
      <c r="E4787" t="s">
        <v>1048</v>
      </c>
      <c r="F4787" t="str">
        <f t="shared" si="74"/>
        <v>410480DKA6430DKA1040-1050DKA3210</v>
      </c>
      <c r="G4787" t="s">
        <v>501</v>
      </c>
    </row>
    <row r="4788" spans="1:7" x14ac:dyDescent="0.25">
      <c r="A4788">
        <v>410</v>
      </c>
      <c r="B4788">
        <v>480</v>
      </c>
      <c r="C4788" t="s">
        <v>1094</v>
      </c>
      <c r="D4788" t="s">
        <v>908</v>
      </c>
      <c r="E4788" t="s">
        <v>1050</v>
      </c>
      <c r="F4788" t="str">
        <f t="shared" si="74"/>
        <v>410480DKA6430DKA1040-1050DKA3220</v>
      </c>
      <c r="G4788" t="s">
        <v>501</v>
      </c>
    </row>
    <row r="4789" spans="1:7" x14ac:dyDescent="0.25">
      <c r="A4789">
        <v>410</v>
      </c>
      <c r="B4789">
        <v>480</v>
      </c>
      <c r="C4789" t="s">
        <v>1094</v>
      </c>
      <c r="D4789" t="s">
        <v>908</v>
      </c>
      <c r="E4789" t="s">
        <v>1052</v>
      </c>
      <c r="F4789" t="str">
        <f t="shared" si="74"/>
        <v>410480DKA6430DKA1040-1050DKA3230</v>
      </c>
      <c r="G4789" t="s">
        <v>501</v>
      </c>
    </row>
    <row r="4790" spans="1:7" x14ac:dyDescent="0.25">
      <c r="A4790">
        <v>410</v>
      </c>
      <c r="B4790">
        <v>480</v>
      </c>
      <c r="C4790" t="s">
        <v>1094</v>
      </c>
      <c r="D4790" t="s">
        <v>910</v>
      </c>
      <c r="E4790" t="s">
        <v>1046</v>
      </c>
      <c r="F4790" t="str">
        <f t="shared" si="74"/>
        <v>410480DKA6430DKA1060DKA3200</v>
      </c>
      <c r="G4790" t="s">
        <v>723</v>
      </c>
    </row>
    <row r="4791" spans="1:7" x14ac:dyDescent="0.25">
      <c r="A4791">
        <v>410</v>
      </c>
      <c r="B4791">
        <v>480</v>
      </c>
      <c r="C4791" t="s">
        <v>1094</v>
      </c>
      <c r="D4791" t="s">
        <v>910</v>
      </c>
      <c r="E4791" t="s">
        <v>1048</v>
      </c>
      <c r="F4791" t="str">
        <f t="shared" si="74"/>
        <v>410480DKA6430DKA1060DKA3210</v>
      </c>
      <c r="G4791" t="s">
        <v>723</v>
      </c>
    </row>
    <row r="4792" spans="1:7" x14ac:dyDescent="0.25">
      <c r="A4792">
        <v>410</v>
      </c>
      <c r="B4792">
        <v>480</v>
      </c>
      <c r="C4792" t="s">
        <v>1094</v>
      </c>
      <c r="D4792" t="s">
        <v>910</v>
      </c>
      <c r="E4792" t="s">
        <v>1050</v>
      </c>
      <c r="F4792" t="str">
        <f t="shared" si="74"/>
        <v>410480DKA6430DKA1060DKA3220</v>
      </c>
      <c r="G4792" t="s">
        <v>723</v>
      </c>
    </row>
    <row r="4793" spans="1:7" x14ac:dyDescent="0.25">
      <c r="A4793">
        <v>410</v>
      </c>
      <c r="B4793">
        <v>480</v>
      </c>
      <c r="C4793" t="s">
        <v>1094</v>
      </c>
      <c r="D4793" t="s">
        <v>910</v>
      </c>
      <c r="E4793" t="s">
        <v>1052</v>
      </c>
      <c r="F4793" t="str">
        <f t="shared" si="74"/>
        <v>410480DKA6430DKA1060DKA3230</v>
      </c>
      <c r="G4793" t="s">
        <v>723</v>
      </c>
    </row>
    <row r="4794" spans="1:7" x14ac:dyDescent="0.25">
      <c r="A4794">
        <v>410</v>
      </c>
      <c r="B4794">
        <v>480</v>
      </c>
      <c r="C4794" t="s">
        <v>1094</v>
      </c>
      <c r="D4794" t="s">
        <v>911</v>
      </c>
      <c r="E4794" t="s">
        <v>1046</v>
      </c>
      <c r="F4794" t="str">
        <f t="shared" si="74"/>
        <v>410480DKA6430DKA1070-1080DKA3200</v>
      </c>
      <c r="G4794" t="s">
        <v>501</v>
      </c>
    </row>
    <row r="4795" spans="1:7" x14ac:dyDescent="0.25">
      <c r="A4795">
        <v>410</v>
      </c>
      <c r="B4795">
        <v>480</v>
      </c>
      <c r="C4795" t="s">
        <v>1094</v>
      </c>
      <c r="D4795" t="s">
        <v>911</v>
      </c>
      <c r="E4795" t="s">
        <v>1048</v>
      </c>
      <c r="F4795" t="str">
        <f t="shared" si="74"/>
        <v>410480DKA6430DKA1070-1080DKA3210</v>
      </c>
      <c r="G4795" t="s">
        <v>501</v>
      </c>
    </row>
    <row r="4796" spans="1:7" x14ac:dyDescent="0.25">
      <c r="A4796">
        <v>410</v>
      </c>
      <c r="B4796">
        <v>480</v>
      </c>
      <c r="C4796" t="s">
        <v>1094</v>
      </c>
      <c r="D4796" t="s">
        <v>911</v>
      </c>
      <c r="E4796" t="s">
        <v>1050</v>
      </c>
      <c r="F4796" t="str">
        <f t="shared" si="74"/>
        <v>410480DKA6430DKA1070-1080DKA3220</v>
      </c>
      <c r="G4796" t="s">
        <v>501</v>
      </c>
    </row>
    <row r="4797" spans="1:7" x14ac:dyDescent="0.25">
      <c r="A4797">
        <v>410</v>
      </c>
      <c r="B4797">
        <v>480</v>
      </c>
      <c r="C4797" t="s">
        <v>1094</v>
      </c>
      <c r="D4797" t="s">
        <v>911</v>
      </c>
      <c r="E4797" t="s">
        <v>1052</v>
      </c>
      <c r="F4797" t="str">
        <f t="shared" si="74"/>
        <v>410480DKA6430DKA1070-1080DKA3230</v>
      </c>
      <c r="G4797" t="s">
        <v>501</v>
      </c>
    </row>
    <row r="4798" spans="1:7" x14ac:dyDescent="0.25">
      <c r="A4798">
        <v>410</v>
      </c>
      <c r="B4798">
        <v>480</v>
      </c>
      <c r="C4798" t="s">
        <v>1094</v>
      </c>
      <c r="D4798" t="s">
        <v>913</v>
      </c>
      <c r="E4798" t="s">
        <v>1046</v>
      </c>
      <c r="F4798" t="str">
        <f t="shared" si="74"/>
        <v>410480DKA6430DKA1090DKA3200</v>
      </c>
      <c r="G4798" t="s">
        <v>723</v>
      </c>
    </row>
    <row r="4799" spans="1:7" x14ac:dyDescent="0.25">
      <c r="A4799">
        <v>410</v>
      </c>
      <c r="B4799">
        <v>480</v>
      </c>
      <c r="C4799" t="s">
        <v>1094</v>
      </c>
      <c r="D4799" t="s">
        <v>913</v>
      </c>
      <c r="E4799" t="s">
        <v>1048</v>
      </c>
      <c r="F4799" t="str">
        <f t="shared" si="74"/>
        <v>410480DKA6430DKA1090DKA3210</v>
      </c>
      <c r="G4799" t="s">
        <v>723</v>
      </c>
    </row>
    <row r="4800" spans="1:7" x14ac:dyDescent="0.25">
      <c r="A4800">
        <v>410</v>
      </c>
      <c r="B4800">
        <v>480</v>
      </c>
      <c r="C4800" t="s">
        <v>1094</v>
      </c>
      <c r="D4800" t="s">
        <v>913</v>
      </c>
      <c r="E4800" t="s">
        <v>1050</v>
      </c>
      <c r="F4800" t="str">
        <f t="shared" si="74"/>
        <v>410480DKA6430DKA1090DKA3220</v>
      </c>
      <c r="G4800" t="s">
        <v>723</v>
      </c>
    </row>
    <row r="4801" spans="1:7" x14ac:dyDescent="0.25">
      <c r="A4801">
        <v>410</v>
      </c>
      <c r="B4801">
        <v>480</v>
      </c>
      <c r="C4801" t="s">
        <v>1094</v>
      </c>
      <c r="D4801" t="s">
        <v>913</v>
      </c>
      <c r="E4801" t="s">
        <v>1052</v>
      </c>
      <c r="F4801" t="str">
        <f t="shared" si="74"/>
        <v>410480DKA6430DKA1090DKA3230</v>
      </c>
      <c r="G4801" t="s">
        <v>723</v>
      </c>
    </row>
    <row r="4802" spans="1:7" x14ac:dyDescent="0.25">
      <c r="A4802">
        <v>410</v>
      </c>
      <c r="B4802">
        <v>490</v>
      </c>
      <c r="C4802" t="s">
        <v>1092</v>
      </c>
      <c r="D4802" t="s">
        <v>908</v>
      </c>
      <c r="E4802" t="s">
        <v>1046</v>
      </c>
      <c r="F4802" t="str">
        <f t="shared" si="74"/>
        <v>410490DKA6410DKA1040-1050DKA3200</v>
      </c>
      <c r="G4802" t="s">
        <v>501</v>
      </c>
    </row>
    <row r="4803" spans="1:7" x14ac:dyDescent="0.25">
      <c r="A4803">
        <v>410</v>
      </c>
      <c r="B4803">
        <v>490</v>
      </c>
      <c r="C4803" t="s">
        <v>1092</v>
      </c>
      <c r="D4803" t="s">
        <v>908</v>
      </c>
      <c r="E4803" t="s">
        <v>1048</v>
      </c>
      <c r="F4803" t="str">
        <f t="shared" ref="F4803:F4866" si="75">CONCATENATE(A4803,B4803,C4803,D4803,E4803)</f>
        <v>410490DKA6410DKA1040-1050DKA3210</v>
      </c>
      <c r="G4803" t="s">
        <v>501</v>
      </c>
    </row>
    <row r="4804" spans="1:7" x14ac:dyDescent="0.25">
      <c r="A4804">
        <v>410</v>
      </c>
      <c r="B4804">
        <v>490</v>
      </c>
      <c r="C4804" t="s">
        <v>1092</v>
      </c>
      <c r="D4804" t="s">
        <v>908</v>
      </c>
      <c r="E4804" t="s">
        <v>1050</v>
      </c>
      <c r="F4804" t="str">
        <f t="shared" si="75"/>
        <v>410490DKA6410DKA1040-1050DKA3220</v>
      </c>
      <c r="G4804" t="s">
        <v>501</v>
      </c>
    </row>
    <row r="4805" spans="1:7" x14ac:dyDescent="0.25">
      <c r="A4805">
        <v>410</v>
      </c>
      <c r="B4805">
        <v>490</v>
      </c>
      <c r="C4805" t="s">
        <v>1092</v>
      </c>
      <c r="D4805" t="s">
        <v>908</v>
      </c>
      <c r="E4805" t="s">
        <v>1052</v>
      </c>
      <c r="F4805" t="str">
        <f t="shared" si="75"/>
        <v>410490DKA6410DKA1040-1050DKA3230</v>
      </c>
      <c r="G4805" t="s">
        <v>501</v>
      </c>
    </row>
    <row r="4806" spans="1:7" x14ac:dyDescent="0.25">
      <c r="A4806">
        <v>410</v>
      </c>
      <c r="B4806">
        <v>490</v>
      </c>
      <c r="C4806" t="s">
        <v>1092</v>
      </c>
      <c r="D4806" t="s">
        <v>910</v>
      </c>
      <c r="E4806" t="s">
        <v>1046</v>
      </c>
      <c r="F4806" t="str">
        <f t="shared" si="75"/>
        <v>410490DKA6410DKA1060DKA3200</v>
      </c>
      <c r="G4806" t="s">
        <v>723</v>
      </c>
    </row>
    <row r="4807" spans="1:7" x14ac:dyDescent="0.25">
      <c r="A4807">
        <v>410</v>
      </c>
      <c r="B4807">
        <v>490</v>
      </c>
      <c r="C4807" t="s">
        <v>1092</v>
      </c>
      <c r="D4807" t="s">
        <v>910</v>
      </c>
      <c r="E4807" t="s">
        <v>1048</v>
      </c>
      <c r="F4807" t="str">
        <f t="shared" si="75"/>
        <v>410490DKA6410DKA1060DKA3210</v>
      </c>
      <c r="G4807" t="s">
        <v>723</v>
      </c>
    </row>
    <row r="4808" spans="1:7" x14ac:dyDescent="0.25">
      <c r="A4808">
        <v>410</v>
      </c>
      <c r="B4808">
        <v>490</v>
      </c>
      <c r="C4808" t="s">
        <v>1092</v>
      </c>
      <c r="D4808" t="s">
        <v>910</v>
      </c>
      <c r="E4808" t="s">
        <v>1050</v>
      </c>
      <c r="F4808" t="str">
        <f t="shared" si="75"/>
        <v>410490DKA6410DKA1060DKA3220</v>
      </c>
      <c r="G4808" t="s">
        <v>723</v>
      </c>
    </row>
    <row r="4809" spans="1:7" x14ac:dyDescent="0.25">
      <c r="A4809">
        <v>410</v>
      </c>
      <c r="B4809">
        <v>490</v>
      </c>
      <c r="C4809" t="s">
        <v>1092</v>
      </c>
      <c r="D4809" t="s">
        <v>910</v>
      </c>
      <c r="E4809" t="s">
        <v>1052</v>
      </c>
      <c r="F4809" t="str">
        <f t="shared" si="75"/>
        <v>410490DKA6410DKA1060DKA3230</v>
      </c>
      <c r="G4809" t="s">
        <v>723</v>
      </c>
    </row>
    <row r="4810" spans="1:7" x14ac:dyDescent="0.25">
      <c r="A4810">
        <v>410</v>
      </c>
      <c r="B4810">
        <v>490</v>
      </c>
      <c r="C4810" t="s">
        <v>1092</v>
      </c>
      <c r="D4810" t="s">
        <v>911</v>
      </c>
      <c r="E4810" t="s">
        <v>1046</v>
      </c>
      <c r="F4810" t="str">
        <f t="shared" si="75"/>
        <v>410490DKA6410DKA1070-1080DKA3200</v>
      </c>
      <c r="G4810" t="s">
        <v>501</v>
      </c>
    </row>
    <row r="4811" spans="1:7" x14ac:dyDescent="0.25">
      <c r="A4811">
        <v>410</v>
      </c>
      <c r="B4811">
        <v>490</v>
      </c>
      <c r="C4811" t="s">
        <v>1092</v>
      </c>
      <c r="D4811" t="s">
        <v>911</v>
      </c>
      <c r="E4811" t="s">
        <v>1048</v>
      </c>
      <c r="F4811" t="str">
        <f t="shared" si="75"/>
        <v>410490DKA6410DKA1070-1080DKA3210</v>
      </c>
      <c r="G4811" t="s">
        <v>501</v>
      </c>
    </row>
    <row r="4812" spans="1:7" x14ac:dyDescent="0.25">
      <c r="A4812">
        <v>410</v>
      </c>
      <c r="B4812">
        <v>490</v>
      </c>
      <c r="C4812" t="s">
        <v>1092</v>
      </c>
      <c r="D4812" t="s">
        <v>911</v>
      </c>
      <c r="E4812" t="s">
        <v>1050</v>
      </c>
      <c r="F4812" t="str">
        <f t="shared" si="75"/>
        <v>410490DKA6410DKA1070-1080DKA3220</v>
      </c>
      <c r="G4812" t="s">
        <v>501</v>
      </c>
    </row>
    <row r="4813" spans="1:7" x14ac:dyDescent="0.25">
      <c r="A4813">
        <v>410</v>
      </c>
      <c r="B4813">
        <v>490</v>
      </c>
      <c r="C4813" t="s">
        <v>1092</v>
      </c>
      <c r="D4813" t="s">
        <v>911</v>
      </c>
      <c r="E4813" t="s">
        <v>1052</v>
      </c>
      <c r="F4813" t="str">
        <f t="shared" si="75"/>
        <v>410490DKA6410DKA1070-1080DKA3230</v>
      </c>
      <c r="G4813" t="s">
        <v>501</v>
      </c>
    </row>
    <row r="4814" spans="1:7" x14ac:dyDescent="0.25">
      <c r="A4814">
        <v>410</v>
      </c>
      <c r="B4814">
        <v>490</v>
      </c>
      <c r="C4814" t="s">
        <v>1092</v>
      </c>
      <c r="D4814" t="s">
        <v>913</v>
      </c>
      <c r="E4814" t="s">
        <v>1046</v>
      </c>
      <c r="F4814" t="str">
        <f t="shared" si="75"/>
        <v>410490DKA6410DKA1090DKA3200</v>
      </c>
      <c r="G4814" t="s">
        <v>723</v>
      </c>
    </row>
    <row r="4815" spans="1:7" x14ac:dyDescent="0.25">
      <c r="A4815">
        <v>410</v>
      </c>
      <c r="B4815">
        <v>490</v>
      </c>
      <c r="C4815" t="s">
        <v>1092</v>
      </c>
      <c r="D4815" t="s">
        <v>913</v>
      </c>
      <c r="E4815" t="s">
        <v>1048</v>
      </c>
      <c r="F4815" t="str">
        <f t="shared" si="75"/>
        <v>410490DKA6410DKA1090DKA3210</v>
      </c>
      <c r="G4815" t="s">
        <v>723</v>
      </c>
    </row>
    <row r="4816" spans="1:7" x14ac:dyDescent="0.25">
      <c r="A4816">
        <v>410</v>
      </c>
      <c r="B4816">
        <v>490</v>
      </c>
      <c r="C4816" t="s">
        <v>1092</v>
      </c>
      <c r="D4816" t="s">
        <v>913</v>
      </c>
      <c r="E4816" t="s">
        <v>1050</v>
      </c>
      <c r="F4816" t="str">
        <f t="shared" si="75"/>
        <v>410490DKA6410DKA1090DKA3220</v>
      </c>
      <c r="G4816" t="s">
        <v>723</v>
      </c>
    </row>
    <row r="4817" spans="1:7" x14ac:dyDescent="0.25">
      <c r="A4817">
        <v>410</v>
      </c>
      <c r="B4817">
        <v>490</v>
      </c>
      <c r="C4817" t="s">
        <v>1092</v>
      </c>
      <c r="D4817" t="s">
        <v>913</v>
      </c>
      <c r="E4817" t="s">
        <v>1052</v>
      </c>
      <c r="F4817" t="str">
        <f t="shared" si="75"/>
        <v>410490DKA6410DKA1090DKA3230</v>
      </c>
      <c r="G4817" t="s">
        <v>723</v>
      </c>
    </row>
    <row r="4818" spans="1:7" x14ac:dyDescent="0.25">
      <c r="A4818">
        <v>410</v>
      </c>
      <c r="B4818">
        <v>490</v>
      </c>
      <c r="C4818" t="s">
        <v>1093</v>
      </c>
      <c r="D4818" t="s">
        <v>908</v>
      </c>
      <c r="E4818" t="s">
        <v>1046</v>
      </c>
      <c r="F4818" t="str">
        <f t="shared" si="75"/>
        <v>410490DKA6420DKA1040-1050DKA3200</v>
      </c>
      <c r="G4818" t="s">
        <v>501</v>
      </c>
    </row>
    <row r="4819" spans="1:7" x14ac:dyDescent="0.25">
      <c r="A4819">
        <v>410</v>
      </c>
      <c r="B4819">
        <v>490</v>
      </c>
      <c r="C4819" t="s">
        <v>1093</v>
      </c>
      <c r="D4819" t="s">
        <v>908</v>
      </c>
      <c r="E4819" t="s">
        <v>1048</v>
      </c>
      <c r="F4819" t="str">
        <f t="shared" si="75"/>
        <v>410490DKA6420DKA1040-1050DKA3210</v>
      </c>
      <c r="G4819" t="s">
        <v>501</v>
      </c>
    </row>
    <row r="4820" spans="1:7" x14ac:dyDescent="0.25">
      <c r="A4820">
        <v>410</v>
      </c>
      <c r="B4820">
        <v>490</v>
      </c>
      <c r="C4820" t="s">
        <v>1093</v>
      </c>
      <c r="D4820" t="s">
        <v>908</v>
      </c>
      <c r="E4820" t="s">
        <v>1050</v>
      </c>
      <c r="F4820" t="str">
        <f t="shared" si="75"/>
        <v>410490DKA6420DKA1040-1050DKA3220</v>
      </c>
      <c r="G4820" t="s">
        <v>501</v>
      </c>
    </row>
    <row r="4821" spans="1:7" x14ac:dyDescent="0.25">
      <c r="A4821">
        <v>410</v>
      </c>
      <c r="B4821">
        <v>490</v>
      </c>
      <c r="C4821" t="s">
        <v>1093</v>
      </c>
      <c r="D4821" t="s">
        <v>908</v>
      </c>
      <c r="E4821" t="s">
        <v>1052</v>
      </c>
      <c r="F4821" t="str">
        <f t="shared" si="75"/>
        <v>410490DKA6420DKA1040-1050DKA3230</v>
      </c>
      <c r="G4821" t="s">
        <v>501</v>
      </c>
    </row>
    <row r="4822" spans="1:7" x14ac:dyDescent="0.25">
      <c r="A4822">
        <v>410</v>
      </c>
      <c r="B4822">
        <v>490</v>
      </c>
      <c r="C4822" t="s">
        <v>1093</v>
      </c>
      <c r="D4822" t="s">
        <v>910</v>
      </c>
      <c r="E4822" t="s">
        <v>1046</v>
      </c>
      <c r="F4822" t="str">
        <f t="shared" si="75"/>
        <v>410490DKA6420DKA1060DKA3200</v>
      </c>
      <c r="G4822" t="s">
        <v>723</v>
      </c>
    </row>
    <row r="4823" spans="1:7" x14ac:dyDescent="0.25">
      <c r="A4823">
        <v>410</v>
      </c>
      <c r="B4823">
        <v>490</v>
      </c>
      <c r="C4823" t="s">
        <v>1093</v>
      </c>
      <c r="D4823" t="s">
        <v>910</v>
      </c>
      <c r="E4823" t="s">
        <v>1048</v>
      </c>
      <c r="F4823" t="str">
        <f t="shared" si="75"/>
        <v>410490DKA6420DKA1060DKA3210</v>
      </c>
      <c r="G4823" t="s">
        <v>723</v>
      </c>
    </row>
    <row r="4824" spans="1:7" x14ac:dyDescent="0.25">
      <c r="A4824">
        <v>410</v>
      </c>
      <c r="B4824">
        <v>490</v>
      </c>
      <c r="C4824" t="s">
        <v>1093</v>
      </c>
      <c r="D4824" t="s">
        <v>910</v>
      </c>
      <c r="E4824" t="s">
        <v>1050</v>
      </c>
      <c r="F4824" t="str">
        <f t="shared" si="75"/>
        <v>410490DKA6420DKA1060DKA3220</v>
      </c>
      <c r="G4824" t="s">
        <v>723</v>
      </c>
    </row>
    <row r="4825" spans="1:7" x14ac:dyDescent="0.25">
      <c r="A4825">
        <v>410</v>
      </c>
      <c r="B4825">
        <v>490</v>
      </c>
      <c r="C4825" t="s">
        <v>1093</v>
      </c>
      <c r="D4825" t="s">
        <v>910</v>
      </c>
      <c r="E4825" t="s">
        <v>1052</v>
      </c>
      <c r="F4825" t="str">
        <f t="shared" si="75"/>
        <v>410490DKA6420DKA1060DKA3230</v>
      </c>
      <c r="G4825" t="s">
        <v>723</v>
      </c>
    </row>
    <row r="4826" spans="1:7" x14ac:dyDescent="0.25">
      <c r="A4826">
        <v>410</v>
      </c>
      <c r="B4826">
        <v>490</v>
      </c>
      <c r="C4826" t="s">
        <v>1093</v>
      </c>
      <c r="D4826" t="s">
        <v>911</v>
      </c>
      <c r="E4826" t="s">
        <v>1046</v>
      </c>
      <c r="F4826" t="str">
        <f t="shared" si="75"/>
        <v>410490DKA6420DKA1070-1080DKA3200</v>
      </c>
      <c r="G4826" t="s">
        <v>501</v>
      </c>
    </row>
    <row r="4827" spans="1:7" x14ac:dyDescent="0.25">
      <c r="A4827">
        <v>410</v>
      </c>
      <c r="B4827">
        <v>490</v>
      </c>
      <c r="C4827" t="s">
        <v>1093</v>
      </c>
      <c r="D4827" t="s">
        <v>911</v>
      </c>
      <c r="E4827" t="s">
        <v>1048</v>
      </c>
      <c r="F4827" t="str">
        <f t="shared" si="75"/>
        <v>410490DKA6420DKA1070-1080DKA3210</v>
      </c>
      <c r="G4827" t="s">
        <v>501</v>
      </c>
    </row>
    <row r="4828" spans="1:7" x14ac:dyDescent="0.25">
      <c r="A4828">
        <v>410</v>
      </c>
      <c r="B4828">
        <v>490</v>
      </c>
      <c r="C4828" t="s">
        <v>1093</v>
      </c>
      <c r="D4828" t="s">
        <v>911</v>
      </c>
      <c r="E4828" t="s">
        <v>1050</v>
      </c>
      <c r="F4828" t="str">
        <f t="shared" si="75"/>
        <v>410490DKA6420DKA1070-1080DKA3220</v>
      </c>
      <c r="G4828" t="s">
        <v>501</v>
      </c>
    </row>
    <row r="4829" spans="1:7" x14ac:dyDescent="0.25">
      <c r="A4829">
        <v>410</v>
      </c>
      <c r="B4829">
        <v>490</v>
      </c>
      <c r="C4829" t="s">
        <v>1093</v>
      </c>
      <c r="D4829" t="s">
        <v>911</v>
      </c>
      <c r="E4829" t="s">
        <v>1052</v>
      </c>
      <c r="F4829" t="str">
        <f t="shared" si="75"/>
        <v>410490DKA6420DKA1070-1080DKA3230</v>
      </c>
      <c r="G4829" t="s">
        <v>501</v>
      </c>
    </row>
    <row r="4830" spans="1:7" x14ac:dyDescent="0.25">
      <c r="A4830">
        <v>410</v>
      </c>
      <c r="B4830">
        <v>490</v>
      </c>
      <c r="C4830" t="s">
        <v>1093</v>
      </c>
      <c r="D4830" t="s">
        <v>913</v>
      </c>
      <c r="E4830" t="s">
        <v>1046</v>
      </c>
      <c r="F4830" t="str">
        <f t="shared" si="75"/>
        <v>410490DKA6420DKA1090DKA3200</v>
      </c>
      <c r="G4830" t="s">
        <v>723</v>
      </c>
    </row>
    <row r="4831" spans="1:7" x14ac:dyDescent="0.25">
      <c r="A4831">
        <v>410</v>
      </c>
      <c r="B4831">
        <v>490</v>
      </c>
      <c r="C4831" t="s">
        <v>1093</v>
      </c>
      <c r="D4831" t="s">
        <v>913</v>
      </c>
      <c r="E4831" t="s">
        <v>1048</v>
      </c>
      <c r="F4831" t="str">
        <f t="shared" si="75"/>
        <v>410490DKA6420DKA1090DKA3210</v>
      </c>
      <c r="G4831" t="s">
        <v>723</v>
      </c>
    </row>
    <row r="4832" spans="1:7" x14ac:dyDescent="0.25">
      <c r="A4832">
        <v>410</v>
      </c>
      <c r="B4832">
        <v>490</v>
      </c>
      <c r="C4832" t="s">
        <v>1093</v>
      </c>
      <c r="D4832" t="s">
        <v>913</v>
      </c>
      <c r="E4832" t="s">
        <v>1050</v>
      </c>
      <c r="F4832" t="str">
        <f t="shared" si="75"/>
        <v>410490DKA6420DKA1090DKA3220</v>
      </c>
      <c r="G4832" t="s">
        <v>723</v>
      </c>
    </row>
    <row r="4833" spans="1:7" x14ac:dyDescent="0.25">
      <c r="A4833">
        <v>410</v>
      </c>
      <c r="B4833">
        <v>490</v>
      </c>
      <c r="C4833" t="s">
        <v>1093</v>
      </c>
      <c r="D4833" t="s">
        <v>913</v>
      </c>
      <c r="E4833" t="s">
        <v>1052</v>
      </c>
      <c r="F4833" t="str">
        <f t="shared" si="75"/>
        <v>410490DKA6420DKA1090DKA3230</v>
      </c>
      <c r="G4833" t="s">
        <v>723</v>
      </c>
    </row>
    <row r="4834" spans="1:7" x14ac:dyDescent="0.25">
      <c r="A4834">
        <v>410</v>
      </c>
      <c r="B4834">
        <v>490</v>
      </c>
      <c r="C4834" t="s">
        <v>1094</v>
      </c>
      <c r="D4834" t="s">
        <v>908</v>
      </c>
      <c r="E4834" t="s">
        <v>1046</v>
      </c>
      <c r="F4834" t="str">
        <f t="shared" si="75"/>
        <v>410490DKA6430DKA1040-1050DKA3200</v>
      </c>
      <c r="G4834" t="s">
        <v>501</v>
      </c>
    </row>
    <row r="4835" spans="1:7" x14ac:dyDescent="0.25">
      <c r="A4835">
        <v>410</v>
      </c>
      <c r="B4835">
        <v>490</v>
      </c>
      <c r="C4835" t="s">
        <v>1094</v>
      </c>
      <c r="D4835" t="s">
        <v>908</v>
      </c>
      <c r="E4835" t="s">
        <v>1048</v>
      </c>
      <c r="F4835" t="str">
        <f t="shared" si="75"/>
        <v>410490DKA6430DKA1040-1050DKA3210</v>
      </c>
      <c r="G4835" t="s">
        <v>501</v>
      </c>
    </row>
    <row r="4836" spans="1:7" x14ac:dyDescent="0.25">
      <c r="A4836">
        <v>410</v>
      </c>
      <c r="B4836">
        <v>490</v>
      </c>
      <c r="C4836" t="s">
        <v>1094</v>
      </c>
      <c r="D4836" t="s">
        <v>908</v>
      </c>
      <c r="E4836" t="s">
        <v>1050</v>
      </c>
      <c r="F4836" t="str">
        <f t="shared" si="75"/>
        <v>410490DKA6430DKA1040-1050DKA3220</v>
      </c>
      <c r="G4836" t="s">
        <v>501</v>
      </c>
    </row>
    <row r="4837" spans="1:7" x14ac:dyDescent="0.25">
      <c r="A4837">
        <v>410</v>
      </c>
      <c r="B4837">
        <v>490</v>
      </c>
      <c r="C4837" t="s">
        <v>1094</v>
      </c>
      <c r="D4837" t="s">
        <v>908</v>
      </c>
      <c r="E4837" t="s">
        <v>1052</v>
      </c>
      <c r="F4837" t="str">
        <f t="shared" si="75"/>
        <v>410490DKA6430DKA1040-1050DKA3230</v>
      </c>
      <c r="G4837" t="s">
        <v>501</v>
      </c>
    </row>
    <row r="4838" spans="1:7" x14ac:dyDescent="0.25">
      <c r="A4838">
        <v>410</v>
      </c>
      <c r="B4838">
        <v>490</v>
      </c>
      <c r="C4838" t="s">
        <v>1094</v>
      </c>
      <c r="D4838" t="s">
        <v>910</v>
      </c>
      <c r="E4838" t="s">
        <v>1046</v>
      </c>
      <c r="F4838" t="str">
        <f t="shared" si="75"/>
        <v>410490DKA6430DKA1060DKA3200</v>
      </c>
      <c r="G4838" t="s">
        <v>723</v>
      </c>
    </row>
    <row r="4839" spans="1:7" x14ac:dyDescent="0.25">
      <c r="A4839">
        <v>410</v>
      </c>
      <c r="B4839">
        <v>490</v>
      </c>
      <c r="C4839" t="s">
        <v>1094</v>
      </c>
      <c r="D4839" t="s">
        <v>910</v>
      </c>
      <c r="E4839" t="s">
        <v>1048</v>
      </c>
      <c r="F4839" t="str">
        <f t="shared" si="75"/>
        <v>410490DKA6430DKA1060DKA3210</v>
      </c>
      <c r="G4839" t="s">
        <v>723</v>
      </c>
    </row>
    <row r="4840" spans="1:7" x14ac:dyDescent="0.25">
      <c r="A4840">
        <v>410</v>
      </c>
      <c r="B4840">
        <v>490</v>
      </c>
      <c r="C4840" t="s">
        <v>1094</v>
      </c>
      <c r="D4840" t="s">
        <v>910</v>
      </c>
      <c r="E4840" t="s">
        <v>1050</v>
      </c>
      <c r="F4840" t="str">
        <f t="shared" si="75"/>
        <v>410490DKA6430DKA1060DKA3220</v>
      </c>
      <c r="G4840" t="s">
        <v>723</v>
      </c>
    </row>
    <row r="4841" spans="1:7" x14ac:dyDescent="0.25">
      <c r="A4841">
        <v>410</v>
      </c>
      <c r="B4841">
        <v>490</v>
      </c>
      <c r="C4841" t="s">
        <v>1094</v>
      </c>
      <c r="D4841" t="s">
        <v>910</v>
      </c>
      <c r="E4841" t="s">
        <v>1052</v>
      </c>
      <c r="F4841" t="str">
        <f t="shared" si="75"/>
        <v>410490DKA6430DKA1060DKA3230</v>
      </c>
      <c r="G4841" t="s">
        <v>723</v>
      </c>
    </row>
    <row r="4842" spans="1:7" x14ac:dyDescent="0.25">
      <c r="A4842">
        <v>410</v>
      </c>
      <c r="B4842">
        <v>490</v>
      </c>
      <c r="C4842" t="s">
        <v>1094</v>
      </c>
      <c r="D4842" t="s">
        <v>911</v>
      </c>
      <c r="E4842" t="s">
        <v>1046</v>
      </c>
      <c r="F4842" t="str">
        <f t="shared" si="75"/>
        <v>410490DKA6430DKA1070-1080DKA3200</v>
      </c>
      <c r="G4842" t="s">
        <v>501</v>
      </c>
    </row>
    <row r="4843" spans="1:7" x14ac:dyDescent="0.25">
      <c r="A4843">
        <v>410</v>
      </c>
      <c r="B4843">
        <v>490</v>
      </c>
      <c r="C4843" t="s">
        <v>1094</v>
      </c>
      <c r="D4843" t="s">
        <v>911</v>
      </c>
      <c r="E4843" t="s">
        <v>1048</v>
      </c>
      <c r="F4843" t="str">
        <f t="shared" si="75"/>
        <v>410490DKA6430DKA1070-1080DKA3210</v>
      </c>
      <c r="G4843" t="s">
        <v>501</v>
      </c>
    </row>
    <row r="4844" spans="1:7" x14ac:dyDescent="0.25">
      <c r="A4844">
        <v>410</v>
      </c>
      <c r="B4844">
        <v>490</v>
      </c>
      <c r="C4844" t="s">
        <v>1094</v>
      </c>
      <c r="D4844" t="s">
        <v>911</v>
      </c>
      <c r="E4844" t="s">
        <v>1050</v>
      </c>
      <c r="F4844" t="str">
        <f t="shared" si="75"/>
        <v>410490DKA6430DKA1070-1080DKA3220</v>
      </c>
      <c r="G4844" t="s">
        <v>501</v>
      </c>
    </row>
    <row r="4845" spans="1:7" x14ac:dyDescent="0.25">
      <c r="A4845">
        <v>410</v>
      </c>
      <c r="B4845">
        <v>490</v>
      </c>
      <c r="C4845" t="s">
        <v>1094</v>
      </c>
      <c r="D4845" t="s">
        <v>911</v>
      </c>
      <c r="E4845" t="s">
        <v>1052</v>
      </c>
      <c r="F4845" t="str">
        <f t="shared" si="75"/>
        <v>410490DKA6430DKA1070-1080DKA3230</v>
      </c>
      <c r="G4845" t="s">
        <v>501</v>
      </c>
    </row>
    <row r="4846" spans="1:7" x14ac:dyDescent="0.25">
      <c r="A4846">
        <v>410</v>
      </c>
      <c r="B4846">
        <v>490</v>
      </c>
      <c r="C4846" t="s">
        <v>1094</v>
      </c>
      <c r="D4846" t="s">
        <v>913</v>
      </c>
      <c r="E4846" t="s">
        <v>1046</v>
      </c>
      <c r="F4846" t="str">
        <f t="shared" si="75"/>
        <v>410490DKA6430DKA1090DKA3200</v>
      </c>
      <c r="G4846" t="s">
        <v>723</v>
      </c>
    </row>
    <row r="4847" spans="1:7" x14ac:dyDescent="0.25">
      <c r="A4847">
        <v>410</v>
      </c>
      <c r="B4847">
        <v>490</v>
      </c>
      <c r="C4847" t="s">
        <v>1094</v>
      </c>
      <c r="D4847" t="s">
        <v>913</v>
      </c>
      <c r="E4847" t="s">
        <v>1048</v>
      </c>
      <c r="F4847" t="str">
        <f t="shared" si="75"/>
        <v>410490DKA6430DKA1090DKA3210</v>
      </c>
      <c r="G4847" t="s">
        <v>723</v>
      </c>
    </row>
    <row r="4848" spans="1:7" x14ac:dyDescent="0.25">
      <c r="A4848">
        <v>410</v>
      </c>
      <c r="B4848">
        <v>490</v>
      </c>
      <c r="C4848" t="s">
        <v>1094</v>
      </c>
      <c r="D4848" t="s">
        <v>913</v>
      </c>
      <c r="E4848" t="s">
        <v>1050</v>
      </c>
      <c r="F4848" t="str">
        <f t="shared" si="75"/>
        <v>410490DKA6430DKA1090DKA3220</v>
      </c>
      <c r="G4848" t="s">
        <v>723</v>
      </c>
    </row>
    <row r="4849" spans="1:7" x14ac:dyDescent="0.25">
      <c r="A4849">
        <v>410</v>
      </c>
      <c r="B4849">
        <v>490</v>
      </c>
      <c r="C4849" t="s">
        <v>1094</v>
      </c>
      <c r="D4849" t="s">
        <v>913</v>
      </c>
      <c r="E4849" t="s">
        <v>1052</v>
      </c>
      <c r="F4849" t="str">
        <f t="shared" si="75"/>
        <v>410490DKA6430DKA1090DKA3230</v>
      </c>
      <c r="G4849" t="s">
        <v>723</v>
      </c>
    </row>
    <row r="4850" spans="1:7" x14ac:dyDescent="0.25">
      <c r="A4850">
        <v>410</v>
      </c>
      <c r="B4850">
        <v>500</v>
      </c>
      <c r="C4850" t="s">
        <v>1092</v>
      </c>
      <c r="D4850" t="s">
        <v>908</v>
      </c>
      <c r="E4850" t="s">
        <v>1046</v>
      </c>
      <c r="F4850" t="str">
        <f t="shared" si="75"/>
        <v>410500DKA6410DKA1040-1050DKA3200</v>
      </c>
      <c r="G4850" t="s">
        <v>723</v>
      </c>
    </row>
    <row r="4851" spans="1:7" x14ac:dyDescent="0.25">
      <c r="A4851">
        <v>410</v>
      </c>
      <c r="B4851">
        <v>500</v>
      </c>
      <c r="C4851" t="s">
        <v>1092</v>
      </c>
      <c r="D4851" t="s">
        <v>908</v>
      </c>
      <c r="E4851" t="s">
        <v>1048</v>
      </c>
      <c r="F4851" t="str">
        <f t="shared" si="75"/>
        <v>410500DKA6410DKA1040-1050DKA3210</v>
      </c>
      <c r="G4851" t="s">
        <v>723</v>
      </c>
    </row>
    <row r="4852" spans="1:7" x14ac:dyDescent="0.25">
      <c r="A4852">
        <v>410</v>
      </c>
      <c r="B4852">
        <v>500</v>
      </c>
      <c r="C4852" t="s">
        <v>1092</v>
      </c>
      <c r="D4852" t="s">
        <v>908</v>
      </c>
      <c r="E4852" t="s">
        <v>1050</v>
      </c>
      <c r="F4852" t="str">
        <f t="shared" si="75"/>
        <v>410500DKA6410DKA1040-1050DKA3220</v>
      </c>
      <c r="G4852" t="s">
        <v>501</v>
      </c>
    </row>
    <row r="4853" spans="1:7" x14ac:dyDescent="0.25">
      <c r="A4853">
        <v>410</v>
      </c>
      <c r="B4853">
        <v>500</v>
      </c>
      <c r="C4853" t="s">
        <v>1092</v>
      </c>
      <c r="D4853" t="s">
        <v>908</v>
      </c>
      <c r="E4853" t="s">
        <v>1052</v>
      </c>
      <c r="F4853" t="str">
        <f t="shared" si="75"/>
        <v>410500DKA6410DKA1040-1050DKA3230</v>
      </c>
      <c r="G4853" t="s">
        <v>501</v>
      </c>
    </row>
    <row r="4854" spans="1:7" x14ac:dyDescent="0.25">
      <c r="A4854">
        <v>410</v>
      </c>
      <c r="B4854">
        <v>500</v>
      </c>
      <c r="C4854" t="s">
        <v>1092</v>
      </c>
      <c r="D4854" t="s">
        <v>910</v>
      </c>
      <c r="E4854" t="s">
        <v>1046</v>
      </c>
      <c r="F4854" t="str">
        <f t="shared" si="75"/>
        <v>410500DKA6410DKA1060DKA3200</v>
      </c>
      <c r="G4854" t="s">
        <v>501</v>
      </c>
    </row>
    <row r="4855" spans="1:7" x14ac:dyDescent="0.25">
      <c r="A4855">
        <v>410</v>
      </c>
      <c r="B4855">
        <v>500</v>
      </c>
      <c r="C4855" t="s">
        <v>1092</v>
      </c>
      <c r="D4855" t="s">
        <v>910</v>
      </c>
      <c r="E4855" t="s">
        <v>1048</v>
      </c>
      <c r="F4855" t="str">
        <f t="shared" si="75"/>
        <v>410500DKA6410DKA1060DKA3210</v>
      </c>
      <c r="G4855" t="s">
        <v>501</v>
      </c>
    </row>
    <row r="4856" spans="1:7" x14ac:dyDescent="0.25">
      <c r="A4856">
        <v>410</v>
      </c>
      <c r="B4856">
        <v>500</v>
      </c>
      <c r="C4856" t="s">
        <v>1092</v>
      </c>
      <c r="D4856" t="s">
        <v>910</v>
      </c>
      <c r="E4856" t="s">
        <v>1050</v>
      </c>
      <c r="F4856" t="str">
        <f t="shared" si="75"/>
        <v>410500DKA6410DKA1060DKA3220</v>
      </c>
      <c r="G4856" t="s">
        <v>501</v>
      </c>
    </row>
    <row r="4857" spans="1:7" x14ac:dyDescent="0.25">
      <c r="A4857">
        <v>410</v>
      </c>
      <c r="B4857">
        <v>500</v>
      </c>
      <c r="C4857" t="s">
        <v>1092</v>
      </c>
      <c r="D4857" t="s">
        <v>910</v>
      </c>
      <c r="E4857" t="s">
        <v>1052</v>
      </c>
      <c r="F4857" t="str">
        <f t="shared" si="75"/>
        <v>410500DKA6410DKA1060DKA3230</v>
      </c>
      <c r="G4857" t="s">
        <v>501</v>
      </c>
    </row>
    <row r="4858" spans="1:7" x14ac:dyDescent="0.25">
      <c r="A4858">
        <v>410</v>
      </c>
      <c r="B4858">
        <v>500</v>
      </c>
      <c r="C4858" t="s">
        <v>1092</v>
      </c>
      <c r="D4858" t="s">
        <v>911</v>
      </c>
      <c r="E4858" t="s">
        <v>1046</v>
      </c>
      <c r="F4858" t="str">
        <f t="shared" si="75"/>
        <v>410500DKA6410DKA1070-1080DKA3200</v>
      </c>
      <c r="G4858" t="s">
        <v>501</v>
      </c>
    </row>
    <row r="4859" spans="1:7" x14ac:dyDescent="0.25">
      <c r="A4859">
        <v>410</v>
      </c>
      <c r="B4859">
        <v>500</v>
      </c>
      <c r="C4859" t="s">
        <v>1092</v>
      </c>
      <c r="D4859" t="s">
        <v>911</v>
      </c>
      <c r="E4859" t="s">
        <v>1048</v>
      </c>
      <c r="F4859" t="str">
        <f t="shared" si="75"/>
        <v>410500DKA6410DKA1070-1080DKA3210</v>
      </c>
      <c r="G4859" t="s">
        <v>501</v>
      </c>
    </row>
    <row r="4860" spans="1:7" x14ac:dyDescent="0.25">
      <c r="A4860">
        <v>410</v>
      </c>
      <c r="B4860">
        <v>500</v>
      </c>
      <c r="C4860" t="s">
        <v>1092</v>
      </c>
      <c r="D4860" t="s">
        <v>911</v>
      </c>
      <c r="E4860" t="s">
        <v>1050</v>
      </c>
      <c r="F4860" t="str">
        <f t="shared" si="75"/>
        <v>410500DKA6410DKA1070-1080DKA3220</v>
      </c>
      <c r="G4860" t="s">
        <v>501</v>
      </c>
    </row>
    <row r="4861" spans="1:7" x14ac:dyDescent="0.25">
      <c r="A4861">
        <v>410</v>
      </c>
      <c r="B4861">
        <v>500</v>
      </c>
      <c r="C4861" t="s">
        <v>1092</v>
      </c>
      <c r="D4861" t="s">
        <v>911</v>
      </c>
      <c r="E4861" t="s">
        <v>1052</v>
      </c>
      <c r="F4861" t="str">
        <f t="shared" si="75"/>
        <v>410500DKA6410DKA1070-1080DKA3230</v>
      </c>
      <c r="G4861" t="s">
        <v>501</v>
      </c>
    </row>
    <row r="4862" spans="1:7" x14ac:dyDescent="0.25">
      <c r="A4862">
        <v>410</v>
      </c>
      <c r="B4862">
        <v>500</v>
      </c>
      <c r="C4862" t="s">
        <v>1092</v>
      </c>
      <c r="D4862" t="s">
        <v>913</v>
      </c>
      <c r="E4862" t="s">
        <v>1046</v>
      </c>
      <c r="F4862" t="str">
        <f t="shared" si="75"/>
        <v>410500DKA6410DKA1090DKA3200</v>
      </c>
      <c r="G4862" t="s">
        <v>501</v>
      </c>
    </row>
    <row r="4863" spans="1:7" x14ac:dyDescent="0.25">
      <c r="A4863">
        <v>410</v>
      </c>
      <c r="B4863">
        <v>500</v>
      </c>
      <c r="C4863" t="s">
        <v>1092</v>
      </c>
      <c r="D4863" t="s">
        <v>913</v>
      </c>
      <c r="E4863" t="s">
        <v>1048</v>
      </c>
      <c r="F4863" t="str">
        <f t="shared" si="75"/>
        <v>410500DKA6410DKA1090DKA3210</v>
      </c>
      <c r="G4863" t="s">
        <v>501</v>
      </c>
    </row>
    <row r="4864" spans="1:7" x14ac:dyDescent="0.25">
      <c r="A4864">
        <v>410</v>
      </c>
      <c r="B4864">
        <v>500</v>
      </c>
      <c r="C4864" t="s">
        <v>1092</v>
      </c>
      <c r="D4864" t="s">
        <v>913</v>
      </c>
      <c r="E4864" t="s">
        <v>1050</v>
      </c>
      <c r="F4864" t="str">
        <f t="shared" si="75"/>
        <v>410500DKA6410DKA1090DKA3220</v>
      </c>
      <c r="G4864" t="s">
        <v>501</v>
      </c>
    </row>
    <row r="4865" spans="1:7" x14ac:dyDescent="0.25">
      <c r="A4865">
        <v>410</v>
      </c>
      <c r="B4865">
        <v>500</v>
      </c>
      <c r="C4865" t="s">
        <v>1092</v>
      </c>
      <c r="D4865" t="s">
        <v>913</v>
      </c>
      <c r="E4865" t="s">
        <v>1052</v>
      </c>
      <c r="F4865" t="str">
        <f t="shared" si="75"/>
        <v>410500DKA6410DKA1090DKA3230</v>
      </c>
      <c r="G4865" t="s">
        <v>501</v>
      </c>
    </row>
    <row r="4866" spans="1:7" x14ac:dyDescent="0.25">
      <c r="A4866">
        <v>410</v>
      </c>
      <c r="B4866">
        <v>500</v>
      </c>
      <c r="C4866" t="s">
        <v>1093</v>
      </c>
      <c r="D4866" t="s">
        <v>908</v>
      </c>
      <c r="E4866" t="s">
        <v>1046</v>
      </c>
      <c r="F4866" t="str">
        <f t="shared" si="75"/>
        <v>410500DKA6420DKA1040-1050DKA3200</v>
      </c>
      <c r="G4866" t="s">
        <v>501</v>
      </c>
    </row>
    <row r="4867" spans="1:7" x14ac:dyDescent="0.25">
      <c r="A4867">
        <v>410</v>
      </c>
      <c r="B4867">
        <v>500</v>
      </c>
      <c r="C4867" t="s">
        <v>1093</v>
      </c>
      <c r="D4867" t="s">
        <v>908</v>
      </c>
      <c r="E4867" t="s">
        <v>1048</v>
      </c>
      <c r="F4867" t="str">
        <f t="shared" ref="F4867:F4930" si="76">CONCATENATE(A4867,B4867,C4867,D4867,E4867)</f>
        <v>410500DKA6420DKA1040-1050DKA3210</v>
      </c>
      <c r="G4867" t="s">
        <v>501</v>
      </c>
    </row>
    <row r="4868" spans="1:7" x14ac:dyDescent="0.25">
      <c r="A4868">
        <v>410</v>
      </c>
      <c r="B4868">
        <v>500</v>
      </c>
      <c r="C4868" t="s">
        <v>1093</v>
      </c>
      <c r="D4868" t="s">
        <v>908</v>
      </c>
      <c r="E4868" t="s">
        <v>1050</v>
      </c>
      <c r="F4868" t="str">
        <f t="shared" si="76"/>
        <v>410500DKA6420DKA1040-1050DKA3220</v>
      </c>
      <c r="G4868" t="s">
        <v>501</v>
      </c>
    </row>
    <row r="4869" spans="1:7" x14ac:dyDescent="0.25">
      <c r="A4869">
        <v>410</v>
      </c>
      <c r="B4869">
        <v>500</v>
      </c>
      <c r="C4869" t="s">
        <v>1093</v>
      </c>
      <c r="D4869" t="s">
        <v>908</v>
      </c>
      <c r="E4869" t="s">
        <v>1052</v>
      </c>
      <c r="F4869" t="str">
        <f t="shared" si="76"/>
        <v>410500DKA6420DKA1040-1050DKA3230</v>
      </c>
      <c r="G4869" t="s">
        <v>501</v>
      </c>
    </row>
    <row r="4870" spans="1:7" x14ac:dyDescent="0.25">
      <c r="A4870">
        <v>410</v>
      </c>
      <c r="B4870">
        <v>500</v>
      </c>
      <c r="C4870" t="s">
        <v>1093</v>
      </c>
      <c r="D4870" t="s">
        <v>910</v>
      </c>
      <c r="E4870" t="s">
        <v>1046</v>
      </c>
      <c r="F4870" t="str">
        <f t="shared" si="76"/>
        <v>410500DKA6420DKA1060DKA3200</v>
      </c>
      <c r="G4870" t="s">
        <v>723</v>
      </c>
    </row>
    <row r="4871" spans="1:7" x14ac:dyDescent="0.25">
      <c r="A4871">
        <v>410</v>
      </c>
      <c r="B4871">
        <v>500</v>
      </c>
      <c r="C4871" t="s">
        <v>1093</v>
      </c>
      <c r="D4871" t="s">
        <v>910</v>
      </c>
      <c r="E4871" t="s">
        <v>1048</v>
      </c>
      <c r="F4871" t="str">
        <f t="shared" si="76"/>
        <v>410500DKA6420DKA1060DKA3210</v>
      </c>
      <c r="G4871" t="s">
        <v>723</v>
      </c>
    </row>
    <row r="4872" spans="1:7" x14ac:dyDescent="0.25">
      <c r="A4872">
        <v>410</v>
      </c>
      <c r="B4872">
        <v>500</v>
      </c>
      <c r="C4872" t="s">
        <v>1093</v>
      </c>
      <c r="D4872" t="s">
        <v>910</v>
      </c>
      <c r="E4872" t="s">
        <v>1050</v>
      </c>
      <c r="F4872" t="str">
        <f t="shared" si="76"/>
        <v>410500DKA6420DKA1060DKA3220</v>
      </c>
      <c r="G4872" t="s">
        <v>723</v>
      </c>
    </row>
    <row r="4873" spans="1:7" x14ac:dyDescent="0.25">
      <c r="A4873">
        <v>410</v>
      </c>
      <c r="B4873">
        <v>500</v>
      </c>
      <c r="C4873" t="s">
        <v>1093</v>
      </c>
      <c r="D4873" t="s">
        <v>910</v>
      </c>
      <c r="E4873" t="s">
        <v>1052</v>
      </c>
      <c r="F4873" t="str">
        <f t="shared" si="76"/>
        <v>410500DKA6420DKA1060DKA3230</v>
      </c>
      <c r="G4873" t="s">
        <v>723</v>
      </c>
    </row>
    <row r="4874" spans="1:7" x14ac:dyDescent="0.25">
      <c r="A4874">
        <v>410</v>
      </c>
      <c r="B4874">
        <v>500</v>
      </c>
      <c r="C4874" t="s">
        <v>1093</v>
      </c>
      <c r="D4874" t="s">
        <v>911</v>
      </c>
      <c r="E4874" t="s">
        <v>1046</v>
      </c>
      <c r="F4874" t="str">
        <f t="shared" si="76"/>
        <v>410500DKA6420DKA1070-1080DKA3200</v>
      </c>
      <c r="G4874" t="s">
        <v>501</v>
      </c>
    </row>
    <row r="4875" spans="1:7" x14ac:dyDescent="0.25">
      <c r="A4875">
        <v>410</v>
      </c>
      <c r="B4875">
        <v>500</v>
      </c>
      <c r="C4875" t="s">
        <v>1093</v>
      </c>
      <c r="D4875" t="s">
        <v>911</v>
      </c>
      <c r="E4875" t="s">
        <v>1048</v>
      </c>
      <c r="F4875" t="str">
        <f t="shared" si="76"/>
        <v>410500DKA6420DKA1070-1080DKA3210</v>
      </c>
      <c r="G4875" t="s">
        <v>501</v>
      </c>
    </row>
    <row r="4876" spans="1:7" x14ac:dyDescent="0.25">
      <c r="A4876">
        <v>410</v>
      </c>
      <c r="B4876">
        <v>500</v>
      </c>
      <c r="C4876" t="s">
        <v>1093</v>
      </c>
      <c r="D4876" t="s">
        <v>911</v>
      </c>
      <c r="E4876" t="s">
        <v>1050</v>
      </c>
      <c r="F4876" t="str">
        <f t="shared" si="76"/>
        <v>410500DKA6420DKA1070-1080DKA3220</v>
      </c>
      <c r="G4876" t="s">
        <v>501</v>
      </c>
    </row>
    <row r="4877" spans="1:7" x14ac:dyDescent="0.25">
      <c r="A4877">
        <v>410</v>
      </c>
      <c r="B4877">
        <v>500</v>
      </c>
      <c r="C4877" t="s">
        <v>1093</v>
      </c>
      <c r="D4877" t="s">
        <v>911</v>
      </c>
      <c r="E4877" t="s">
        <v>1052</v>
      </c>
      <c r="F4877" t="str">
        <f t="shared" si="76"/>
        <v>410500DKA6420DKA1070-1080DKA3230</v>
      </c>
      <c r="G4877" t="s">
        <v>501</v>
      </c>
    </row>
    <row r="4878" spans="1:7" x14ac:dyDescent="0.25">
      <c r="A4878">
        <v>410</v>
      </c>
      <c r="B4878">
        <v>500</v>
      </c>
      <c r="C4878" t="s">
        <v>1093</v>
      </c>
      <c r="D4878" t="s">
        <v>913</v>
      </c>
      <c r="E4878" t="s">
        <v>1046</v>
      </c>
      <c r="F4878" t="str">
        <f t="shared" si="76"/>
        <v>410500DKA6420DKA1090DKA3200</v>
      </c>
      <c r="G4878" t="s">
        <v>723</v>
      </c>
    </row>
    <row r="4879" spans="1:7" x14ac:dyDescent="0.25">
      <c r="A4879">
        <v>410</v>
      </c>
      <c r="B4879">
        <v>500</v>
      </c>
      <c r="C4879" t="s">
        <v>1093</v>
      </c>
      <c r="D4879" t="s">
        <v>913</v>
      </c>
      <c r="E4879" t="s">
        <v>1048</v>
      </c>
      <c r="F4879" t="str">
        <f t="shared" si="76"/>
        <v>410500DKA6420DKA1090DKA3210</v>
      </c>
      <c r="G4879" t="s">
        <v>723</v>
      </c>
    </row>
    <row r="4880" spans="1:7" x14ac:dyDescent="0.25">
      <c r="A4880">
        <v>410</v>
      </c>
      <c r="B4880">
        <v>500</v>
      </c>
      <c r="C4880" t="s">
        <v>1093</v>
      </c>
      <c r="D4880" t="s">
        <v>913</v>
      </c>
      <c r="E4880" t="s">
        <v>1050</v>
      </c>
      <c r="F4880" t="str">
        <f t="shared" si="76"/>
        <v>410500DKA6420DKA1090DKA3220</v>
      </c>
      <c r="G4880" t="s">
        <v>723</v>
      </c>
    </row>
    <row r="4881" spans="1:7" x14ac:dyDescent="0.25">
      <c r="A4881">
        <v>410</v>
      </c>
      <c r="B4881">
        <v>500</v>
      </c>
      <c r="C4881" t="s">
        <v>1093</v>
      </c>
      <c r="D4881" t="s">
        <v>913</v>
      </c>
      <c r="E4881" t="s">
        <v>1052</v>
      </c>
      <c r="F4881" t="str">
        <f t="shared" si="76"/>
        <v>410500DKA6420DKA1090DKA3230</v>
      </c>
      <c r="G4881" t="s">
        <v>723</v>
      </c>
    </row>
    <row r="4882" spans="1:7" x14ac:dyDescent="0.25">
      <c r="A4882">
        <v>410</v>
      </c>
      <c r="B4882">
        <v>500</v>
      </c>
      <c r="C4882" t="s">
        <v>1094</v>
      </c>
      <c r="D4882" t="s">
        <v>908</v>
      </c>
      <c r="E4882" t="s">
        <v>1046</v>
      </c>
      <c r="F4882" t="str">
        <f t="shared" si="76"/>
        <v>410500DKA6430DKA1040-1050DKA3200</v>
      </c>
      <c r="G4882" t="s">
        <v>501</v>
      </c>
    </row>
    <row r="4883" spans="1:7" x14ac:dyDescent="0.25">
      <c r="A4883">
        <v>410</v>
      </c>
      <c r="B4883">
        <v>500</v>
      </c>
      <c r="C4883" t="s">
        <v>1094</v>
      </c>
      <c r="D4883" t="s">
        <v>908</v>
      </c>
      <c r="E4883" t="s">
        <v>1048</v>
      </c>
      <c r="F4883" t="str">
        <f t="shared" si="76"/>
        <v>410500DKA6430DKA1040-1050DKA3210</v>
      </c>
      <c r="G4883" t="s">
        <v>501</v>
      </c>
    </row>
    <row r="4884" spans="1:7" x14ac:dyDescent="0.25">
      <c r="A4884">
        <v>410</v>
      </c>
      <c r="B4884">
        <v>500</v>
      </c>
      <c r="C4884" t="s">
        <v>1094</v>
      </c>
      <c r="D4884" t="s">
        <v>908</v>
      </c>
      <c r="E4884" t="s">
        <v>1050</v>
      </c>
      <c r="F4884" t="str">
        <f t="shared" si="76"/>
        <v>410500DKA6430DKA1040-1050DKA3220</v>
      </c>
      <c r="G4884" t="s">
        <v>501</v>
      </c>
    </row>
    <row r="4885" spans="1:7" x14ac:dyDescent="0.25">
      <c r="A4885">
        <v>410</v>
      </c>
      <c r="B4885">
        <v>500</v>
      </c>
      <c r="C4885" t="s">
        <v>1094</v>
      </c>
      <c r="D4885" t="s">
        <v>908</v>
      </c>
      <c r="E4885" t="s">
        <v>1052</v>
      </c>
      <c r="F4885" t="str">
        <f t="shared" si="76"/>
        <v>410500DKA6430DKA1040-1050DKA3230</v>
      </c>
      <c r="G4885" t="s">
        <v>501</v>
      </c>
    </row>
    <row r="4886" spans="1:7" x14ac:dyDescent="0.25">
      <c r="A4886">
        <v>410</v>
      </c>
      <c r="B4886">
        <v>500</v>
      </c>
      <c r="C4886" t="s">
        <v>1094</v>
      </c>
      <c r="D4886" t="s">
        <v>910</v>
      </c>
      <c r="E4886" t="s">
        <v>1046</v>
      </c>
      <c r="F4886" t="str">
        <f t="shared" si="76"/>
        <v>410500DKA6430DKA1060DKA3200</v>
      </c>
      <c r="G4886" t="s">
        <v>723</v>
      </c>
    </row>
    <row r="4887" spans="1:7" x14ac:dyDescent="0.25">
      <c r="A4887">
        <v>410</v>
      </c>
      <c r="B4887">
        <v>500</v>
      </c>
      <c r="C4887" t="s">
        <v>1094</v>
      </c>
      <c r="D4887" t="s">
        <v>910</v>
      </c>
      <c r="E4887" t="s">
        <v>1048</v>
      </c>
      <c r="F4887" t="str">
        <f t="shared" si="76"/>
        <v>410500DKA6430DKA1060DKA3210</v>
      </c>
      <c r="G4887" t="s">
        <v>723</v>
      </c>
    </row>
    <row r="4888" spans="1:7" x14ac:dyDescent="0.25">
      <c r="A4888">
        <v>410</v>
      </c>
      <c r="B4888">
        <v>500</v>
      </c>
      <c r="C4888" t="s">
        <v>1094</v>
      </c>
      <c r="D4888" t="s">
        <v>910</v>
      </c>
      <c r="E4888" t="s">
        <v>1050</v>
      </c>
      <c r="F4888" t="str">
        <f t="shared" si="76"/>
        <v>410500DKA6430DKA1060DKA3220</v>
      </c>
      <c r="G4888" t="s">
        <v>723</v>
      </c>
    </row>
    <row r="4889" spans="1:7" x14ac:dyDescent="0.25">
      <c r="A4889">
        <v>410</v>
      </c>
      <c r="B4889">
        <v>500</v>
      </c>
      <c r="C4889" t="s">
        <v>1094</v>
      </c>
      <c r="D4889" t="s">
        <v>910</v>
      </c>
      <c r="E4889" t="s">
        <v>1052</v>
      </c>
      <c r="F4889" t="str">
        <f t="shared" si="76"/>
        <v>410500DKA6430DKA1060DKA3230</v>
      </c>
      <c r="G4889" t="s">
        <v>723</v>
      </c>
    </row>
    <row r="4890" spans="1:7" x14ac:dyDescent="0.25">
      <c r="A4890">
        <v>410</v>
      </c>
      <c r="B4890">
        <v>500</v>
      </c>
      <c r="C4890" t="s">
        <v>1094</v>
      </c>
      <c r="D4890" t="s">
        <v>911</v>
      </c>
      <c r="E4890" t="s">
        <v>1046</v>
      </c>
      <c r="F4890" t="str">
        <f t="shared" si="76"/>
        <v>410500DKA6430DKA1070-1080DKA3200</v>
      </c>
      <c r="G4890" t="s">
        <v>501</v>
      </c>
    </row>
    <row r="4891" spans="1:7" x14ac:dyDescent="0.25">
      <c r="A4891">
        <v>410</v>
      </c>
      <c r="B4891">
        <v>500</v>
      </c>
      <c r="C4891" t="s">
        <v>1094</v>
      </c>
      <c r="D4891" t="s">
        <v>911</v>
      </c>
      <c r="E4891" t="s">
        <v>1048</v>
      </c>
      <c r="F4891" t="str">
        <f t="shared" si="76"/>
        <v>410500DKA6430DKA1070-1080DKA3210</v>
      </c>
      <c r="G4891" t="s">
        <v>501</v>
      </c>
    </row>
    <row r="4892" spans="1:7" x14ac:dyDescent="0.25">
      <c r="A4892">
        <v>410</v>
      </c>
      <c r="B4892">
        <v>500</v>
      </c>
      <c r="C4892" t="s">
        <v>1094</v>
      </c>
      <c r="D4892" t="s">
        <v>911</v>
      </c>
      <c r="E4892" t="s">
        <v>1050</v>
      </c>
      <c r="F4892" t="str">
        <f t="shared" si="76"/>
        <v>410500DKA6430DKA1070-1080DKA3220</v>
      </c>
      <c r="G4892" t="s">
        <v>501</v>
      </c>
    </row>
    <row r="4893" spans="1:7" x14ac:dyDescent="0.25">
      <c r="A4893">
        <v>410</v>
      </c>
      <c r="B4893">
        <v>500</v>
      </c>
      <c r="C4893" t="s">
        <v>1094</v>
      </c>
      <c r="D4893" t="s">
        <v>911</v>
      </c>
      <c r="E4893" t="s">
        <v>1052</v>
      </c>
      <c r="F4893" t="str">
        <f t="shared" si="76"/>
        <v>410500DKA6430DKA1070-1080DKA3230</v>
      </c>
      <c r="G4893" t="s">
        <v>501</v>
      </c>
    </row>
    <row r="4894" spans="1:7" x14ac:dyDescent="0.25">
      <c r="A4894">
        <v>410</v>
      </c>
      <c r="B4894">
        <v>500</v>
      </c>
      <c r="C4894" t="s">
        <v>1094</v>
      </c>
      <c r="D4894" t="s">
        <v>913</v>
      </c>
      <c r="E4894" t="s">
        <v>1046</v>
      </c>
      <c r="F4894" t="str">
        <f t="shared" si="76"/>
        <v>410500DKA6430DKA1090DKA3200</v>
      </c>
      <c r="G4894" t="s">
        <v>723</v>
      </c>
    </row>
    <row r="4895" spans="1:7" x14ac:dyDescent="0.25">
      <c r="A4895">
        <v>410</v>
      </c>
      <c r="B4895">
        <v>500</v>
      </c>
      <c r="C4895" t="s">
        <v>1094</v>
      </c>
      <c r="D4895" t="s">
        <v>913</v>
      </c>
      <c r="E4895" t="s">
        <v>1048</v>
      </c>
      <c r="F4895" t="str">
        <f t="shared" si="76"/>
        <v>410500DKA6430DKA1090DKA3210</v>
      </c>
      <c r="G4895" t="s">
        <v>723</v>
      </c>
    </row>
    <row r="4896" spans="1:7" x14ac:dyDescent="0.25">
      <c r="A4896">
        <v>410</v>
      </c>
      <c r="B4896">
        <v>500</v>
      </c>
      <c r="C4896" t="s">
        <v>1094</v>
      </c>
      <c r="D4896" t="s">
        <v>913</v>
      </c>
      <c r="E4896" t="s">
        <v>1050</v>
      </c>
      <c r="F4896" t="str">
        <f t="shared" si="76"/>
        <v>410500DKA6430DKA1090DKA3220</v>
      </c>
      <c r="G4896" t="s">
        <v>723</v>
      </c>
    </row>
    <row r="4897" spans="1:7" x14ac:dyDescent="0.25">
      <c r="A4897">
        <v>410</v>
      </c>
      <c r="B4897">
        <v>500</v>
      </c>
      <c r="C4897" t="s">
        <v>1094</v>
      </c>
      <c r="D4897" t="s">
        <v>913</v>
      </c>
      <c r="E4897" t="s">
        <v>1052</v>
      </c>
      <c r="F4897" t="str">
        <f t="shared" si="76"/>
        <v>410500DKA6430DKA1090DKA3230</v>
      </c>
      <c r="G4897" t="s">
        <v>723</v>
      </c>
    </row>
    <row r="4898" spans="1:7" x14ac:dyDescent="0.25">
      <c r="A4898">
        <v>410</v>
      </c>
      <c r="B4898">
        <v>510</v>
      </c>
      <c r="C4898" t="s">
        <v>1092</v>
      </c>
      <c r="D4898" t="s">
        <v>908</v>
      </c>
      <c r="E4898" t="s">
        <v>1046</v>
      </c>
      <c r="F4898" t="str">
        <f t="shared" si="76"/>
        <v>410510DKA6410DKA1040-1050DKA3200</v>
      </c>
      <c r="G4898" t="s">
        <v>723</v>
      </c>
    </row>
    <row r="4899" spans="1:7" x14ac:dyDescent="0.25">
      <c r="A4899">
        <v>410</v>
      </c>
      <c r="B4899">
        <v>510</v>
      </c>
      <c r="C4899" t="s">
        <v>1092</v>
      </c>
      <c r="D4899" t="s">
        <v>908</v>
      </c>
      <c r="E4899" t="s">
        <v>1048</v>
      </c>
      <c r="F4899" t="str">
        <f t="shared" si="76"/>
        <v>410510DKA6410DKA1040-1050DKA3210</v>
      </c>
      <c r="G4899" t="s">
        <v>723</v>
      </c>
    </row>
    <row r="4900" spans="1:7" x14ac:dyDescent="0.25">
      <c r="A4900">
        <v>410</v>
      </c>
      <c r="B4900">
        <v>510</v>
      </c>
      <c r="C4900" t="s">
        <v>1092</v>
      </c>
      <c r="D4900" t="s">
        <v>908</v>
      </c>
      <c r="E4900" t="s">
        <v>1050</v>
      </c>
      <c r="F4900" t="str">
        <f t="shared" si="76"/>
        <v>410510DKA6410DKA1040-1050DKA3220</v>
      </c>
      <c r="G4900" t="s">
        <v>723</v>
      </c>
    </row>
    <row r="4901" spans="1:7" x14ac:dyDescent="0.25">
      <c r="A4901">
        <v>410</v>
      </c>
      <c r="B4901">
        <v>510</v>
      </c>
      <c r="C4901" t="s">
        <v>1092</v>
      </c>
      <c r="D4901" t="s">
        <v>908</v>
      </c>
      <c r="E4901" t="s">
        <v>1052</v>
      </c>
      <c r="F4901" t="str">
        <f t="shared" si="76"/>
        <v>410510DKA6410DKA1040-1050DKA3230</v>
      </c>
      <c r="G4901" t="s">
        <v>723</v>
      </c>
    </row>
    <row r="4902" spans="1:7" x14ac:dyDescent="0.25">
      <c r="A4902">
        <v>410</v>
      </c>
      <c r="B4902">
        <v>510</v>
      </c>
      <c r="C4902" t="s">
        <v>1092</v>
      </c>
      <c r="D4902" t="s">
        <v>910</v>
      </c>
      <c r="E4902" t="s">
        <v>1046</v>
      </c>
      <c r="F4902" t="str">
        <f t="shared" si="76"/>
        <v>410510DKA6410DKA1060DKA3200</v>
      </c>
      <c r="G4902" t="s">
        <v>501</v>
      </c>
    </row>
    <row r="4903" spans="1:7" x14ac:dyDescent="0.25">
      <c r="A4903">
        <v>410</v>
      </c>
      <c r="B4903">
        <v>510</v>
      </c>
      <c r="C4903" t="s">
        <v>1092</v>
      </c>
      <c r="D4903" t="s">
        <v>910</v>
      </c>
      <c r="E4903" t="s">
        <v>1048</v>
      </c>
      <c r="F4903" t="str">
        <f t="shared" si="76"/>
        <v>410510DKA6410DKA1060DKA3210</v>
      </c>
      <c r="G4903" t="s">
        <v>501</v>
      </c>
    </row>
    <row r="4904" spans="1:7" x14ac:dyDescent="0.25">
      <c r="A4904">
        <v>410</v>
      </c>
      <c r="B4904">
        <v>510</v>
      </c>
      <c r="C4904" t="s">
        <v>1092</v>
      </c>
      <c r="D4904" t="s">
        <v>910</v>
      </c>
      <c r="E4904" t="s">
        <v>1050</v>
      </c>
      <c r="F4904" t="str">
        <f t="shared" si="76"/>
        <v>410510DKA6410DKA1060DKA3220</v>
      </c>
      <c r="G4904" t="s">
        <v>501</v>
      </c>
    </row>
    <row r="4905" spans="1:7" x14ac:dyDescent="0.25">
      <c r="A4905">
        <v>410</v>
      </c>
      <c r="B4905">
        <v>510</v>
      </c>
      <c r="C4905" t="s">
        <v>1092</v>
      </c>
      <c r="D4905" t="s">
        <v>910</v>
      </c>
      <c r="E4905" t="s">
        <v>1052</v>
      </c>
      <c r="F4905" t="str">
        <f t="shared" si="76"/>
        <v>410510DKA6410DKA1060DKA3230</v>
      </c>
      <c r="G4905" t="s">
        <v>501</v>
      </c>
    </row>
    <row r="4906" spans="1:7" x14ac:dyDescent="0.25">
      <c r="A4906">
        <v>410</v>
      </c>
      <c r="B4906">
        <v>510</v>
      </c>
      <c r="C4906" t="s">
        <v>1092</v>
      </c>
      <c r="D4906" t="s">
        <v>911</v>
      </c>
      <c r="E4906" t="s">
        <v>1046</v>
      </c>
      <c r="F4906" t="str">
        <f t="shared" si="76"/>
        <v>410510DKA6410DKA1070-1080DKA3200</v>
      </c>
      <c r="G4906" t="s">
        <v>723</v>
      </c>
    </row>
    <row r="4907" spans="1:7" x14ac:dyDescent="0.25">
      <c r="A4907">
        <v>410</v>
      </c>
      <c r="B4907">
        <v>510</v>
      </c>
      <c r="C4907" t="s">
        <v>1092</v>
      </c>
      <c r="D4907" t="s">
        <v>911</v>
      </c>
      <c r="E4907" t="s">
        <v>1048</v>
      </c>
      <c r="F4907" t="str">
        <f t="shared" si="76"/>
        <v>410510DKA6410DKA1070-1080DKA3210</v>
      </c>
      <c r="G4907" t="s">
        <v>723</v>
      </c>
    </row>
    <row r="4908" spans="1:7" x14ac:dyDescent="0.25">
      <c r="A4908">
        <v>410</v>
      </c>
      <c r="B4908">
        <v>510</v>
      </c>
      <c r="C4908" t="s">
        <v>1092</v>
      </c>
      <c r="D4908" t="s">
        <v>911</v>
      </c>
      <c r="E4908" t="s">
        <v>1050</v>
      </c>
      <c r="F4908" t="str">
        <f t="shared" si="76"/>
        <v>410510DKA6410DKA1070-1080DKA3220</v>
      </c>
      <c r="G4908" t="s">
        <v>723</v>
      </c>
    </row>
    <row r="4909" spans="1:7" x14ac:dyDescent="0.25">
      <c r="A4909">
        <v>410</v>
      </c>
      <c r="B4909">
        <v>510</v>
      </c>
      <c r="C4909" t="s">
        <v>1092</v>
      </c>
      <c r="D4909" t="s">
        <v>911</v>
      </c>
      <c r="E4909" t="s">
        <v>1052</v>
      </c>
      <c r="F4909" t="str">
        <f t="shared" si="76"/>
        <v>410510DKA6410DKA1070-1080DKA3230</v>
      </c>
      <c r="G4909" t="s">
        <v>723</v>
      </c>
    </row>
    <row r="4910" spans="1:7" x14ac:dyDescent="0.25">
      <c r="A4910">
        <v>410</v>
      </c>
      <c r="B4910">
        <v>510</v>
      </c>
      <c r="C4910" t="s">
        <v>1092</v>
      </c>
      <c r="D4910" t="s">
        <v>913</v>
      </c>
      <c r="E4910" t="s">
        <v>1046</v>
      </c>
      <c r="F4910" t="str">
        <f t="shared" si="76"/>
        <v>410510DKA6410DKA1090DKA3200</v>
      </c>
      <c r="G4910" t="s">
        <v>501</v>
      </c>
    </row>
    <row r="4911" spans="1:7" x14ac:dyDescent="0.25">
      <c r="A4911">
        <v>410</v>
      </c>
      <c r="B4911">
        <v>510</v>
      </c>
      <c r="C4911" t="s">
        <v>1092</v>
      </c>
      <c r="D4911" t="s">
        <v>913</v>
      </c>
      <c r="E4911" t="s">
        <v>1048</v>
      </c>
      <c r="F4911" t="str">
        <f t="shared" si="76"/>
        <v>410510DKA6410DKA1090DKA3210</v>
      </c>
      <c r="G4911" t="s">
        <v>501</v>
      </c>
    </row>
    <row r="4912" spans="1:7" x14ac:dyDescent="0.25">
      <c r="A4912">
        <v>410</v>
      </c>
      <c r="B4912">
        <v>510</v>
      </c>
      <c r="C4912" t="s">
        <v>1092</v>
      </c>
      <c r="D4912" t="s">
        <v>913</v>
      </c>
      <c r="E4912" t="s">
        <v>1050</v>
      </c>
      <c r="F4912" t="str">
        <f t="shared" si="76"/>
        <v>410510DKA6410DKA1090DKA3220</v>
      </c>
      <c r="G4912" t="s">
        <v>501</v>
      </c>
    </row>
    <row r="4913" spans="1:7" x14ac:dyDescent="0.25">
      <c r="A4913">
        <v>410</v>
      </c>
      <c r="B4913">
        <v>510</v>
      </c>
      <c r="C4913" t="s">
        <v>1092</v>
      </c>
      <c r="D4913" t="s">
        <v>913</v>
      </c>
      <c r="E4913" t="s">
        <v>1052</v>
      </c>
      <c r="F4913" t="str">
        <f t="shared" si="76"/>
        <v>410510DKA6410DKA1090DKA3230</v>
      </c>
      <c r="G4913" t="s">
        <v>501</v>
      </c>
    </row>
    <row r="4914" spans="1:7" x14ac:dyDescent="0.25">
      <c r="A4914">
        <v>410</v>
      </c>
      <c r="B4914">
        <v>510</v>
      </c>
      <c r="C4914" t="s">
        <v>1093</v>
      </c>
      <c r="D4914" t="s">
        <v>908</v>
      </c>
      <c r="E4914" t="s">
        <v>1046</v>
      </c>
      <c r="F4914" t="str">
        <f t="shared" si="76"/>
        <v>410510DKA6420DKA1040-1050DKA3200</v>
      </c>
      <c r="G4914" t="s">
        <v>501</v>
      </c>
    </row>
    <row r="4915" spans="1:7" x14ac:dyDescent="0.25">
      <c r="A4915">
        <v>410</v>
      </c>
      <c r="B4915">
        <v>510</v>
      </c>
      <c r="C4915" t="s">
        <v>1093</v>
      </c>
      <c r="D4915" t="s">
        <v>908</v>
      </c>
      <c r="E4915" t="s">
        <v>1048</v>
      </c>
      <c r="F4915" t="str">
        <f t="shared" si="76"/>
        <v>410510DKA6420DKA1040-1050DKA3210</v>
      </c>
      <c r="G4915" t="s">
        <v>501</v>
      </c>
    </row>
    <row r="4916" spans="1:7" x14ac:dyDescent="0.25">
      <c r="A4916">
        <v>410</v>
      </c>
      <c r="B4916">
        <v>510</v>
      </c>
      <c r="C4916" t="s">
        <v>1093</v>
      </c>
      <c r="D4916" t="s">
        <v>908</v>
      </c>
      <c r="E4916" t="s">
        <v>1050</v>
      </c>
      <c r="F4916" t="str">
        <f t="shared" si="76"/>
        <v>410510DKA6420DKA1040-1050DKA3220</v>
      </c>
      <c r="G4916" t="s">
        <v>501</v>
      </c>
    </row>
    <row r="4917" spans="1:7" x14ac:dyDescent="0.25">
      <c r="A4917">
        <v>410</v>
      </c>
      <c r="B4917">
        <v>510</v>
      </c>
      <c r="C4917" t="s">
        <v>1093</v>
      </c>
      <c r="D4917" t="s">
        <v>908</v>
      </c>
      <c r="E4917" t="s">
        <v>1052</v>
      </c>
      <c r="F4917" t="str">
        <f t="shared" si="76"/>
        <v>410510DKA6420DKA1040-1050DKA3230</v>
      </c>
      <c r="G4917" t="s">
        <v>501</v>
      </c>
    </row>
    <row r="4918" spans="1:7" x14ac:dyDescent="0.25">
      <c r="A4918">
        <v>410</v>
      </c>
      <c r="B4918">
        <v>510</v>
      </c>
      <c r="C4918" t="s">
        <v>1093</v>
      </c>
      <c r="D4918" t="s">
        <v>910</v>
      </c>
      <c r="E4918" t="s">
        <v>1046</v>
      </c>
      <c r="F4918" t="str">
        <f t="shared" si="76"/>
        <v>410510DKA6420DKA1060DKA3200</v>
      </c>
      <c r="G4918" t="s">
        <v>501</v>
      </c>
    </row>
    <row r="4919" spans="1:7" x14ac:dyDescent="0.25">
      <c r="A4919">
        <v>410</v>
      </c>
      <c r="B4919">
        <v>510</v>
      </c>
      <c r="C4919" t="s">
        <v>1093</v>
      </c>
      <c r="D4919" t="s">
        <v>910</v>
      </c>
      <c r="E4919" t="s">
        <v>1048</v>
      </c>
      <c r="F4919" t="str">
        <f t="shared" si="76"/>
        <v>410510DKA6420DKA1060DKA3210</v>
      </c>
      <c r="G4919" t="s">
        <v>501</v>
      </c>
    </row>
    <row r="4920" spans="1:7" x14ac:dyDescent="0.25">
      <c r="A4920">
        <v>410</v>
      </c>
      <c r="B4920">
        <v>510</v>
      </c>
      <c r="C4920" t="s">
        <v>1093</v>
      </c>
      <c r="D4920" t="s">
        <v>910</v>
      </c>
      <c r="E4920" t="s">
        <v>1050</v>
      </c>
      <c r="F4920" t="str">
        <f t="shared" si="76"/>
        <v>410510DKA6420DKA1060DKA3220</v>
      </c>
      <c r="G4920" t="s">
        <v>501</v>
      </c>
    </row>
    <row r="4921" spans="1:7" x14ac:dyDescent="0.25">
      <c r="A4921">
        <v>410</v>
      </c>
      <c r="B4921">
        <v>510</v>
      </c>
      <c r="C4921" t="s">
        <v>1093</v>
      </c>
      <c r="D4921" t="s">
        <v>910</v>
      </c>
      <c r="E4921" t="s">
        <v>1052</v>
      </c>
      <c r="F4921" t="str">
        <f t="shared" si="76"/>
        <v>410510DKA6420DKA1060DKA3230</v>
      </c>
      <c r="G4921" t="s">
        <v>501</v>
      </c>
    </row>
    <row r="4922" spans="1:7" x14ac:dyDescent="0.25">
      <c r="A4922">
        <v>410</v>
      </c>
      <c r="B4922">
        <v>510</v>
      </c>
      <c r="C4922" t="s">
        <v>1093</v>
      </c>
      <c r="D4922" t="s">
        <v>911</v>
      </c>
      <c r="E4922" t="s">
        <v>1046</v>
      </c>
      <c r="F4922" t="str">
        <f t="shared" si="76"/>
        <v>410510DKA6420DKA1070-1080DKA3200</v>
      </c>
      <c r="G4922" t="s">
        <v>501</v>
      </c>
    </row>
    <row r="4923" spans="1:7" x14ac:dyDescent="0.25">
      <c r="A4923">
        <v>410</v>
      </c>
      <c r="B4923">
        <v>510</v>
      </c>
      <c r="C4923" t="s">
        <v>1093</v>
      </c>
      <c r="D4923" t="s">
        <v>911</v>
      </c>
      <c r="E4923" t="s">
        <v>1048</v>
      </c>
      <c r="F4923" t="str">
        <f t="shared" si="76"/>
        <v>410510DKA6420DKA1070-1080DKA3210</v>
      </c>
      <c r="G4923" t="s">
        <v>501</v>
      </c>
    </row>
    <row r="4924" spans="1:7" x14ac:dyDescent="0.25">
      <c r="A4924">
        <v>410</v>
      </c>
      <c r="B4924">
        <v>510</v>
      </c>
      <c r="C4924" t="s">
        <v>1093</v>
      </c>
      <c r="D4924" t="s">
        <v>911</v>
      </c>
      <c r="E4924" t="s">
        <v>1050</v>
      </c>
      <c r="F4924" t="str">
        <f t="shared" si="76"/>
        <v>410510DKA6420DKA1070-1080DKA3220</v>
      </c>
      <c r="G4924" t="s">
        <v>501</v>
      </c>
    </row>
    <row r="4925" spans="1:7" x14ac:dyDescent="0.25">
      <c r="A4925">
        <v>410</v>
      </c>
      <c r="B4925">
        <v>510</v>
      </c>
      <c r="C4925" t="s">
        <v>1093</v>
      </c>
      <c r="D4925" t="s">
        <v>911</v>
      </c>
      <c r="E4925" t="s">
        <v>1052</v>
      </c>
      <c r="F4925" t="str">
        <f t="shared" si="76"/>
        <v>410510DKA6420DKA1070-1080DKA3230</v>
      </c>
      <c r="G4925" t="s">
        <v>501</v>
      </c>
    </row>
    <row r="4926" spans="1:7" x14ac:dyDescent="0.25">
      <c r="A4926">
        <v>410</v>
      </c>
      <c r="B4926">
        <v>510</v>
      </c>
      <c r="C4926" t="s">
        <v>1093</v>
      </c>
      <c r="D4926" t="s">
        <v>913</v>
      </c>
      <c r="E4926" t="s">
        <v>1046</v>
      </c>
      <c r="F4926" t="str">
        <f t="shared" si="76"/>
        <v>410510DKA6420DKA1090DKA3200</v>
      </c>
      <c r="G4926" t="s">
        <v>501</v>
      </c>
    </row>
    <row r="4927" spans="1:7" x14ac:dyDescent="0.25">
      <c r="A4927">
        <v>410</v>
      </c>
      <c r="B4927">
        <v>510</v>
      </c>
      <c r="C4927" t="s">
        <v>1093</v>
      </c>
      <c r="D4927" t="s">
        <v>913</v>
      </c>
      <c r="E4927" t="s">
        <v>1048</v>
      </c>
      <c r="F4927" t="str">
        <f t="shared" si="76"/>
        <v>410510DKA6420DKA1090DKA3210</v>
      </c>
      <c r="G4927" t="s">
        <v>501</v>
      </c>
    </row>
    <row r="4928" spans="1:7" x14ac:dyDescent="0.25">
      <c r="A4928">
        <v>410</v>
      </c>
      <c r="B4928">
        <v>510</v>
      </c>
      <c r="C4928" t="s">
        <v>1093</v>
      </c>
      <c r="D4928" t="s">
        <v>913</v>
      </c>
      <c r="E4928" t="s">
        <v>1050</v>
      </c>
      <c r="F4928" t="str">
        <f t="shared" si="76"/>
        <v>410510DKA6420DKA1090DKA3220</v>
      </c>
      <c r="G4928" t="s">
        <v>501</v>
      </c>
    </row>
    <row r="4929" spans="1:7" x14ac:dyDescent="0.25">
      <c r="A4929">
        <v>410</v>
      </c>
      <c r="B4929">
        <v>510</v>
      </c>
      <c r="C4929" t="s">
        <v>1093</v>
      </c>
      <c r="D4929" t="s">
        <v>913</v>
      </c>
      <c r="E4929" t="s">
        <v>1052</v>
      </c>
      <c r="F4929" t="str">
        <f t="shared" si="76"/>
        <v>410510DKA6420DKA1090DKA3230</v>
      </c>
      <c r="G4929" t="s">
        <v>501</v>
      </c>
    </row>
    <row r="4930" spans="1:7" x14ac:dyDescent="0.25">
      <c r="A4930">
        <v>410</v>
      </c>
      <c r="B4930">
        <v>510</v>
      </c>
      <c r="C4930" t="s">
        <v>1094</v>
      </c>
      <c r="D4930" t="s">
        <v>908</v>
      </c>
      <c r="E4930" t="s">
        <v>1046</v>
      </c>
      <c r="F4930" t="str">
        <f t="shared" si="76"/>
        <v>410510DKA6430DKA1040-1050DKA3200</v>
      </c>
      <c r="G4930" t="s">
        <v>501</v>
      </c>
    </row>
    <row r="4931" spans="1:7" x14ac:dyDescent="0.25">
      <c r="A4931">
        <v>410</v>
      </c>
      <c r="B4931">
        <v>510</v>
      </c>
      <c r="C4931" t="s">
        <v>1094</v>
      </c>
      <c r="D4931" t="s">
        <v>908</v>
      </c>
      <c r="E4931" t="s">
        <v>1048</v>
      </c>
      <c r="F4931" t="str">
        <f t="shared" ref="F4931:F4994" si="77">CONCATENATE(A4931,B4931,C4931,D4931,E4931)</f>
        <v>410510DKA6430DKA1040-1050DKA3210</v>
      </c>
      <c r="G4931" t="s">
        <v>501</v>
      </c>
    </row>
    <row r="4932" spans="1:7" x14ac:dyDescent="0.25">
      <c r="A4932">
        <v>410</v>
      </c>
      <c r="B4932">
        <v>510</v>
      </c>
      <c r="C4932" t="s">
        <v>1094</v>
      </c>
      <c r="D4932" t="s">
        <v>908</v>
      </c>
      <c r="E4932" t="s">
        <v>1050</v>
      </c>
      <c r="F4932" t="str">
        <f t="shared" si="77"/>
        <v>410510DKA6430DKA1040-1050DKA3220</v>
      </c>
      <c r="G4932" t="s">
        <v>501</v>
      </c>
    </row>
    <row r="4933" spans="1:7" x14ac:dyDescent="0.25">
      <c r="A4933">
        <v>410</v>
      </c>
      <c r="B4933">
        <v>510</v>
      </c>
      <c r="C4933" t="s">
        <v>1094</v>
      </c>
      <c r="D4933" t="s">
        <v>908</v>
      </c>
      <c r="E4933" t="s">
        <v>1052</v>
      </c>
      <c r="F4933" t="str">
        <f t="shared" si="77"/>
        <v>410510DKA6430DKA1040-1050DKA3230</v>
      </c>
      <c r="G4933" t="s">
        <v>501</v>
      </c>
    </row>
    <row r="4934" spans="1:7" x14ac:dyDescent="0.25">
      <c r="A4934">
        <v>410</v>
      </c>
      <c r="B4934">
        <v>510</v>
      </c>
      <c r="C4934" t="s">
        <v>1094</v>
      </c>
      <c r="D4934" t="s">
        <v>910</v>
      </c>
      <c r="E4934" t="s">
        <v>1046</v>
      </c>
      <c r="F4934" t="str">
        <f t="shared" si="77"/>
        <v>410510DKA6430DKA1060DKA3200</v>
      </c>
      <c r="G4934" t="s">
        <v>723</v>
      </c>
    </row>
    <row r="4935" spans="1:7" x14ac:dyDescent="0.25">
      <c r="A4935">
        <v>410</v>
      </c>
      <c r="B4935">
        <v>510</v>
      </c>
      <c r="C4935" t="s">
        <v>1094</v>
      </c>
      <c r="D4935" t="s">
        <v>910</v>
      </c>
      <c r="E4935" t="s">
        <v>1048</v>
      </c>
      <c r="F4935" t="str">
        <f t="shared" si="77"/>
        <v>410510DKA6430DKA1060DKA3210</v>
      </c>
      <c r="G4935" t="s">
        <v>723</v>
      </c>
    </row>
    <row r="4936" spans="1:7" x14ac:dyDescent="0.25">
      <c r="A4936">
        <v>410</v>
      </c>
      <c r="B4936">
        <v>510</v>
      </c>
      <c r="C4936" t="s">
        <v>1094</v>
      </c>
      <c r="D4936" t="s">
        <v>910</v>
      </c>
      <c r="E4936" t="s">
        <v>1050</v>
      </c>
      <c r="F4936" t="str">
        <f t="shared" si="77"/>
        <v>410510DKA6430DKA1060DKA3220</v>
      </c>
      <c r="G4936" t="s">
        <v>723</v>
      </c>
    </row>
    <row r="4937" spans="1:7" x14ac:dyDescent="0.25">
      <c r="A4937">
        <v>410</v>
      </c>
      <c r="B4937">
        <v>510</v>
      </c>
      <c r="C4937" t="s">
        <v>1094</v>
      </c>
      <c r="D4937" t="s">
        <v>910</v>
      </c>
      <c r="E4937" t="s">
        <v>1052</v>
      </c>
      <c r="F4937" t="str">
        <f t="shared" si="77"/>
        <v>410510DKA6430DKA1060DKA3230</v>
      </c>
      <c r="G4937" t="s">
        <v>723</v>
      </c>
    </row>
    <row r="4938" spans="1:7" x14ac:dyDescent="0.25">
      <c r="A4938">
        <v>410</v>
      </c>
      <c r="B4938">
        <v>510</v>
      </c>
      <c r="C4938" t="s">
        <v>1094</v>
      </c>
      <c r="D4938" t="s">
        <v>911</v>
      </c>
      <c r="E4938" t="s">
        <v>1046</v>
      </c>
      <c r="F4938" t="str">
        <f t="shared" si="77"/>
        <v>410510DKA6430DKA1070-1080DKA3200</v>
      </c>
      <c r="G4938" t="s">
        <v>501</v>
      </c>
    </row>
    <row r="4939" spans="1:7" x14ac:dyDescent="0.25">
      <c r="A4939">
        <v>410</v>
      </c>
      <c r="B4939">
        <v>510</v>
      </c>
      <c r="C4939" t="s">
        <v>1094</v>
      </c>
      <c r="D4939" t="s">
        <v>911</v>
      </c>
      <c r="E4939" t="s">
        <v>1048</v>
      </c>
      <c r="F4939" t="str">
        <f t="shared" si="77"/>
        <v>410510DKA6430DKA1070-1080DKA3210</v>
      </c>
      <c r="G4939" t="s">
        <v>501</v>
      </c>
    </row>
    <row r="4940" spans="1:7" x14ac:dyDescent="0.25">
      <c r="A4940">
        <v>410</v>
      </c>
      <c r="B4940">
        <v>510</v>
      </c>
      <c r="C4940" t="s">
        <v>1094</v>
      </c>
      <c r="D4940" t="s">
        <v>911</v>
      </c>
      <c r="E4940" t="s">
        <v>1050</v>
      </c>
      <c r="F4940" t="str">
        <f t="shared" si="77"/>
        <v>410510DKA6430DKA1070-1080DKA3220</v>
      </c>
      <c r="G4940" t="s">
        <v>501</v>
      </c>
    </row>
    <row r="4941" spans="1:7" x14ac:dyDescent="0.25">
      <c r="A4941">
        <v>410</v>
      </c>
      <c r="B4941">
        <v>510</v>
      </c>
      <c r="C4941" t="s">
        <v>1094</v>
      </c>
      <c r="D4941" t="s">
        <v>911</v>
      </c>
      <c r="E4941" t="s">
        <v>1052</v>
      </c>
      <c r="F4941" t="str">
        <f t="shared" si="77"/>
        <v>410510DKA6430DKA1070-1080DKA3230</v>
      </c>
      <c r="G4941" t="s">
        <v>501</v>
      </c>
    </row>
    <row r="4942" spans="1:7" x14ac:dyDescent="0.25">
      <c r="A4942">
        <v>410</v>
      </c>
      <c r="B4942">
        <v>510</v>
      </c>
      <c r="C4942" t="s">
        <v>1094</v>
      </c>
      <c r="D4942" t="s">
        <v>913</v>
      </c>
      <c r="E4942" t="s">
        <v>1046</v>
      </c>
      <c r="F4942" t="str">
        <f t="shared" si="77"/>
        <v>410510DKA6430DKA1090DKA3200</v>
      </c>
      <c r="G4942" t="s">
        <v>723</v>
      </c>
    </row>
    <row r="4943" spans="1:7" x14ac:dyDescent="0.25">
      <c r="A4943">
        <v>410</v>
      </c>
      <c r="B4943">
        <v>510</v>
      </c>
      <c r="C4943" t="s">
        <v>1094</v>
      </c>
      <c r="D4943" t="s">
        <v>913</v>
      </c>
      <c r="E4943" t="s">
        <v>1048</v>
      </c>
      <c r="F4943" t="str">
        <f t="shared" si="77"/>
        <v>410510DKA6430DKA1090DKA3210</v>
      </c>
      <c r="G4943" t="s">
        <v>723</v>
      </c>
    </row>
    <row r="4944" spans="1:7" x14ac:dyDescent="0.25">
      <c r="A4944">
        <v>410</v>
      </c>
      <c r="B4944">
        <v>510</v>
      </c>
      <c r="C4944" t="s">
        <v>1094</v>
      </c>
      <c r="D4944" t="s">
        <v>913</v>
      </c>
      <c r="E4944" t="s">
        <v>1050</v>
      </c>
      <c r="F4944" t="str">
        <f t="shared" si="77"/>
        <v>410510DKA6430DKA1090DKA3220</v>
      </c>
      <c r="G4944" t="s">
        <v>723</v>
      </c>
    </row>
    <row r="4945" spans="1:7" x14ac:dyDescent="0.25">
      <c r="A4945">
        <v>410</v>
      </c>
      <c r="B4945">
        <v>510</v>
      </c>
      <c r="C4945" t="s">
        <v>1094</v>
      </c>
      <c r="D4945" t="s">
        <v>913</v>
      </c>
      <c r="E4945" t="s">
        <v>1052</v>
      </c>
      <c r="F4945" t="str">
        <f t="shared" si="77"/>
        <v>410510DKA6430DKA1090DKA3230</v>
      </c>
      <c r="G4945" t="s">
        <v>723</v>
      </c>
    </row>
    <row r="4946" spans="1:7" x14ac:dyDescent="0.25">
      <c r="A4946">
        <v>410</v>
      </c>
      <c r="B4946">
        <v>520</v>
      </c>
      <c r="C4946" t="s">
        <v>1092</v>
      </c>
      <c r="D4946" t="s">
        <v>908</v>
      </c>
      <c r="E4946" t="s">
        <v>1046</v>
      </c>
      <c r="F4946" t="str">
        <f t="shared" si="77"/>
        <v>410520DKA6410DKA1040-1050DKA3200</v>
      </c>
      <c r="G4946" t="s">
        <v>723</v>
      </c>
    </row>
    <row r="4947" spans="1:7" x14ac:dyDescent="0.25">
      <c r="A4947">
        <v>410</v>
      </c>
      <c r="B4947">
        <v>520</v>
      </c>
      <c r="C4947" t="s">
        <v>1092</v>
      </c>
      <c r="D4947" t="s">
        <v>908</v>
      </c>
      <c r="E4947" t="s">
        <v>1048</v>
      </c>
      <c r="F4947" t="str">
        <f t="shared" si="77"/>
        <v>410520DKA6410DKA1040-1050DKA3210</v>
      </c>
      <c r="G4947" t="s">
        <v>723</v>
      </c>
    </row>
    <row r="4948" spans="1:7" x14ac:dyDescent="0.25">
      <c r="A4948">
        <v>410</v>
      </c>
      <c r="B4948">
        <v>520</v>
      </c>
      <c r="C4948" t="s">
        <v>1092</v>
      </c>
      <c r="D4948" t="s">
        <v>908</v>
      </c>
      <c r="E4948" t="s">
        <v>1050</v>
      </c>
      <c r="F4948" t="str">
        <f t="shared" si="77"/>
        <v>410520DKA6410DKA1040-1050DKA3220</v>
      </c>
      <c r="G4948" t="s">
        <v>723</v>
      </c>
    </row>
    <row r="4949" spans="1:7" x14ac:dyDescent="0.25">
      <c r="A4949">
        <v>410</v>
      </c>
      <c r="B4949">
        <v>520</v>
      </c>
      <c r="C4949" t="s">
        <v>1092</v>
      </c>
      <c r="D4949" t="s">
        <v>908</v>
      </c>
      <c r="E4949" t="s">
        <v>1052</v>
      </c>
      <c r="F4949" t="str">
        <f t="shared" si="77"/>
        <v>410520DKA6410DKA1040-1050DKA3230</v>
      </c>
      <c r="G4949" t="s">
        <v>723</v>
      </c>
    </row>
    <row r="4950" spans="1:7" x14ac:dyDescent="0.25">
      <c r="A4950">
        <v>410</v>
      </c>
      <c r="B4950">
        <v>520</v>
      </c>
      <c r="C4950" t="s">
        <v>1092</v>
      </c>
      <c r="D4950" t="s">
        <v>910</v>
      </c>
      <c r="E4950" t="s">
        <v>1046</v>
      </c>
      <c r="F4950" t="str">
        <f t="shared" si="77"/>
        <v>410520DKA6410DKA1060DKA3200</v>
      </c>
      <c r="G4950" t="s">
        <v>501</v>
      </c>
    </row>
    <row r="4951" spans="1:7" x14ac:dyDescent="0.25">
      <c r="A4951">
        <v>410</v>
      </c>
      <c r="B4951">
        <v>520</v>
      </c>
      <c r="C4951" t="s">
        <v>1092</v>
      </c>
      <c r="D4951" t="s">
        <v>910</v>
      </c>
      <c r="E4951" t="s">
        <v>1048</v>
      </c>
      <c r="F4951" t="str">
        <f t="shared" si="77"/>
        <v>410520DKA6410DKA1060DKA3210</v>
      </c>
      <c r="G4951" t="s">
        <v>501</v>
      </c>
    </row>
    <row r="4952" spans="1:7" x14ac:dyDescent="0.25">
      <c r="A4952">
        <v>410</v>
      </c>
      <c r="B4952">
        <v>520</v>
      </c>
      <c r="C4952" t="s">
        <v>1092</v>
      </c>
      <c r="D4952" t="s">
        <v>910</v>
      </c>
      <c r="E4952" t="s">
        <v>1050</v>
      </c>
      <c r="F4952" t="str">
        <f t="shared" si="77"/>
        <v>410520DKA6410DKA1060DKA3220</v>
      </c>
      <c r="G4952" t="s">
        <v>501</v>
      </c>
    </row>
    <row r="4953" spans="1:7" x14ac:dyDescent="0.25">
      <c r="A4953">
        <v>410</v>
      </c>
      <c r="B4953">
        <v>520</v>
      </c>
      <c r="C4953" t="s">
        <v>1092</v>
      </c>
      <c r="D4953" t="s">
        <v>910</v>
      </c>
      <c r="E4953" t="s">
        <v>1052</v>
      </c>
      <c r="F4953" t="str">
        <f t="shared" si="77"/>
        <v>410520DKA6410DKA1060DKA3230</v>
      </c>
      <c r="G4953" t="s">
        <v>501</v>
      </c>
    </row>
    <row r="4954" spans="1:7" x14ac:dyDescent="0.25">
      <c r="A4954">
        <v>410</v>
      </c>
      <c r="B4954">
        <v>520</v>
      </c>
      <c r="C4954" t="s">
        <v>1092</v>
      </c>
      <c r="D4954" t="s">
        <v>911</v>
      </c>
      <c r="E4954" t="s">
        <v>1046</v>
      </c>
      <c r="F4954" t="str">
        <f t="shared" si="77"/>
        <v>410520DKA6410DKA1070-1080DKA3200</v>
      </c>
      <c r="G4954" t="s">
        <v>723</v>
      </c>
    </row>
    <row r="4955" spans="1:7" x14ac:dyDescent="0.25">
      <c r="A4955">
        <v>410</v>
      </c>
      <c r="B4955">
        <v>520</v>
      </c>
      <c r="C4955" t="s">
        <v>1092</v>
      </c>
      <c r="D4955" t="s">
        <v>911</v>
      </c>
      <c r="E4955" t="s">
        <v>1048</v>
      </c>
      <c r="F4955" t="str">
        <f t="shared" si="77"/>
        <v>410520DKA6410DKA1070-1080DKA3210</v>
      </c>
      <c r="G4955" t="s">
        <v>723</v>
      </c>
    </row>
    <row r="4956" spans="1:7" x14ac:dyDescent="0.25">
      <c r="A4956">
        <v>410</v>
      </c>
      <c r="B4956">
        <v>520</v>
      </c>
      <c r="C4956" t="s">
        <v>1092</v>
      </c>
      <c r="D4956" t="s">
        <v>911</v>
      </c>
      <c r="E4956" t="s">
        <v>1050</v>
      </c>
      <c r="F4956" t="str">
        <f t="shared" si="77"/>
        <v>410520DKA6410DKA1070-1080DKA3220</v>
      </c>
      <c r="G4956" t="s">
        <v>723</v>
      </c>
    </row>
    <row r="4957" spans="1:7" x14ac:dyDescent="0.25">
      <c r="A4957">
        <v>410</v>
      </c>
      <c r="B4957">
        <v>520</v>
      </c>
      <c r="C4957" t="s">
        <v>1092</v>
      </c>
      <c r="D4957" t="s">
        <v>911</v>
      </c>
      <c r="E4957" t="s">
        <v>1052</v>
      </c>
      <c r="F4957" t="str">
        <f t="shared" si="77"/>
        <v>410520DKA6410DKA1070-1080DKA3230</v>
      </c>
      <c r="G4957" t="s">
        <v>723</v>
      </c>
    </row>
    <row r="4958" spans="1:7" x14ac:dyDescent="0.25">
      <c r="A4958">
        <v>410</v>
      </c>
      <c r="B4958">
        <v>520</v>
      </c>
      <c r="C4958" t="s">
        <v>1092</v>
      </c>
      <c r="D4958" t="s">
        <v>913</v>
      </c>
      <c r="E4958" t="s">
        <v>1046</v>
      </c>
      <c r="F4958" t="str">
        <f t="shared" si="77"/>
        <v>410520DKA6410DKA1090DKA3200</v>
      </c>
      <c r="G4958" t="s">
        <v>504</v>
      </c>
    </row>
    <row r="4959" spans="1:7" x14ac:dyDescent="0.25">
      <c r="A4959">
        <v>410</v>
      </c>
      <c r="B4959">
        <v>520</v>
      </c>
      <c r="C4959" t="s">
        <v>1092</v>
      </c>
      <c r="D4959" t="s">
        <v>913</v>
      </c>
      <c r="E4959" t="s">
        <v>1048</v>
      </c>
      <c r="F4959" t="str">
        <f t="shared" si="77"/>
        <v>410520DKA6410DKA1090DKA3210</v>
      </c>
      <c r="G4959" t="s">
        <v>504</v>
      </c>
    </row>
    <row r="4960" spans="1:7" x14ac:dyDescent="0.25">
      <c r="A4960">
        <v>410</v>
      </c>
      <c r="B4960">
        <v>520</v>
      </c>
      <c r="C4960" t="s">
        <v>1092</v>
      </c>
      <c r="D4960" t="s">
        <v>913</v>
      </c>
      <c r="E4960" t="s">
        <v>1050</v>
      </c>
      <c r="F4960" t="str">
        <f t="shared" si="77"/>
        <v>410520DKA6410DKA1090DKA3220</v>
      </c>
      <c r="G4960" t="s">
        <v>501</v>
      </c>
    </row>
    <row r="4961" spans="1:7" x14ac:dyDescent="0.25">
      <c r="A4961">
        <v>410</v>
      </c>
      <c r="B4961">
        <v>520</v>
      </c>
      <c r="C4961" t="s">
        <v>1092</v>
      </c>
      <c r="D4961" t="s">
        <v>913</v>
      </c>
      <c r="E4961" t="s">
        <v>1052</v>
      </c>
      <c r="F4961" t="str">
        <f t="shared" si="77"/>
        <v>410520DKA6410DKA1090DKA3230</v>
      </c>
      <c r="G4961" t="s">
        <v>501</v>
      </c>
    </row>
    <row r="4962" spans="1:7" x14ac:dyDescent="0.25">
      <c r="A4962">
        <v>410</v>
      </c>
      <c r="B4962">
        <v>520</v>
      </c>
      <c r="C4962" t="s">
        <v>1093</v>
      </c>
      <c r="D4962" t="s">
        <v>908</v>
      </c>
      <c r="E4962" t="s">
        <v>1046</v>
      </c>
      <c r="F4962" t="str">
        <f t="shared" si="77"/>
        <v>410520DKA6420DKA1040-1050DKA3200</v>
      </c>
      <c r="G4962" t="s">
        <v>723</v>
      </c>
    </row>
    <row r="4963" spans="1:7" x14ac:dyDescent="0.25">
      <c r="A4963">
        <v>410</v>
      </c>
      <c r="B4963">
        <v>520</v>
      </c>
      <c r="C4963" t="s">
        <v>1093</v>
      </c>
      <c r="D4963" t="s">
        <v>908</v>
      </c>
      <c r="E4963" t="s">
        <v>1048</v>
      </c>
      <c r="F4963" t="str">
        <f t="shared" si="77"/>
        <v>410520DKA6420DKA1040-1050DKA3210</v>
      </c>
      <c r="G4963" t="s">
        <v>723</v>
      </c>
    </row>
    <row r="4964" spans="1:7" x14ac:dyDescent="0.25">
      <c r="A4964">
        <v>410</v>
      </c>
      <c r="B4964">
        <v>520</v>
      </c>
      <c r="C4964" t="s">
        <v>1093</v>
      </c>
      <c r="D4964" t="s">
        <v>908</v>
      </c>
      <c r="E4964" t="s">
        <v>1050</v>
      </c>
      <c r="F4964" t="str">
        <f t="shared" si="77"/>
        <v>410520DKA6420DKA1040-1050DKA3220</v>
      </c>
      <c r="G4964" t="s">
        <v>723</v>
      </c>
    </row>
    <row r="4965" spans="1:7" x14ac:dyDescent="0.25">
      <c r="A4965">
        <v>410</v>
      </c>
      <c r="B4965">
        <v>520</v>
      </c>
      <c r="C4965" t="s">
        <v>1093</v>
      </c>
      <c r="D4965" t="s">
        <v>908</v>
      </c>
      <c r="E4965" t="s">
        <v>1052</v>
      </c>
      <c r="F4965" t="str">
        <f t="shared" si="77"/>
        <v>410520DKA6420DKA1040-1050DKA3230</v>
      </c>
      <c r="G4965" t="s">
        <v>723</v>
      </c>
    </row>
    <row r="4966" spans="1:7" x14ac:dyDescent="0.25">
      <c r="A4966">
        <v>410</v>
      </c>
      <c r="B4966">
        <v>520</v>
      </c>
      <c r="C4966" t="s">
        <v>1093</v>
      </c>
      <c r="D4966" t="s">
        <v>910</v>
      </c>
      <c r="E4966" t="s">
        <v>1046</v>
      </c>
      <c r="F4966" t="str">
        <f t="shared" si="77"/>
        <v>410520DKA6420DKA1060DKA3200</v>
      </c>
      <c r="G4966" t="s">
        <v>501</v>
      </c>
    </row>
    <row r="4967" spans="1:7" x14ac:dyDescent="0.25">
      <c r="A4967">
        <v>410</v>
      </c>
      <c r="B4967">
        <v>520</v>
      </c>
      <c r="C4967" t="s">
        <v>1093</v>
      </c>
      <c r="D4967" t="s">
        <v>910</v>
      </c>
      <c r="E4967" t="s">
        <v>1048</v>
      </c>
      <c r="F4967" t="str">
        <f t="shared" si="77"/>
        <v>410520DKA6420DKA1060DKA3210</v>
      </c>
      <c r="G4967" t="s">
        <v>501</v>
      </c>
    </row>
    <row r="4968" spans="1:7" x14ac:dyDescent="0.25">
      <c r="A4968">
        <v>410</v>
      </c>
      <c r="B4968">
        <v>520</v>
      </c>
      <c r="C4968" t="s">
        <v>1093</v>
      </c>
      <c r="D4968" t="s">
        <v>910</v>
      </c>
      <c r="E4968" t="s">
        <v>1050</v>
      </c>
      <c r="F4968" t="str">
        <f t="shared" si="77"/>
        <v>410520DKA6420DKA1060DKA3220</v>
      </c>
      <c r="G4968" t="s">
        <v>501</v>
      </c>
    </row>
    <row r="4969" spans="1:7" x14ac:dyDescent="0.25">
      <c r="A4969">
        <v>410</v>
      </c>
      <c r="B4969">
        <v>520</v>
      </c>
      <c r="C4969" t="s">
        <v>1093</v>
      </c>
      <c r="D4969" t="s">
        <v>910</v>
      </c>
      <c r="E4969" t="s">
        <v>1052</v>
      </c>
      <c r="F4969" t="str">
        <f t="shared" si="77"/>
        <v>410520DKA6420DKA1060DKA3230</v>
      </c>
      <c r="G4969" t="s">
        <v>501</v>
      </c>
    </row>
    <row r="4970" spans="1:7" x14ac:dyDescent="0.25">
      <c r="A4970">
        <v>410</v>
      </c>
      <c r="B4970">
        <v>520</v>
      </c>
      <c r="C4970" t="s">
        <v>1093</v>
      </c>
      <c r="D4970" t="s">
        <v>911</v>
      </c>
      <c r="E4970" t="s">
        <v>1046</v>
      </c>
      <c r="F4970" t="str">
        <f t="shared" si="77"/>
        <v>410520DKA6420DKA1070-1080DKA3200</v>
      </c>
      <c r="G4970" t="s">
        <v>723</v>
      </c>
    </row>
    <row r="4971" spans="1:7" x14ac:dyDescent="0.25">
      <c r="A4971">
        <v>410</v>
      </c>
      <c r="B4971">
        <v>520</v>
      </c>
      <c r="C4971" t="s">
        <v>1093</v>
      </c>
      <c r="D4971" t="s">
        <v>911</v>
      </c>
      <c r="E4971" t="s">
        <v>1048</v>
      </c>
      <c r="F4971" t="str">
        <f t="shared" si="77"/>
        <v>410520DKA6420DKA1070-1080DKA3210</v>
      </c>
      <c r="G4971" t="s">
        <v>723</v>
      </c>
    </row>
    <row r="4972" spans="1:7" x14ac:dyDescent="0.25">
      <c r="A4972">
        <v>410</v>
      </c>
      <c r="B4972">
        <v>520</v>
      </c>
      <c r="C4972" t="s">
        <v>1093</v>
      </c>
      <c r="D4972" t="s">
        <v>911</v>
      </c>
      <c r="E4972" t="s">
        <v>1050</v>
      </c>
      <c r="F4972" t="str">
        <f t="shared" si="77"/>
        <v>410520DKA6420DKA1070-1080DKA3220</v>
      </c>
      <c r="G4972" t="s">
        <v>723</v>
      </c>
    </row>
    <row r="4973" spans="1:7" x14ac:dyDescent="0.25">
      <c r="A4973">
        <v>410</v>
      </c>
      <c r="B4973">
        <v>520</v>
      </c>
      <c r="C4973" t="s">
        <v>1093</v>
      </c>
      <c r="D4973" t="s">
        <v>911</v>
      </c>
      <c r="E4973" t="s">
        <v>1052</v>
      </c>
      <c r="F4973" t="str">
        <f t="shared" si="77"/>
        <v>410520DKA6420DKA1070-1080DKA3230</v>
      </c>
      <c r="G4973" t="s">
        <v>723</v>
      </c>
    </row>
    <row r="4974" spans="1:7" x14ac:dyDescent="0.25">
      <c r="A4974">
        <v>410</v>
      </c>
      <c r="B4974">
        <v>520</v>
      </c>
      <c r="C4974" t="s">
        <v>1093</v>
      </c>
      <c r="D4974" t="s">
        <v>913</v>
      </c>
      <c r="E4974" t="s">
        <v>1046</v>
      </c>
      <c r="F4974" t="str">
        <f t="shared" si="77"/>
        <v>410520DKA6420DKA1090DKA3200</v>
      </c>
      <c r="G4974" t="s">
        <v>501</v>
      </c>
    </row>
    <row r="4975" spans="1:7" x14ac:dyDescent="0.25">
      <c r="A4975">
        <v>410</v>
      </c>
      <c r="B4975">
        <v>520</v>
      </c>
      <c r="C4975" t="s">
        <v>1093</v>
      </c>
      <c r="D4975" t="s">
        <v>913</v>
      </c>
      <c r="E4975" t="s">
        <v>1048</v>
      </c>
      <c r="F4975" t="str">
        <f t="shared" si="77"/>
        <v>410520DKA6420DKA1090DKA3210</v>
      </c>
      <c r="G4975" t="s">
        <v>501</v>
      </c>
    </row>
    <row r="4976" spans="1:7" x14ac:dyDescent="0.25">
      <c r="A4976">
        <v>410</v>
      </c>
      <c r="B4976">
        <v>520</v>
      </c>
      <c r="C4976" t="s">
        <v>1093</v>
      </c>
      <c r="D4976" t="s">
        <v>913</v>
      </c>
      <c r="E4976" t="s">
        <v>1050</v>
      </c>
      <c r="F4976" t="str">
        <f t="shared" si="77"/>
        <v>410520DKA6420DKA1090DKA3220</v>
      </c>
      <c r="G4976" t="s">
        <v>501</v>
      </c>
    </row>
    <row r="4977" spans="1:7" x14ac:dyDescent="0.25">
      <c r="A4977">
        <v>410</v>
      </c>
      <c r="B4977">
        <v>520</v>
      </c>
      <c r="C4977" t="s">
        <v>1093</v>
      </c>
      <c r="D4977" t="s">
        <v>913</v>
      </c>
      <c r="E4977" t="s">
        <v>1052</v>
      </c>
      <c r="F4977" t="str">
        <f t="shared" si="77"/>
        <v>410520DKA6420DKA1090DKA3230</v>
      </c>
      <c r="G4977" t="s">
        <v>501</v>
      </c>
    </row>
    <row r="4978" spans="1:7" x14ac:dyDescent="0.25">
      <c r="A4978">
        <v>410</v>
      </c>
      <c r="B4978">
        <v>520</v>
      </c>
      <c r="C4978" t="s">
        <v>1094</v>
      </c>
      <c r="D4978" t="s">
        <v>908</v>
      </c>
      <c r="E4978" t="s">
        <v>1046</v>
      </c>
      <c r="F4978" t="str">
        <f t="shared" si="77"/>
        <v>410520DKA6430DKA1040-1050DKA3200</v>
      </c>
      <c r="G4978" t="s">
        <v>501</v>
      </c>
    </row>
    <row r="4979" spans="1:7" x14ac:dyDescent="0.25">
      <c r="A4979">
        <v>410</v>
      </c>
      <c r="B4979">
        <v>520</v>
      </c>
      <c r="C4979" t="s">
        <v>1094</v>
      </c>
      <c r="D4979" t="s">
        <v>908</v>
      </c>
      <c r="E4979" t="s">
        <v>1048</v>
      </c>
      <c r="F4979" t="str">
        <f t="shared" si="77"/>
        <v>410520DKA6430DKA1040-1050DKA3210</v>
      </c>
      <c r="G4979" t="s">
        <v>501</v>
      </c>
    </row>
    <row r="4980" spans="1:7" x14ac:dyDescent="0.25">
      <c r="A4980">
        <v>410</v>
      </c>
      <c r="B4980">
        <v>520</v>
      </c>
      <c r="C4980" t="s">
        <v>1094</v>
      </c>
      <c r="D4980" t="s">
        <v>908</v>
      </c>
      <c r="E4980" t="s">
        <v>1050</v>
      </c>
      <c r="F4980" t="str">
        <f t="shared" si="77"/>
        <v>410520DKA6430DKA1040-1050DKA3220</v>
      </c>
      <c r="G4980" t="s">
        <v>501</v>
      </c>
    </row>
    <row r="4981" spans="1:7" x14ac:dyDescent="0.25">
      <c r="A4981">
        <v>410</v>
      </c>
      <c r="B4981">
        <v>520</v>
      </c>
      <c r="C4981" t="s">
        <v>1094</v>
      </c>
      <c r="D4981" t="s">
        <v>908</v>
      </c>
      <c r="E4981" t="s">
        <v>1052</v>
      </c>
      <c r="F4981" t="str">
        <f t="shared" si="77"/>
        <v>410520DKA6430DKA1040-1050DKA3230</v>
      </c>
      <c r="G4981" t="s">
        <v>501</v>
      </c>
    </row>
    <row r="4982" spans="1:7" x14ac:dyDescent="0.25">
      <c r="A4982">
        <v>410</v>
      </c>
      <c r="B4982">
        <v>520</v>
      </c>
      <c r="C4982" t="s">
        <v>1094</v>
      </c>
      <c r="D4982" t="s">
        <v>910</v>
      </c>
      <c r="E4982" t="s">
        <v>1046</v>
      </c>
      <c r="F4982" t="str">
        <f t="shared" si="77"/>
        <v>410520DKA6430DKA1060DKA3200</v>
      </c>
      <c r="G4982" t="s">
        <v>501</v>
      </c>
    </row>
    <row r="4983" spans="1:7" x14ac:dyDescent="0.25">
      <c r="A4983">
        <v>410</v>
      </c>
      <c r="B4983">
        <v>520</v>
      </c>
      <c r="C4983" t="s">
        <v>1094</v>
      </c>
      <c r="D4983" t="s">
        <v>910</v>
      </c>
      <c r="E4983" t="s">
        <v>1048</v>
      </c>
      <c r="F4983" t="str">
        <f t="shared" si="77"/>
        <v>410520DKA6430DKA1060DKA3210</v>
      </c>
      <c r="G4983" t="s">
        <v>501</v>
      </c>
    </row>
    <row r="4984" spans="1:7" x14ac:dyDescent="0.25">
      <c r="A4984">
        <v>410</v>
      </c>
      <c r="B4984">
        <v>520</v>
      </c>
      <c r="C4984" t="s">
        <v>1094</v>
      </c>
      <c r="D4984" t="s">
        <v>910</v>
      </c>
      <c r="E4984" t="s">
        <v>1050</v>
      </c>
      <c r="F4984" t="str">
        <f t="shared" si="77"/>
        <v>410520DKA6430DKA1060DKA3220</v>
      </c>
      <c r="G4984" t="s">
        <v>501</v>
      </c>
    </row>
    <row r="4985" spans="1:7" x14ac:dyDescent="0.25">
      <c r="A4985">
        <v>410</v>
      </c>
      <c r="B4985">
        <v>520</v>
      </c>
      <c r="C4985" t="s">
        <v>1094</v>
      </c>
      <c r="D4985" t="s">
        <v>910</v>
      </c>
      <c r="E4985" t="s">
        <v>1052</v>
      </c>
      <c r="F4985" t="str">
        <f t="shared" si="77"/>
        <v>410520DKA6430DKA1060DKA3230</v>
      </c>
      <c r="G4985" t="s">
        <v>501</v>
      </c>
    </row>
    <row r="4986" spans="1:7" x14ac:dyDescent="0.25">
      <c r="A4986">
        <v>410</v>
      </c>
      <c r="B4986">
        <v>520</v>
      </c>
      <c r="C4986" t="s">
        <v>1094</v>
      </c>
      <c r="D4986" t="s">
        <v>911</v>
      </c>
      <c r="E4986" t="s">
        <v>1046</v>
      </c>
      <c r="F4986" t="str">
        <f t="shared" si="77"/>
        <v>410520DKA6430DKA1070-1080DKA3200</v>
      </c>
      <c r="G4986" t="s">
        <v>501</v>
      </c>
    </row>
    <row r="4987" spans="1:7" x14ac:dyDescent="0.25">
      <c r="A4987">
        <v>410</v>
      </c>
      <c r="B4987">
        <v>520</v>
      </c>
      <c r="C4987" t="s">
        <v>1094</v>
      </c>
      <c r="D4987" t="s">
        <v>911</v>
      </c>
      <c r="E4987" t="s">
        <v>1048</v>
      </c>
      <c r="F4987" t="str">
        <f t="shared" si="77"/>
        <v>410520DKA6430DKA1070-1080DKA3210</v>
      </c>
      <c r="G4987" t="s">
        <v>501</v>
      </c>
    </row>
    <row r="4988" spans="1:7" x14ac:dyDescent="0.25">
      <c r="A4988">
        <v>410</v>
      </c>
      <c r="B4988">
        <v>520</v>
      </c>
      <c r="C4988" t="s">
        <v>1094</v>
      </c>
      <c r="D4988" t="s">
        <v>911</v>
      </c>
      <c r="E4988" t="s">
        <v>1050</v>
      </c>
      <c r="F4988" t="str">
        <f t="shared" si="77"/>
        <v>410520DKA6430DKA1070-1080DKA3220</v>
      </c>
      <c r="G4988" t="s">
        <v>501</v>
      </c>
    </row>
    <row r="4989" spans="1:7" x14ac:dyDescent="0.25">
      <c r="A4989">
        <v>410</v>
      </c>
      <c r="B4989">
        <v>520</v>
      </c>
      <c r="C4989" t="s">
        <v>1094</v>
      </c>
      <c r="D4989" t="s">
        <v>911</v>
      </c>
      <c r="E4989" t="s">
        <v>1052</v>
      </c>
      <c r="F4989" t="str">
        <f t="shared" si="77"/>
        <v>410520DKA6430DKA1070-1080DKA3230</v>
      </c>
      <c r="G4989" t="s">
        <v>501</v>
      </c>
    </row>
    <row r="4990" spans="1:7" x14ac:dyDescent="0.25">
      <c r="A4990">
        <v>410</v>
      </c>
      <c r="B4990">
        <v>520</v>
      </c>
      <c r="C4990" t="s">
        <v>1094</v>
      </c>
      <c r="D4990" t="s">
        <v>913</v>
      </c>
      <c r="E4990" t="s">
        <v>1046</v>
      </c>
      <c r="F4990" t="str">
        <f t="shared" si="77"/>
        <v>410520DKA6430DKA1090DKA3200</v>
      </c>
      <c r="G4990" t="s">
        <v>501</v>
      </c>
    </row>
    <row r="4991" spans="1:7" x14ac:dyDescent="0.25">
      <c r="A4991">
        <v>410</v>
      </c>
      <c r="B4991">
        <v>520</v>
      </c>
      <c r="C4991" t="s">
        <v>1094</v>
      </c>
      <c r="D4991" t="s">
        <v>913</v>
      </c>
      <c r="E4991" t="s">
        <v>1048</v>
      </c>
      <c r="F4991" t="str">
        <f t="shared" si="77"/>
        <v>410520DKA6430DKA1090DKA3210</v>
      </c>
      <c r="G4991" t="s">
        <v>501</v>
      </c>
    </row>
    <row r="4992" spans="1:7" x14ac:dyDescent="0.25">
      <c r="A4992">
        <v>410</v>
      </c>
      <c r="B4992">
        <v>520</v>
      </c>
      <c r="C4992" t="s">
        <v>1094</v>
      </c>
      <c r="D4992" t="s">
        <v>913</v>
      </c>
      <c r="E4992" t="s">
        <v>1050</v>
      </c>
      <c r="F4992" t="str">
        <f t="shared" si="77"/>
        <v>410520DKA6430DKA1090DKA3220</v>
      </c>
      <c r="G4992" t="s">
        <v>501</v>
      </c>
    </row>
    <row r="4993" spans="1:7" x14ac:dyDescent="0.25">
      <c r="A4993">
        <v>410</v>
      </c>
      <c r="B4993">
        <v>520</v>
      </c>
      <c r="C4993" t="s">
        <v>1094</v>
      </c>
      <c r="D4993" t="s">
        <v>913</v>
      </c>
      <c r="E4993" t="s">
        <v>1052</v>
      </c>
      <c r="F4993" t="str">
        <f t="shared" si="77"/>
        <v>410520DKA6430DKA1090DKA3230</v>
      </c>
      <c r="G4993" t="s">
        <v>501</v>
      </c>
    </row>
    <row r="4994" spans="1:7" x14ac:dyDescent="0.25">
      <c r="A4994">
        <v>420</v>
      </c>
      <c r="B4994">
        <v>450</v>
      </c>
      <c r="C4994" t="s">
        <v>1092</v>
      </c>
      <c r="D4994" t="s">
        <v>908</v>
      </c>
      <c r="E4994" t="s">
        <v>1046</v>
      </c>
      <c r="F4994" t="str">
        <f t="shared" si="77"/>
        <v>420450DKA6410DKA1040-1050DKA3200</v>
      </c>
      <c r="G4994" t="s">
        <v>723</v>
      </c>
    </row>
    <row r="4995" spans="1:7" x14ac:dyDescent="0.25">
      <c r="A4995">
        <v>420</v>
      </c>
      <c r="B4995">
        <v>450</v>
      </c>
      <c r="C4995" t="s">
        <v>1092</v>
      </c>
      <c r="D4995" t="s">
        <v>908</v>
      </c>
      <c r="E4995" t="s">
        <v>1048</v>
      </c>
      <c r="F4995" t="str">
        <f t="shared" ref="F4995:F5058" si="78">CONCATENATE(A4995,B4995,C4995,D4995,E4995)</f>
        <v>420450DKA6410DKA1040-1050DKA3210</v>
      </c>
      <c r="G4995" t="s">
        <v>723</v>
      </c>
    </row>
    <row r="4996" spans="1:7" x14ac:dyDescent="0.25">
      <c r="A4996">
        <v>420</v>
      </c>
      <c r="B4996">
        <v>450</v>
      </c>
      <c r="C4996" t="s">
        <v>1092</v>
      </c>
      <c r="D4996" t="s">
        <v>908</v>
      </c>
      <c r="E4996" t="s">
        <v>1050</v>
      </c>
      <c r="F4996" t="str">
        <f t="shared" si="78"/>
        <v>420450DKA6410DKA1040-1050DKA3220</v>
      </c>
      <c r="G4996" t="s">
        <v>723</v>
      </c>
    </row>
    <row r="4997" spans="1:7" x14ac:dyDescent="0.25">
      <c r="A4997">
        <v>420</v>
      </c>
      <c r="B4997">
        <v>450</v>
      </c>
      <c r="C4997" t="s">
        <v>1092</v>
      </c>
      <c r="D4997" t="s">
        <v>908</v>
      </c>
      <c r="E4997" t="s">
        <v>1052</v>
      </c>
      <c r="F4997" t="str">
        <f t="shared" si="78"/>
        <v>420450DKA6410DKA1040-1050DKA3230</v>
      </c>
      <c r="G4997" t="s">
        <v>723</v>
      </c>
    </row>
    <row r="4998" spans="1:7" x14ac:dyDescent="0.25">
      <c r="A4998">
        <v>420</v>
      </c>
      <c r="B4998">
        <v>450</v>
      </c>
      <c r="C4998" t="s">
        <v>1092</v>
      </c>
      <c r="D4998" t="s">
        <v>910</v>
      </c>
      <c r="E4998" t="s">
        <v>1046</v>
      </c>
      <c r="F4998" t="str">
        <f t="shared" si="78"/>
        <v>420450DKA6410DKA1060DKA3200</v>
      </c>
      <c r="G4998" t="s">
        <v>723</v>
      </c>
    </row>
    <row r="4999" spans="1:7" x14ac:dyDescent="0.25">
      <c r="A4999">
        <v>420</v>
      </c>
      <c r="B4999">
        <v>450</v>
      </c>
      <c r="C4999" t="s">
        <v>1092</v>
      </c>
      <c r="D4999" t="s">
        <v>910</v>
      </c>
      <c r="E4999" t="s">
        <v>1048</v>
      </c>
      <c r="F4999" t="str">
        <f t="shared" si="78"/>
        <v>420450DKA6410DKA1060DKA3210</v>
      </c>
      <c r="G4999" t="s">
        <v>723</v>
      </c>
    </row>
    <row r="5000" spans="1:7" x14ac:dyDescent="0.25">
      <c r="A5000">
        <v>420</v>
      </c>
      <c r="B5000">
        <v>450</v>
      </c>
      <c r="C5000" t="s">
        <v>1092</v>
      </c>
      <c r="D5000" t="s">
        <v>910</v>
      </c>
      <c r="E5000" t="s">
        <v>1050</v>
      </c>
      <c r="F5000" t="str">
        <f t="shared" si="78"/>
        <v>420450DKA6410DKA1060DKA3220</v>
      </c>
      <c r="G5000" t="s">
        <v>723</v>
      </c>
    </row>
    <row r="5001" spans="1:7" x14ac:dyDescent="0.25">
      <c r="A5001">
        <v>420</v>
      </c>
      <c r="B5001">
        <v>450</v>
      </c>
      <c r="C5001" t="s">
        <v>1092</v>
      </c>
      <c r="D5001" t="s">
        <v>910</v>
      </c>
      <c r="E5001" t="s">
        <v>1052</v>
      </c>
      <c r="F5001" t="str">
        <f t="shared" si="78"/>
        <v>420450DKA6410DKA1060DKA3230</v>
      </c>
      <c r="G5001" t="s">
        <v>723</v>
      </c>
    </row>
    <row r="5002" spans="1:7" x14ac:dyDescent="0.25">
      <c r="A5002">
        <v>420</v>
      </c>
      <c r="B5002">
        <v>450</v>
      </c>
      <c r="C5002" t="s">
        <v>1092</v>
      </c>
      <c r="D5002" t="s">
        <v>911</v>
      </c>
      <c r="E5002" t="s">
        <v>1046</v>
      </c>
      <c r="F5002" t="str">
        <f t="shared" si="78"/>
        <v>420450DKA6410DKA1070-1080DKA3200</v>
      </c>
      <c r="G5002" t="s">
        <v>723</v>
      </c>
    </row>
    <row r="5003" spans="1:7" x14ac:dyDescent="0.25">
      <c r="A5003">
        <v>420</v>
      </c>
      <c r="B5003">
        <v>450</v>
      </c>
      <c r="C5003" t="s">
        <v>1092</v>
      </c>
      <c r="D5003" t="s">
        <v>911</v>
      </c>
      <c r="E5003" t="s">
        <v>1048</v>
      </c>
      <c r="F5003" t="str">
        <f t="shared" si="78"/>
        <v>420450DKA6410DKA1070-1080DKA3210</v>
      </c>
      <c r="G5003" t="s">
        <v>723</v>
      </c>
    </row>
    <row r="5004" spans="1:7" x14ac:dyDescent="0.25">
      <c r="A5004">
        <v>420</v>
      </c>
      <c r="B5004">
        <v>450</v>
      </c>
      <c r="C5004" t="s">
        <v>1092</v>
      </c>
      <c r="D5004" t="s">
        <v>911</v>
      </c>
      <c r="E5004" t="s">
        <v>1050</v>
      </c>
      <c r="F5004" t="str">
        <f t="shared" si="78"/>
        <v>420450DKA6410DKA1070-1080DKA3220</v>
      </c>
      <c r="G5004" t="s">
        <v>723</v>
      </c>
    </row>
    <row r="5005" spans="1:7" x14ac:dyDescent="0.25">
      <c r="A5005">
        <v>420</v>
      </c>
      <c r="B5005">
        <v>450</v>
      </c>
      <c r="C5005" t="s">
        <v>1092</v>
      </c>
      <c r="D5005" t="s">
        <v>911</v>
      </c>
      <c r="E5005" t="s">
        <v>1052</v>
      </c>
      <c r="F5005" t="str">
        <f t="shared" si="78"/>
        <v>420450DKA6410DKA1070-1080DKA3230</v>
      </c>
      <c r="G5005" t="s">
        <v>723</v>
      </c>
    </row>
    <row r="5006" spans="1:7" x14ac:dyDescent="0.25">
      <c r="A5006">
        <v>420</v>
      </c>
      <c r="B5006">
        <v>450</v>
      </c>
      <c r="C5006" t="s">
        <v>1092</v>
      </c>
      <c r="D5006" t="s">
        <v>913</v>
      </c>
      <c r="E5006" t="s">
        <v>1046</v>
      </c>
      <c r="F5006" t="str">
        <f t="shared" si="78"/>
        <v>420450DKA6410DKA1090DKA3200</v>
      </c>
      <c r="G5006" t="s">
        <v>723</v>
      </c>
    </row>
    <row r="5007" spans="1:7" x14ac:dyDescent="0.25">
      <c r="A5007">
        <v>420</v>
      </c>
      <c r="B5007">
        <v>450</v>
      </c>
      <c r="C5007" t="s">
        <v>1092</v>
      </c>
      <c r="D5007" t="s">
        <v>913</v>
      </c>
      <c r="E5007" t="s">
        <v>1048</v>
      </c>
      <c r="F5007" t="str">
        <f t="shared" si="78"/>
        <v>420450DKA6410DKA1090DKA3210</v>
      </c>
      <c r="G5007" t="s">
        <v>723</v>
      </c>
    </row>
    <row r="5008" spans="1:7" x14ac:dyDescent="0.25">
      <c r="A5008">
        <v>420</v>
      </c>
      <c r="B5008">
        <v>450</v>
      </c>
      <c r="C5008" t="s">
        <v>1092</v>
      </c>
      <c r="D5008" t="s">
        <v>913</v>
      </c>
      <c r="E5008" t="s">
        <v>1050</v>
      </c>
      <c r="F5008" t="str">
        <f t="shared" si="78"/>
        <v>420450DKA6410DKA1090DKA3220</v>
      </c>
      <c r="G5008" t="s">
        <v>723</v>
      </c>
    </row>
    <row r="5009" spans="1:7" x14ac:dyDescent="0.25">
      <c r="A5009">
        <v>420</v>
      </c>
      <c r="B5009">
        <v>450</v>
      </c>
      <c r="C5009" t="s">
        <v>1092</v>
      </c>
      <c r="D5009" t="s">
        <v>913</v>
      </c>
      <c r="E5009" t="s">
        <v>1052</v>
      </c>
      <c r="F5009" t="str">
        <f t="shared" si="78"/>
        <v>420450DKA6410DKA1090DKA3230</v>
      </c>
      <c r="G5009" t="s">
        <v>723</v>
      </c>
    </row>
    <row r="5010" spans="1:7" x14ac:dyDescent="0.25">
      <c r="A5010">
        <v>420</v>
      </c>
      <c r="B5010">
        <v>450</v>
      </c>
      <c r="C5010" t="s">
        <v>1093</v>
      </c>
      <c r="D5010" t="s">
        <v>908</v>
      </c>
      <c r="E5010" t="s">
        <v>1046</v>
      </c>
      <c r="F5010" t="str">
        <f t="shared" si="78"/>
        <v>420450DKA6420DKA1040-1050DKA3200</v>
      </c>
      <c r="G5010" t="s">
        <v>723</v>
      </c>
    </row>
    <row r="5011" spans="1:7" x14ac:dyDescent="0.25">
      <c r="A5011">
        <v>420</v>
      </c>
      <c r="B5011">
        <v>450</v>
      </c>
      <c r="C5011" t="s">
        <v>1093</v>
      </c>
      <c r="D5011" t="s">
        <v>908</v>
      </c>
      <c r="E5011" t="s">
        <v>1048</v>
      </c>
      <c r="F5011" t="str">
        <f t="shared" si="78"/>
        <v>420450DKA6420DKA1040-1050DKA3210</v>
      </c>
      <c r="G5011" t="s">
        <v>723</v>
      </c>
    </row>
    <row r="5012" spans="1:7" x14ac:dyDescent="0.25">
      <c r="A5012">
        <v>420</v>
      </c>
      <c r="B5012">
        <v>450</v>
      </c>
      <c r="C5012" t="s">
        <v>1093</v>
      </c>
      <c r="D5012" t="s">
        <v>908</v>
      </c>
      <c r="E5012" t="s">
        <v>1050</v>
      </c>
      <c r="F5012" t="str">
        <f t="shared" si="78"/>
        <v>420450DKA6420DKA1040-1050DKA3220</v>
      </c>
      <c r="G5012" t="s">
        <v>723</v>
      </c>
    </row>
    <row r="5013" spans="1:7" x14ac:dyDescent="0.25">
      <c r="A5013">
        <v>420</v>
      </c>
      <c r="B5013">
        <v>450</v>
      </c>
      <c r="C5013" t="s">
        <v>1093</v>
      </c>
      <c r="D5013" t="s">
        <v>908</v>
      </c>
      <c r="E5013" t="s">
        <v>1052</v>
      </c>
      <c r="F5013" t="str">
        <f t="shared" si="78"/>
        <v>420450DKA6420DKA1040-1050DKA3230</v>
      </c>
      <c r="G5013" t="s">
        <v>723</v>
      </c>
    </row>
    <row r="5014" spans="1:7" x14ac:dyDescent="0.25">
      <c r="A5014">
        <v>420</v>
      </c>
      <c r="B5014">
        <v>450</v>
      </c>
      <c r="C5014" t="s">
        <v>1093</v>
      </c>
      <c r="D5014" t="s">
        <v>910</v>
      </c>
      <c r="E5014" t="s">
        <v>1046</v>
      </c>
      <c r="F5014" t="str">
        <f t="shared" si="78"/>
        <v>420450DKA6420DKA1060DKA3200</v>
      </c>
      <c r="G5014" t="s">
        <v>723</v>
      </c>
    </row>
    <row r="5015" spans="1:7" x14ac:dyDescent="0.25">
      <c r="A5015">
        <v>420</v>
      </c>
      <c r="B5015">
        <v>450</v>
      </c>
      <c r="C5015" t="s">
        <v>1093</v>
      </c>
      <c r="D5015" t="s">
        <v>910</v>
      </c>
      <c r="E5015" t="s">
        <v>1048</v>
      </c>
      <c r="F5015" t="str">
        <f t="shared" si="78"/>
        <v>420450DKA6420DKA1060DKA3210</v>
      </c>
      <c r="G5015" t="s">
        <v>723</v>
      </c>
    </row>
    <row r="5016" spans="1:7" x14ac:dyDescent="0.25">
      <c r="A5016">
        <v>420</v>
      </c>
      <c r="B5016">
        <v>450</v>
      </c>
      <c r="C5016" t="s">
        <v>1093</v>
      </c>
      <c r="D5016" t="s">
        <v>910</v>
      </c>
      <c r="E5016" t="s">
        <v>1050</v>
      </c>
      <c r="F5016" t="str">
        <f t="shared" si="78"/>
        <v>420450DKA6420DKA1060DKA3220</v>
      </c>
      <c r="G5016" t="s">
        <v>723</v>
      </c>
    </row>
    <row r="5017" spans="1:7" x14ac:dyDescent="0.25">
      <c r="A5017">
        <v>420</v>
      </c>
      <c r="B5017">
        <v>450</v>
      </c>
      <c r="C5017" t="s">
        <v>1093</v>
      </c>
      <c r="D5017" t="s">
        <v>910</v>
      </c>
      <c r="E5017" t="s">
        <v>1052</v>
      </c>
      <c r="F5017" t="str">
        <f t="shared" si="78"/>
        <v>420450DKA6420DKA1060DKA3230</v>
      </c>
      <c r="G5017" t="s">
        <v>723</v>
      </c>
    </row>
    <row r="5018" spans="1:7" x14ac:dyDescent="0.25">
      <c r="A5018">
        <v>420</v>
      </c>
      <c r="B5018">
        <v>450</v>
      </c>
      <c r="C5018" t="s">
        <v>1093</v>
      </c>
      <c r="D5018" t="s">
        <v>911</v>
      </c>
      <c r="E5018" t="s">
        <v>1046</v>
      </c>
      <c r="F5018" t="str">
        <f t="shared" si="78"/>
        <v>420450DKA6420DKA1070-1080DKA3200</v>
      </c>
      <c r="G5018" t="s">
        <v>723</v>
      </c>
    </row>
    <row r="5019" spans="1:7" x14ac:dyDescent="0.25">
      <c r="A5019">
        <v>420</v>
      </c>
      <c r="B5019">
        <v>450</v>
      </c>
      <c r="C5019" t="s">
        <v>1093</v>
      </c>
      <c r="D5019" t="s">
        <v>911</v>
      </c>
      <c r="E5019" t="s">
        <v>1048</v>
      </c>
      <c r="F5019" t="str">
        <f t="shared" si="78"/>
        <v>420450DKA6420DKA1070-1080DKA3210</v>
      </c>
      <c r="G5019" t="s">
        <v>723</v>
      </c>
    </row>
    <row r="5020" spans="1:7" x14ac:dyDescent="0.25">
      <c r="A5020">
        <v>420</v>
      </c>
      <c r="B5020">
        <v>450</v>
      </c>
      <c r="C5020" t="s">
        <v>1093</v>
      </c>
      <c r="D5020" t="s">
        <v>911</v>
      </c>
      <c r="E5020" t="s">
        <v>1050</v>
      </c>
      <c r="F5020" t="str">
        <f t="shared" si="78"/>
        <v>420450DKA6420DKA1070-1080DKA3220</v>
      </c>
      <c r="G5020" t="s">
        <v>723</v>
      </c>
    </row>
    <row r="5021" spans="1:7" x14ac:dyDescent="0.25">
      <c r="A5021">
        <v>420</v>
      </c>
      <c r="B5021">
        <v>450</v>
      </c>
      <c r="C5021" t="s">
        <v>1093</v>
      </c>
      <c r="D5021" t="s">
        <v>911</v>
      </c>
      <c r="E5021" t="s">
        <v>1052</v>
      </c>
      <c r="F5021" t="str">
        <f t="shared" si="78"/>
        <v>420450DKA6420DKA1070-1080DKA3230</v>
      </c>
      <c r="G5021" t="s">
        <v>723</v>
      </c>
    </row>
    <row r="5022" spans="1:7" x14ac:dyDescent="0.25">
      <c r="A5022">
        <v>420</v>
      </c>
      <c r="B5022">
        <v>450</v>
      </c>
      <c r="C5022" t="s">
        <v>1093</v>
      </c>
      <c r="D5022" t="s">
        <v>913</v>
      </c>
      <c r="E5022" t="s">
        <v>1046</v>
      </c>
      <c r="F5022" t="str">
        <f t="shared" si="78"/>
        <v>420450DKA6420DKA1090DKA3200</v>
      </c>
      <c r="G5022" t="s">
        <v>723</v>
      </c>
    </row>
    <row r="5023" spans="1:7" x14ac:dyDescent="0.25">
      <c r="A5023">
        <v>420</v>
      </c>
      <c r="B5023">
        <v>450</v>
      </c>
      <c r="C5023" t="s">
        <v>1093</v>
      </c>
      <c r="D5023" t="s">
        <v>913</v>
      </c>
      <c r="E5023" t="s">
        <v>1048</v>
      </c>
      <c r="F5023" t="str">
        <f t="shared" si="78"/>
        <v>420450DKA6420DKA1090DKA3210</v>
      </c>
      <c r="G5023" t="s">
        <v>723</v>
      </c>
    </row>
    <row r="5024" spans="1:7" x14ac:dyDescent="0.25">
      <c r="A5024">
        <v>420</v>
      </c>
      <c r="B5024">
        <v>450</v>
      </c>
      <c r="C5024" t="s">
        <v>1093</v>
      </c>
      <c r="D5024" t="s">
        <v>913</v>
      </c>
      <c r="E5024" t="s">
        <v>1050</v>
      </c>
      <c r="F5024" t="str">
        <f t="shared" si="78"/>
        <v>420450DKA6420DKA1090DKA3220</v>
      </c>
      <c r="G5024" t="s">
        <v>723</v>
      </c>
    </row>
    <row r="5025" spans="1:7" x14ac:dyDescent="0.25">
      <c r="A5025">
        <v>420</v>
      </c>
      <c r="B5025">
        <v>450</v>
      </c>
      <c r="C5025" t="s">
        <v>1093</v>
      </c>
      <c r="D5025" t="s">
        <v>913</v>
      </c>
      <c r="E5025" t="s">
        <v>1052</v>
      </c>
      <c r="F5025" t="str">
        <f t="shared" si="78"/>
        <v>420450DKA6420DKA1090DKA3230</v>
      </c>
      <c r="G5025" t="s">
        <v>723</v>
      </c>
    </row>
    <row r="5026" spans="1:7" x14ac:dyDescent="0.25">
      <c r="A5026">
        <v>420</v>
      </c>
      <c r="B5026">
        <v>450</v>
      </c>
      <c r="C5026" t="s">
        <v>1094</v>
      </c>
      <c r="D5026" t="s">
        <v>908</v>
      </c>
      <c r="E5026" t="s">
        <v>1046</v>
      </c>
      <c r="F5026" t="str">
        <f t="shared" si="78"/>
        <v>420450DKA6430DKA1040-1050DKA3200</v>
      </c>
      <c r="G5026" t="s">
        <v>723</v>
      </c>
    </row>
    <row r="5027" spans="1:7" x14ac:dyDescent="0.25">
      <c r="A5027">
        <v>420</v>
      </c>
      <c r="B5027">
        <v>450</v>
      </c>
      <c r="C5027" t="s">
        <v>1094</v>
      </c>
      <c r="D5027" t="s">
        <v>908</v>
      </c>
      <c r="E5027" t="s">
        <v>1048</v>
      </c>
      <c r="F5027" t="str">
        <f t="shared" si="78"/>
        <v>420450DKA6430DKA1040-1050DKA3210</v>
      </c>
      <c r="G5027" t="s">
        <v>723</v>
      </c>
    </row>
    <row r="5028" spans="1:7" x14ac:dyDescent="0.25">
      <c r="A5028">
        <v>420</v>
      </c>
      <c r="B5028">
        <v>450</v>
      </c>
      <c r="C5028" t="s">
        <v>1094</v>
      </c>
      <c r="D5028" t="s">
        <v>908</v>
      </c>
      <c r="E5028" t="s">
        <v>1050</v>
      </c>
      <c r="F5028" t="str">
        <f t="shared" si="78"/>
        <v>420450DKA6430DKA1040-1050DKA3220</v>
      </c>
      <c r="G5028" t="s">
        <v>723</v>
      </c>
    </row>
    <row r="5029" spans="1:7" x14ac:dyDescent="0.25">
      <c r="A5029">
        <v>420</v>
      </c>
      <c r="B5029">
        <v>450</v>
      </c>
      <c r="C5029" t="s">
        <v>1094</v>
      </c>
      <c r="D5029" t="s">
        <v>908</v>
      </c>
      <c r="E5029" t="s">
        <v>1052</v>
      </c>
      <c r="F5029" t="str">
        <f t="shared" si="78"/>
        <v>420450DKA6430DKA1040-1050DKA3230</v>
      </c>
      <c r="G5029" t="s">
        <v>723</v>
      </c>
    </row>
    <row r="5030" spans="1:7" x14ac:dyDescent="0.25">
      <c r="A5030">
        <v>420</v>
      </c>
      <c r="B5030">
        <v>450</v>
      </c>
      <c r="C5030" t="s">
        <v>1094</v>
      </c>
      <c r="D5030" t="s">
        <v>910</v>
      </c>
      <c r="E5030" t="s">
        <v>1046</v>
      </c>
      <c r="F5030" t="str">
        <f t="shared" si="78"/>
        <v>420450DKA6430DKA1060DKA3200</v>
      </c>
      <c r="G5030" t="s">
        <v>723</v>
      </c>
    </row>
    <row r="5031" spans="1:7" x14ac:dyDescent="0.25">
      <c r="A5031">
        <v>420</v>
      </c>
      <c r="B5031">
        <v>450</v>
      </c>
      <c r="C5031" t="s">
        <v>1094</v>
      </c>
      <c r="D5031" t="s">
        <v>910</v>
      </c>
      <c r="E5031" t="s">
        <v>1048</v>
      </c>
      <c r="F5031" t="str">
        <f t="shared" si="78"/>
        <v>420450DKA6430DKA1060DKA3210</v>
      </c>
      <c r="G5031" t="s">
        <v>723</v>
      </c>
    </row>
    <row r="5032" spans="1:7" x14ac:dyDescent="0.25">
      <c r="A5032">
        <v>420</v>
      </c>
      <c r="B5032">
        <v>450</v>
      </c>
      <c r="C5032" t="s">
        <v>1094</v>
      </c>
      <c r="D5032" t="s">
        <v>910</v>
      </c>
      <c r="E5032" t="s">
        <v>1050</v>
      </c>
      <c r="F5032" t="str">
        <f t="shared" si="78"/>
        <v>420450DKA6430DKA1060DKA3220</v>
      </c>
      <c r="G5032" t="s">
        <v>723</v>
      </c>
    </row>
    <row r="5033" spans="1:7" x14ac:dyDescent="0.25">
      <c r="A5033">
        <v>420</v>
      </c>
      <c r="B5033">
        <v>450</v>
      </c>
      <c r="C5033" t="s">
        <v>1094</v>
      </c>
      <c r="D5033" t="s">
        <v>910</v>
      </c>
      <c r="E5033" t="s">
        <v>1052</v>
      </c>
      <c r="F5033" t="str">
        <f t="shared" si="78"/>
        <v>420450DKA6430DKA1060DKA3230</v>
      </c>
      <c r="G5033" t="s">
        <v>723</v>
      </c>
    </row>
    <row r="5034" spans="1:7" x14ac:dyDescent="0.25">
      <c r="A5034">
        <v>420</v>
      </c>
      <c r="B5034">
        <v>450</v>
      </c>
      <c r="C5034" t="s">
        <v>1094</v>
      </c>
      <c r="D5034" t="s">
        <v>911</v>
      </c>
      <c r="E5034" t="s">
        <v>1046</v>
      </c>
      <c r="F5034" t="str">
        <f t="shared" si="78"/>
        <v>420450DKA6430DKA1070-1080DKA3200</v>
      </c>
      <c r="G5034" t="s">
        <v>723</v>
      </c>
    </row>
    <row r="5035" spans="1:7" x14ac:dyDescent="0.25">
      <c r="A5035">
        <v>420</v>
      </c>
      <c r="B5035">
        <v>450</v>
      </c>
      <c r="C5035" t="s">
        <v>1094</v>
      </c>
      <c r="D5035" t="s">
        <v>911</v>
      </c>
      <c r="E5035" t="s">
        <v>1048</v>
      </c>
      <c r="F5035" t="str">
        <f t="shared" si="78"/>
        <v>420450DKA6430DKA1070-1080DKA3210</v>
      </c>
      <c r="G5035" t="s">
        <v>723</v>
      </c>
    </row>
    <row r="5036" spans="1:7" x14ac:dyDescent="0.25">
      <c r="A5036">
        <v>420</v>
      </c>
      <c r="B5036">
        <v>450</v>
      </c>
      <c r="C5036" t="s">
        <v>1094</v>
      </c>
      <c r="D5036" t="s">
        <v>911</v>
      </c>
      <c r="E5036" t="s">
        <v>1050</v>
      </c>
      <c r="F5036" t="str">
        <f t="shared" si="78"/>
        <v>420450DKA6430DKA1070-1080DKA3220</v>
      </c>
      <c r="G5036" t="s">
        <v>723</v>
      </c>
    </row>
    <row r="5037" spans="1:7" x14ac:dyDescent="0.25">
      <c r="A5037">
        <v>420</v>
      </c>
      <c r="B5037">
        <v>450</v>
      </c>
      <c r="C5037" t="s">
        <v>1094</v>
      </c>
      <c r="D5037" t="s">
        <v>911</v>
      </c>
      <c r="E5037" t="s">
        <v>1052</v>
      </c>
      <c r="F5037" t="str">
        <f t="shared" si="78"/>
        <v>420450DKA6430DKA1070-1080DKA3230</v>
      </c>
      <c r="G5037" t="s">
        <v>723</v>
      </c>
    </row>
    <row r="5038" spans="1:7" x14ac:dyDescent="0.25">
      <c r="A5038">
        <v>420</v>
      </c>
      <c r="B5038">
        <v>450</v>
      </c>
      <c r="C5038" t="s">
        <v>1094</v>
      </c>
      <c r="D5038" t="s">
        <v>913</v>
      </c>
      <c r="E5038" t="s">
        <v>1046</v>
      </c>
      <c r="F5038" t="str">
        <f t="shared" si="78"/>
        <v>420450DKA6430DKA1090DKA3200</v>
      </c>
      <c r="G5038" t="s">
        <v>723</v>
      </c>
    </row>
    <row r="5039" spans="1:7" x14ac:dyDescent="0.25">
      <c r="A5039">
        <v>420</v>
      </c>
      <c r="B5039">
        <v>450</v>
      </c>
      <c r="C5039" t="s">
        <v>1094</v>
      </c>
      <c r="D5039" t="s">
        <v>913</v>
      </c>
      <c r="E5039" t="s">
        <v>1048</v>
      </c>
      <c r="F5039" t="str">
        <f t="shared" si="78"/>
        <v>420450DKA6430DKA1090DKA3210</v>
      </c>
      <c r="G5039" t="s">
        <v>723</v>
      </c>
    </row>
    <row r="5040" spans="1:7" x14ac:dyDescent="0.25">
      <c r="A5040">
        <v>420</v>
      </c>
      <c r="B5040">
        <v>450</v>
      </c>
      <c r="C5040" t="s">
        <v>1094</v>
      </c>
      <c r="D5040" t="s">
        <v>913</v>
      </c>
      <c r="E5040" t="s">
        <v>1050</v>
      </c>
      <c r="F5040" t="str">
        <f t="shared" si="78"/>
        <v>420450DKA6430DKA1090DKA3220</v>
      </c>
      <c r="G5040" t="s">
        <v>723</v>
      </c>
    </row>
    <row r="5041" spans="1:7" x14ac:dyDescent="0.25">
      <c r="A5041">
        <v>420</v>
      </c>
      <c r="B5041">
        <v>450</v>
      </c>
      <c r="C5041" t="s">
        <v>1094</v>
      </c>
      <c r="D5041" t="s">
        <v>913</v>
      </c>
      <c r="E5041" t="s">
        <v>1052</v>
      </c>
      <c r="F5041" t="str">
        <f t="shared" si="78"/>
        <v>420450DKA6430DKA1090DKA3230</v>
      </c>
      <c r="G5041" t="s">
        <v>723</v>
      </c>
    </row>
    <row r="5042" spans="1:7" x14ac:dyDescent="0.25">
      <c r="A5042">
        <v>420</v>
      </c>
      <c r="B5042">
        <v>460</v>
      </c>
      <c r="C5042" t="s">
        <v>1092</v>
      </c>
      <c r="D5042" t="s">
        <v>908</v>
      </c>
      <c r="E5042" t="s">
        <v>1046</v>
      </c>
      <c r="F5042" t="str">
        <f t="shared" si="78"/>
        <v>420460DKA6410DKA1040-1050DKA3200</v>
      </c>
      <c r="G5042" t="s">
        <v>501</v>
      </c>
    </row>
    <row r="5043" spans="1:7" x14ac:dyDescent="0.25">
      <c r="A5043">
        <v>420</v>
      </c>
      <c r="B5043">
        <v>460</v>
      </c>
      <c r="C5043" t="s">
        <v>1092</v>
      </c>
      <c r="D5043" t="s">
        <v>908</v>
      </c>
      <c r="E5043" t="s">
        <v>1048</v>
      </c>
      <c r="F5043" t="str">
        <f t="shared" si="78"/>
        <v>420460DKA6410DKA1040-1050DKA3210</v>
      </c>
      <c r="G5043" t="s">
        <v>501</v>
      </c>
    </row>
    <row r="5044" spans="1:7" x14ac:dyDescent="0.25">
      <c r="A5044">
        <v>420</v>
      </c>
      <c r="B5044">
        <v>460</v>
      </c>
      <c r="C5044" t="s">
        <v>1092</v>
      </c>
      <c r="D5044" t="s">
        <v>908</v>
      </c>
      <c r="E5044" t="s">
        <v>1050</v>
      </c>
      <c r="F5044" t="str">
        <f t="shared" si="78"/>
        <v>420460DKA6410DKA1040-1050DKA3220</v>
      </c>
      <c r="G5044" t="s">
        <v>501</v>
      </c>
    </row>
    <row r="5045" spans="1:7" x14ac:dyDescent="0.25">
      <c r="A5045">
        <v>420</v>
      </c>
      <c r="B5045">
        <v>460</v>
      </c>
      <c r="C5045" t="s">
        <v>1092</v>
      </c>
      <c r="D5045" t="s">
        <v>908</v>
      </c>
      <c r="E5045" t="s">
        <v>1052</v>
      </c>
      <c r="F5045" t="str">
        <f t="shared" si="78"/>
        <v>420460DKA6410DKA1040-1050DKA3230</v>
      </c>
      <c r="G5045" t="s">
        <v>501</v>
      </c>
    </row>
    <row r="5046" spans="1:7" x14ac:dyDescent="0.25">
      <c r="A5046">
        <v>420</v>
      </c>
      <c r="B5046">
        <v>460</v>
      </c>
      <c r="C5046" t="s">
        <v>1092</v>
      </c>
      <c r="D5046" t="s">
        <v>910</v>
      </c>
      <c r="E5046" t="s">
        <v>1046</v>
      </c>
      <c r="F5046" t="str">
        <f t="shared" si="78"/>
        <v>420460DKA6410DKA1060DKA3200</v>
      </c>
      <c r="G5046" t="s">
        <v>723</v>
      </c>
    </row>
    <row r="5047" spans="1:7" x14ac:dyDescent="0.25">
      <c r="A5047">
        <v>420</v>
      </c>
      <c r="B5047">
        <v>460</v>
      </c>
      <c r="C5047" t="s">
        <v>1092</v>
      </c>
      <c r="D5047" t="s">
        <v>910</v>
      </c>
      <c r="E5047" t="s">
        <v>1048</v>
      </c>
      <c r="F5047" t="str">
        <f t="shared" si="78"/>
        <v>420460DKA6410DKA1060DKA3210</v>
      </c>
      <c r="G5047" t="s">
        <v>723</v>
      </c>
    </row>
    <row r="5048" spans="1:7" x14ac:dyDescent="0.25">
      <c r="A5048">
        <v>420</v>
      </c>
      <c r="B5048">
        <v>460</v>
      </c>
      <c r="C5048" t="s">
        <v>1092</v>
      </c>
      <c r="D5048" t="s">
        <v>910</v>
      </c>
      <c r="E5048" t="s">
        <v>1050</v>
      </c>
      <c r="F5048" t="str">
        <f t="shared" si="78"/>
        <v>420460DKA6410DKA1060DKA3220</v>
      </c>
      <c r="G5048" t="s">
        <v>723</v>
      </c>
    </row>
    <row r="5049" spans="1:7" x14ac:dyDescent="0.25">
      <c r="A5049">
        <v>420</v>
      </c>
      <c r="B5049">
        <v>460</v>
      </c>
      <c r="C5049" t="s">
        <v>1092</v>
      </c>
      <c r="D5049" t="s">
        <v>910</v>
      </c>
      <c r="E5049" t="s">
        <v>1052</v>
      </c>
      <c r="F5049" t="str">
        <f t="shared" si="78"/>
        <v>420460DKA6410DKA1060DKA3230</v>
      </c>
      <c r="G5049" t="s">
        <v>723</v>
      </c>
    </row>
    <row r="5050" spans="1:7" x14ac:dyDescent="0.25">
      <c r="A5050">
        <v>420</v>
      </c>
      <c r="B5050">
        <v>460</v>
      </c>
      <c r="C5050" t="s">
        <v>1092</v>
      </c>
      <c r="D5050" t="s">
        <v>911</v>
      </c>
      <c r="E5050" t="s">
        <v>1046</v>
      </c>
      <c r="F5050" t="str">
        <f t="shared" si="78"/>
        <v>420460DKA6410DKA1070-1080DKA3200</v>
      </c>
      <c r="G5050" t="s">
        <v>501</v>
      </c>
    </row>
    <row r="5051" spans="1:7" x14ac:dyDescent="0.25">
      <c r="A5051">
        <v>420</v>
      </c>
      <c r="B5051">
        <v>460</v>
      </c>
      <c r="C5051" t="s">
        <v>1092</v>
      </c>
      <c r="D5051" t="s">
        <v>911</v>
      </c>
      <c r="E5051" t="s">
        <v>1048</v>
      </c>
      <c r="F5051" t="str">
        <f t="shared" si="78"/>
        <v>420460DKA6410DKA1070-1080DKA3210</v>
      </c>
      <c r="G5051" t="s">
        <v>501</v>
      </c>
    </row>
    <row r="5052" spans="1:7" x14ac:dyDescent="0.25">
      <c r="A5052">
        <v>420</v>
      </c>
      <c r="B5052">
        <v>460</v>
      </c>
      <c r="C5052" t="s">
        <v>1092</v>
      </c>
      <c r="D5052" t="s">
        <v>911</v>
      </c>
      <c r="E5052" t="s">
        <v>1050</v>
      </c>
      <c r="F5052" t="str">
        <f t="shared" si="78"/>
        <v>420460DKA6410DKA1070-1080DKA3220</v>
      </c>
      <c r="G5052" t="s">
        <v>501</v>
      </c>
    </row>
    <row r="5053" spans="1:7" x14ac:dyDescent="0.25">
      <c r="A5053">
        <v>420</v>
      </c>
      <c r="B5053">
        <v>460</v>
      </c>
      <c r="C5053" t="s">
        <v>1092</v>
      </c>
      <c r="D5053" t="s">
        <v>911</v>
      </c>
      <c r="E5053" t="s">
        <v>1052</v>
      </c>
      <c r="F5053" t="str">
        <f t="shared" si="78"/>
        <v>420460DKA6410DKA1070-1080DKA3230</v>
      </c>
      <c r="G5053" t="s">
        <v>501</v>
      </c>
    </row>
    <row r="5054" spans="1:7" x14ac:dyDescent="0.25">
      <c r="A5054">
        <v>420</v>
      </c>
      <c r="B5054">
        <v>460</v>
      </c>
      <c r="C5054" t="s">
        <v>1092</v>
      </c>
      <c r="D5054" t="s">
        <v>913</v>
      </c>
      <c r="E5054" t="s">
        <v>1046</v>
      </c>
      <c r="F5054" t="str">
        <f t="shared" si="78"/>
        <v>420460DKA6410DKA1090DKA3200</v>
      </c>
      <c r="G5054" t="s">
        <v>723</v>
      </c>
    </row>
    <row r="5055" spans="1:7" x14ac:dyDescent="0.25">
      <c r="A5055">
        <v>420</v>
      </c>
      <c r="B5055">
        <v>460</v>
      </c>
      <c r="C5055" t="s">
        <v>1092</v>
      </c>
      <c r="D5055" t="s">
        <v>913</v>
      </c>
      <c r="E5055" t="s">
        <v>1048</v>
      </c>
      <c r="F5055" t="str">
        <f t="shared" si="78"/>
        <v>420460DKA6410DKA1090DKA3210</v>
      </c>
      <c r="G5055" t="s">
        <v>723</v>
      </c>
    </row>
    <row r="5056" spans="1:7" x14ac:dyDescent="0.25">
      <c r="A5056">
        <v>420</v>
      </c>
      <c r="B5056">
        <v>460</v>
      </c>
      <c r="C5056" t="s">
        <v>1092</v>
      </c>
      <c r="D5056" t="s">
        <v>913</v>
      </c>
      <c r="E5056" t="s">
        <v>1050</v>
      </c>
      <c r="F5056" t="str">
        <f t="shared" si="78"/>
        <v>420460DKA6410DKA1090DKA3220</v>
      </c>
      <c r="G5056" t="s">
        <v>723</v>
      </c>
    </row>
    <row r="5057" spans="1:7" x14ac:dyDescent="0.25">
      <c r="A5057">
        <v>420</v>
      </c>
      <c r="B5057">
        <v>460</v>
      </c>
      <c r="C5057" t="s">
        <v>1092</v>
      </c>
      <c r="D5057" t="s">
        <v>913</v>
      </c>
      <c r="E5057" t="s">
        <v>1052</v>
      </c>
      <c r="F5057" t="str">
        <f t="shared" si="78"/>
        <v>420460DKA6410DKA1090DKA3230</v>
      </c>
      <c r="G5057" t="s">
        <v>723</v>
      </c>
    </row>
    <row r="5058" spans="1:7" x14ac:dyDescent="0.25">
      <c r="A5058">
        <v>420</v>
      </c>
      <c r="B5058">
        <v>460</v>
      </c>
      <c r="C5058" t="s">
        <v>1093</v>
      </c>
      <c r="D5058" t="s">
        <v>908</v>
      </c>
      <c r="E5058" t="s">
        <v>1046</v>
      </c>
      <c r="F5058" t="str">
        <f t="shared" si="78"/>
        <v>420460DKA6420DKA1040-1050DKA3200</v>
      </c>
      <c r="G5058" t="s">
        <v>501</v>
      </c>
    </row>
    <row r="5059" spans="1:7" x14ac:dyDescent="0.25">
      <c r="A5059">
        <v>420</v>
      </c>
      <c r="B5059">
        <v>460</v>
      </c>
      <c r="C5059" t="s">
        <v>1093</v>
      </c>
      <c r="D5059" t="s">
        <v>908</v>
      </c>
      <c r="E5059" t="s">
        <v>1048</v>
      </c>
      <c r="F5059" t="str">
        <f t="shared" ref="F5059:F5122" si="79">CONCATENATE(A5059,B5059,C5059,D5059,E5059)</f>
        <v>420460DKA6420DKA1040-1050DKA3210</v>
      </c>
      <c r="G5059" t="s">
        <v>501</v>
      </c>
    </row>
    <row r="5060" spans="1:7" x14ac:dyDescent="0.25">
      <c r="A5060">
        <v>420</v>
      </c>
      <c r="B5060">
        <v>460</v>
      </c>
      <c r="C5060" t="s">
        <v>1093</v>
      </c>
      <c r="D5060" t="s">
        <v>908</v>
      </c>
      <c r="E5060" t="s">
        <v>1050</v>
      </c>
      <c r="F5060" t="str">
        <f t="shared" si="79"/>
        <v>420460DKA6420DKA1040-1050DKA3220</v>
      </c>
      <c r="G5060" t="s">
        <v>501</v>
      </c>
    </row>
    <row r="5061" spans="1:7" x14ac:dyDescent="0.25">
      <c r="A5061">
        <v>420</v>
      </c>
      <c r="B5061">
        <v>460</v>
      </c>
      <c r="C5061" t="s">
        <v>1093</v>
      </c>
      <c r="D5061" t="s">
        <v>908</v>
      </c>
      <c r="E5061" t="s">
        <v>1052</v>
      </c>
      <c r="F5061" t="str">
        <f t="shared" si="79"/>
        <v>420460DKA6420DKA1040-1050DKA3230</v>
      </c>
      <c r="G5061" t="s">
        <v>501</v>
      </c>
    </row>
    <row r="5062" spans="1:7" x14ac:dyDescent="0.25">
      <c r="A5062">
        <v>420</v>
      </c>
      <c r="B5062">
        <v>460</v>
      </c>
      <c r="C5062" t="s">
        <v>1093</v>
      </c>
      <c r="D5062" t="s">
        <v>910</v>
      </c>
      <c r="E5062" t="s">
        <v>1046</v>
      </c>
      <c r="F5062" t="str">
        <f t="shared" si="79"/>
        <v>420460DKA6420DKA1060DKA3200</v>
      </c>
      <c r="G5062" t="s">
        <v>723</v>
      </c>
    </row>
    <row r="5063" spans="1:7" x14ac:dyDescent="0.25">
      <c r="A5063">
        <v>420</v>
      </c>
      <c r="B5063">
        <v>460</v>
      </c>
      <c r="C5063" t="s">
        <v>1093</v>
      </c>
      <c r="D5063" t="s">
        <v>910</v>
      </c>
      <c r="E5063" t="s">
        <v>1048</v>
      </c>
      <c r="F5063" t="str">
        <f t="shared" si="79"/>
        <v>420460DKA6420DKA1060DKA3210</v>
      </c>
      <c r="G5063" t="s">
        <v>723</v>
      </c>
    </row>
    <row r="5064" spans="1:7" x14ac:dyDescent="0.25">
      <c r="A5064">
        <v>420</v>
      </c>
      <c r="B5064">
        <v>460</v>
      </c>
      <c r="C5064" t="s">
        <v>1093</v>
      </c>
      <c r="D5064" t="s">
        <v>910</v>
      </c>
      <c r="E5064" t="s">
        <v>1050</v>
      </c>
      <c r="F5064" t="str">
        <f t="shared" si="79"/>
        <v>420460DKA6420DKA1060DKA3220</v>
      </c>
      <c r="G5064" t="s">
        <v>723</v>
      </c>
    </row>
    <row r="5065" spans="1:7" x14ac:dyDescent="0.25">
      <c r="A5065">
        <v>420</v>
      </c>
      <c r="B5065">
        <v>460</v>
      </c>
      <c r="C5065" t="s">
        <v>1093</v>
      </c>
      <c r="D5065" t="s">
        <v>910</v>
      </c>
      <c r="E5065" t="s">
        <v>1052</v>
      </c>
      <c r="F5065" t="str">
        <f t="shared" si="79"/>
        <v>420460DKA6420DKA1060DKA3230</v>
      </c>
      <c r="G5065" t="s">
        <v>723</v>
      </c>
    </row>
    <row r="5066" spans="1:7" x14ac:dyDescent="0.25">
      <c r="A5066">
        <v>420</v>
      </c>
      <c r="B5066">
        <v>460</v>
      </c>
      <c r="C5066" t="s">
        <v>1093</v>
      </c>
      <c r="D5066" t="s">
        <v>911</v>
      </c>
      <c r="E5066" t="s">
        <v>1046</v>
      </c>
      <c r="F5066" t="str">
        <f t="shared" si="79"/>
        <v>420460DKA6420DKA1070-1080DKA3200</v>
      </c>
      <c r="G5066" t="s">
        <v>501</v>
      </c>
    </row>
    <row r="5067" spans="1:7" x14ac:dyDescent="0.25">
      <c r="A5067">
        <v>420</v>
      </c>
      <c r="B5067">
        <v>460</v>
      </c>
      <c r="C5067" t="s">
        <v>1093</v>
      </c>
      <c r="D5067" t="s">
        <v>911</v>
      </c>
      <c r="E5067" t="s">
        <v>1048</v>
      </c>
      <c r="F5067" t="str">
        <f t="shared" si="79"/>
        <v>420460DKA6420DKA1070-1080DKA3210</v>
      </c>
      <c r="G5067" t="s">
        <v>501</v>
      </c>
    </row>
    <row r="5068" spans="1:7" x14ac:dyDescent="0.25">
      <c r="A5068">
        <v>420</v>
      </c>
      <c r="B5068">
        <v>460</v>
      </c>
      <c r="C5068" t="s">
        <v>1093</v>
      </c>
      <c r="D5068" t="s">
        <v>911</v>
      </c>
      <c r="E5068" t="s">
        <v>1050</v>
      </c>
      <c r="F5068" t="str">
        <f t="shared" si="79"/>
        <v>420460DKA6420DKA1070-1080DKA3220</v>
      </c>
      <c r="G5068" t="s">
        <v>501</v>
      </c>
    </row>
    <row r="5069" spans="1:7" x14ac:dyDescent="0.25">
      <c r="A5069">
        <v>420</v>
      </c>
      <c r="B5069">
        <v>460</v>
      </c>
      <c r="C5069" t="s">
        <v>1093</v>
      </c>
      <c r="D5069" t="s">
        <v>911</v>
      </c>
      <c r="E5069" t="s">
        <v>1052</v>
      </c>
      <c r="F5069" t="str">
        <f t="shared" si="79"/>
        <v>420460DKA6420DKA1070-1080DKA3230</v>
      </c>
      <c r="G5069" t="s">
        <v>501</v>
      </c>
    </row>
    <row r="5070" spans="1:7" x14ac:dyDescent="0.25">
      <c r="A5070">
        <v>420</v>
      </c>
      <c r="B5070">
        <v>460</v>
      </c>
      <c r="C5070" t="s">
        <v>1093</v>
      </c>
      <c r="D5070" t="s">
        <v>913</v>
      </c>
      <c r="E5070" t="s">
        <v>1046</v>
      </c>
      <c r="F5070" t="str">
        <f t="shared" si="79"/>
        <v>420460DKA6420DKA1090DKA3200</v>
      </c>
      <c r="G5070" t="s">
        <v>723</v>
      </c>
    </row>
    <row r="5071" spans="1:7" x14ac:dyDescent="0.25">
      <c r="A5071">
        <v>420</v>
      </c>
      <c r="B5071">
        <v>460</v>
      </c>
      <c r="C5071" t="s">
        <v>1093</v>
      </c>
      <c r="D5071" t="s">
        <v>913</v>
      </c>
      <c r="E5071" t="s">
        <v>1048</v>
      </c>
      <c r="F5071" t="str">
        <f t="shared" si="79"/>
        <v>420460DKA6420DKA1090DKA3210</v>
      </c>
      <c r="G5071" t="s">
        <v>723</v>
      </c>
    </row>
    <row r="5072" spans="1:7" x14ac:dyDescent="0.25">
      <c r="A5072">
        <v>420</v>
      </c>
      <c r="B5072">
        <v>460</v>
      </c>
      <c r="C5072" t="s">
        <v>1093</v>
      </c>
      <c r="D5072" t="s">
        <v>913</v>
      </c>
      <c r="E5072" t="s">
        <v>1050</v>
      </c>
      <c r="F5072" t="str">
        <f t="shared" si="79"/>
        <v>420460DKA6420DKA1090DKA3220</v>
      </c>
      <c r="G5072" t="s">
        <v>723</v>
      </c>
    </row>
    <row r="5073" spans="1:7" x14ac:dyDescent="0.25">
      <c r="A5073">
        <v>420</v>
      </c>
      <c r="B5073">
        <v>460</v>
      </c>
      <c r="C5073" t="s">
        <v>1093</v>
      </c>
      <c r="D5073" t="s">
        <v>913</v>
      </c>
      <c r="E5073" t="s">
        <v>1052</v>
      </c>
      <c r="F5073" t="str">
        <f t="shared" si="79"/>
        <v>420460DKA6420DKA1090DKA3230</v>
      </c>
      <c r="G5073" t="s">
        <v>723</v>
      </c>
    </row>
    <row r="5074" spans="1:7" x14ac:dyDescent="0.25">
      <c r="A5074">
        <v>420</v>
      </c>
      <c r="B5074">
        <v>460</v>
      </c>
      <c r="C5074" t="s">
        <v>1094</v>
      </c>
      <c r="D5074" t="s">
        <v>908</v>
      </c>
      <c r="E5074" t="s">
        <v>1046</v>
      </c>
      <c r="F5074" t="str">
        <f t="shared" si="79"/>
        <v>420460DKA6430DKA1040-1050DKA3200</v>
      </c>
      <c r="G5074" t="s">
        <v>723</v>
      </c>
    </row>
    <row r="5075" spans="1:7" x14ac:dyDescent="0.25">
      <c r="A5075">
        <v>420</v>
      </c>
      <c r="B5075">
        <v>460</v>
      </c>
      <c r="C5075" t="s">
        <v>1094</v>
      </c>
      <c r="D5075" t="s">
        <v>908</v>
      </c>
      <c r="E5075" t="s">
        <v>1048</v>
      </c>
      <c r="F5075" t="str">
        <f t="shared" si="79"/>
        <v>420460DKA6430DKA1040-1050DKA3210</v>
      </c>
      <c r="G5075" t="s">
        <v>723</v>
      </c>
    </row>
    <row r="5076" spans="1:7" x14ac:dyDescent="0.25">
      <c r="A5076">
        <v>420</v>
      </c>
      <c r="B5076">
        <v>460</v>
      </c>
      <c r="C5076" t="s">
        <v>1094</v>
      </c>
      <c r="D5076" t="s">
        <v>908</v>
      </c>
      <c r="E5076" t="s">
        <v>1050</v>
      </c>
      <c r="F5076" t="str">
        <f t="shared" si="79"/>
        <v>420460DKA6430DKA1040-1050DKA3220</v>
      </c>
      <c r="G5076" t="s">
        <v>723</v>
      </c>
    </row>
    <row r="5077" spans="1:7" x14ac:dyDescent="0.25">
      <c r="A5077">
        <v>420</v>
      </c>
      <c r="B5077">
        <v>460</v>
      </c>
      <c r="C5077" t="s">
        <v>1094</v>
      </c>
      <c r="D5077" t="s">
        <v>908</v>
      </c>
      <c r="E5077" t="s">
        <v>1052</v>
      </c>
      <c r="F5077" t="str">
        <f t="shared" si="79"/>
        <v>420460DKA6430DKA1040-1050DKA3230</v>
      </c>
      <c r="G5077" t="s">
        <v>723</v>
      </c>
    </row>
    <row r="5078" spans="1:7" x14ac:dyDescent="0.25">
      <c r="A5078">
        <v>420</v>
      </c>
      <c r="B5078">
        <v>460</v>
      </c>
      <c r="C5078" t="s">
        <v>1094</v>
      </c>
      <c r="D5078" t="s">
        <v>910</v>
      </c>
      <c r="E5078" t="s">
        <v>1046</v>
      </c>
      <c r="F5078" t="str">
        <f t="shared" si="79"/>
        <v>420460DKA6430DKA1060DKA3200</v>
      </c>
      <c r="G5078" t="s">
        <v>723</v>
      </c>
    </row>
    <row r="5079" spans="1:7" x14ac:dyDescent="0.25">
      <c r="A5079">
        <v>420</v>
      </c>
      <c r="B5079">
        <v>460</v>
      </c>
      <c r="C5079" t="s">
        <v>1094</v>
      </c>
      <c r="D5079" t="s">
        <v>910</v>
      </c>
      <c r="E5079" t="s">
        <v>1048</v>
      </c>
      <c r="F5079" t="str">
        <f t="shared" si="79"/>
        <v>420460DKA6430DKA1060DKA3210</v>
      </c>
      <c r="G5079" t="s">
        <v>723</v>
      </c>
    </row>
    <row r="5080" spans="1:7" x14ac:dyDescent="0.25">
      <c r="A5080">
        <v>420</v>
      </c>
      <c r="B5080">
        <v>460</v>
      </c>
      <c r="C5080" t="s">
        <v>1094</v>
      </c>
      <c r="D5080" t="s">
        <v>910</v>
      </c>
      <c r="E5080" t="s">
        <v>1050</v>
      </c>
      <c r="F5080" t="str">
        <f t="shared" si="79"/>
        <v>420460DKA6430DKA1060DKA3220</v>
      </c>
      <c r="G5080" t="s">
        <v>723</v>
      </c>
    </row>
    <row r="5081" spans="1:7" x14ac:dyDescent="0.25">
      <c r="A5081">
        <v>420</v>
      </c>
      <c r="B5081">
        <v>460</v>
      </c>
      <c r="C5081" t="s">
        <v>1094</v>
      </c>
      <c r="D5081" t="s">
        <v>910</v>
      </c>
      <c r="E5081" t="s">
        <v>1052</v>
      </c>
      <c r="F5081" t="str">
        <f t="shared" si="79"/>
        <v>420460DKA6430DKA1060DKA3230</v>
      </c>
      <c r="G5081" t="s">
        <v>723</v>
      </c>
    </row>
    <row r="5082" spans="1:7" x14ac:dyDescent="0.25">
      <c r="A5082">
        <v>420</v>
      </c>
      <c r="B5082">
        <v>460</v>
      </c>
      <c r="C5082" t="s">
        <v>1094</v>
      </c>
      <c r="D5082" t="s">
        <v>911</v>
      </c>
      <c r="E5082" t="s">
        <v>1046</v>
      </c>
      <c r="F5082" t="str">
        <f t="shared" si="79"/>
        <v>420460DKA6430DKA1070-1080DKA3200</v>
      </c>
      <c r="G5082" t="s">
        <v>723</v>
      </c>
    </row>
    <row r="5083" spans="1:7" x14ac:dyDescent="0.25">
      <c r="A5083">
        <v>420</v>
      </c>
      <c r="B5083">
        <v>460</v>
      </c>
      <c r="C5083" t="s">
        <v>1094</v>
      </c>
      <c r="D5083" t="s">
        <v>911</v>
      </c>
      <c r="E5083" t="s">
        <v>1048</v>
      </c>
      <c r="F5083" t="str">
        <f t="shared" si="79"/>
        <v>420460DKA6430DKA1070-1080DKA3210</v>
      </c>
      <c r="G5083" t="s">
        <v>723</v>
      </c>
    </row>
    <row r="5084" spans="1:7" x14ac:dyDescent="0.25">
      <c r="A5084">
        <v>420</v>
      </c>
      <c r="B5084">
        <v>460</v>
      </c>
      <c r="C5084" t="s">
        <v>1094</v>
      </c>
      <c r="D5084" t="s">
        <v>911</v>
      </c>
      <c r="E5084" t="s">
        <v>1050</v>
      </c>
      <c r="F5084" t="str">
        <f t="shared" si="79"/>
        <v>420460DKA6430DKA1070-1080DKA3220</v>
      </c>
      <c r="G5084" t="s">
        <v>723</v>
      </c>
    </row>
    <row r="5085" spans="1:7" x14ac:dyDescent="0.25">
      <c r="A5085">
        <v>420</v>
      </c>
      <c r="B5085">
        <v>460</v>
      </c>
      <c r="C5085" t="s">
        <v>1094</v>
      </c>
      <c r="D5085" t="s">
        <v>911</v>
      </c>
      <c r="E5085" t="s">
        <v>1052</v>
      </c>
      <c r="F5085" t="str">
        <f t="shared" si="79"/>
        <v>420460DKA6430DKA1070-1080DKA3230</v>
      </c>
      <c r="G5085" t="s">
        <v>723</v>
      </c>
    </row>
    <row r="5086" spans="1:7" x14ac:dyDescent="0.25">
      <c r="A5086">
        <v>420</v>
      </c>
      <c r="B5086">
        <v>460</v>
      </c>
      <c r="C5086" t="s">
        <v>1094</v>
      </c>
      <c r="D5086" t="s">
        <v>913</v>
      </c>
      <c r="E5086" t="s">
        <v>1046</v>
      </c>
      <c r="F5086" t="str">
        <f t="shared" si="79"/>
        <v>420460DKA6430DKA1090DKA3200</v>
      </c>
      <c r="G5086" t="s">
        <v>723</v>
      </c>
    </row>
    <row r="5087" spans="1:7" x14ac:dyDescent="0.25">
      <c r="A5087">
        <v>420</v>
      </c>
      <c r="B5087">
        <v>460</v>
      </c>
      <c r="C5087" t="s">
        <v>1094</v>
      </c>
      <c r="D5087" t="s">
        <v>913</v>
      </c>
      <c r="E5087" t="s">
        <v>1048</v>
      </c>
      <c r="F5087" t="str">
        <f t="shared" si="79"/>
        <v>420460DKA6430DKA1090DKA3210</v>
      </c>
      <c r="G5087" t="s">
        <v>723</v>
      </c>
    </row>
    <row r="5088" spans="1:7" x14ac:dyDescent="0.25">
      <c r="A5088">
        <v>420</v>
      </c>
      <c r="B5088">
        <v>460</v>
      </c>
      <c r="C5088" t="s">
        <v>1094</v>
      </c>
      <c r="D5088" t="s">
        <v>913</v>
      </c>
      <c r="E5088" t="s">
        <v>1050</v>
      </c>
      <c r="F5088" t="str">
        <f t="shared" si="79"/>
        <v>420460DKA6430DKA1090DKA3220</v>
      </c>
      <c r="G5088" t="s">
        <v>723</v>
      </c>
    </row>
    <row r="5089" spans="1:7" x14ac:dyDescent="0.25">
      <c r="A5089">
        <v>420</v>
      </c>
      <c r="B5089">
        <v>460</v>
      </c>
      <c r="C5089" t="s">
        <v>1094</v>
      </c>
      <c r="D5089" t="s">
        <v>913</v>
      </c>
      <c r="E5089" t="s">
        <v>1052</v>
      </c>
      <c r="F5089" t="str">
        <f t="shared" si="79"/>
        <v>420460DKA6430DKA1090DKA3230</v>
      </c>
      <c r="G5089" t="s">
        <v>723</v>
      </c>
    </row>
    <row r="5090" spans="1:7" x14ac:dyDescent="0.25">
      <c r="A5090">
        <v>420</v>
      </c>
      <c r="B5090">
        <v>470</v>
      </c>
      <c r="C5090" t="s">
        <v>1092</v>
      </c>
      <c r="D5090" t="s">
        <v>908</v>
      </c>
      <c r="E5090" t="s">
        <v>1046</v>
      </c>
      <c r="F5090" t="str">
        <f t="shared" si="79"/>
        <v>420470DKA6410DKA1040-1050DKA3200</v>
      </c>
      <c r="G5090" t="s">
        <v>501</v>
      </c>
    </row>
    <row r="5091" spans="1:7" x14ac:dyDescent="0.25">
      <c r="A5091">
        <v>420</v>
      </c>
      <c r="B5091">
        <v>470</v>
      </c>
      <c r="C5091" t="s">
        <v>1092</v>
      </c>
      <c r="D5091" t="s">
        <v>908</v>
      </c>
      <c r="E5091" t="s">
        <v>1048</v>
      </c>
      <c r="F5091" t="str">
        <f t="shared" si="79"/>
        <v>420470DKA6410DKA1040-1050DKA3210</v>
      </c>
      <c r="G5091" t="s">
        <v>501</v>
      </c>
    </row>
    <row r="5092" spans="1:7" x14ac:dyDescent="0.25">
      <c r="A5092">
        <v>420</v>
      </c>
      <c r="B5092">
        <v>470</v>
      </c>
      <c r="C5092" t="s">
        <v>1092</v>
      </c>
      <c r="D5092" t="s">
        <v>908</v>
      </c>
      <c r="E5092" t="s">
        <v>1050</v>
      </c>
      <c r="F5092" t="str">
        <f t="shared" si="79"/>
        <v>420470DKA6410DKA1040-1050DKA3220</v>
      </c>
      <c r="G5092" t="s">
        <v>501</v>
      </c>
    </row>
    <row r="5093" spans="1:7" x14ac:dyDescent="0.25">
      <c r="A5093">
        <v>420</v>
      </c>
      <c r="B5093">
        <v>470</v>
      </c>
      <c r="C5093" t="s">
        <v>1092</v>
      </c>
      <c r="D5093" t="s">
        <v>908</v>
      </c>
      <c r="E5093" t="s">
        <v>1052</v>
      </c>
      <c r="F5093" t="str">
        <f t="shared" si="79"/>
        <v>420470DKA6410DKA1040-1050DKA3230</v>
      </c>
      <c r="G5093" t="s">
        <v>501</v>
      </c>
    </row>
    <row r="5094" spans="1:7" x14ac:dyDescent="0.25">
      <c r="A5094">
        <v>420</v>
      </c>
      <c r="B5094">
        <v>470</v>
      </c>
      <c r="C5094" t="s">
        <v>1092</v>
      </c>
      <c r="D5094" t="s">
        <v>910</v>
      </c>
      <c r="E5094" t="s">
        <v>1046</v>
      </c>
      <c r="F5094" t="str">
        <f t="shared" si="79"/>
        <v>420470DKA6410DKA1060DKA3200</v>
      </c>
      <c r="G5094" t="s">
        <v>723</v>
      </c>
    </row>
    <row r="5095" spans="1:7" x14ac:dyDescent="0.25">
      <c r="A5095">
        <v>420</v>
      </c>
      <c r="B5095">
        <v>470</v>
      </c>
      <c r="C5095" t="s">
        <v>1092</v>
      </c>
      <c r="D5095" t="s">
        <v>910</v>
      </c>
      <c r="E5095" t="s">
        <v>1048</v>
      </c>
      <c r="F5095" t="str">
        <f t="shared" si="79"/>
        <v>420470DKA6410DKA1060DKA3210</v>
      </c>
      <c r="G5095" t="s">
        <v>723</v>
      </c>
    </row>
    <row r="5096" spans="1:7" x14ac:dyDescent="0.25">
      <c r="A5096">
        <v>420</v>
      </c>
      <c r="B5096">
        <v>470</v>
      </c>
      <c r="C5096" t="s">
        <v>1092</v>
      </c>
      <c r="D5096" t="s">
        <v>910</v>
      </c>
      <c r="E5096" t="s">
        <v>1050</v>
      </c>
      <c r="F5096" t="str">
        <f t="shared" si="79"/>
        <v>420470DKA6410DKA1060DKA3220</v>
      </c>
      <c r="G5096" t="s">
        <v>723</v>
      </c>
    </row>
    <row r="5097" spans="1:7" x14ac:dyDescent="0.25">
      <c r="A5097">
        <v>420</v>
      </c>
      <c r="B5097">
        <v>470</v>
      </c>
      <c r="C5097" t="s">
        <v>1092</v>
      </c>
      <c r="D5097" t="s">
        <v>910</v>
      </c>
      <c r="E5097" t="s">
        <v>1052</v>
      </c>
      <c r="F5097" t="str">
        <f t="shared" si="79"/>
        <v>420470DKA6410DKA1060DKA3230</v>
      </c>
      <c r="G5097" t="s">
        <v>723</v>
      </c>
    </row>
    <row r="5098" spans="1:7" x14ac:dyDescent="0.25">
      <c r="A5098">
        <v>420</v>
      </c>
      <c r="B5098">
        <v>470</v>
      </c>
      <c r="C5098" t="s">
        <v>1092</v>
      </c>
      <c r="D5098" t="s">
        <v>911</v>
      </c>
      <c r="E5098" t="s">
        <v>1046</v>
      </c>
      <c r="F5098" t="str">
        <f t="shared" si="79"/>
        <v>420470DKA6410DKA1070-1080DKA3200</v>
      </c>
      <c r="G5098" t="s">
        <v>501</v>
      </c>
    </row>
    <row r="5099" spans="1:7" x14ac:dyDescent="0.25">
      <c r="A5099">
        <v>420</v>
      </c>
      <c r="B5099">
        <v>470</v>
      </c>
      <c r="C5099" t="s">
        <v>1092</v>
      </c>
      <c r="D5099" t="s">
        <v>911</v>
      </c>
      <c r="E5099" t="s">
        <v>1048</v>
      </c>
      <c r="F5099" t="str">
        <f t="shared" si="79"/>
        <v>420470DKA6410DKA1070-1080DKA3210</v>
      </c>
      <c r="G5099" t="s">
        <v>501</v>
      </c>
    </row>
    <row r="5100" spans="1:7" x14ac:dyDescent="0.25">
      <c r="A5100">
        <v>420</v>
      </c>
      <c r="B5100">
        <v>470</v>
      </c>
      <c r="C5100" t="s">
        <v>1092</v>
      </c>
      <c r="D5100" t="s">
        <v>911</v>
      </c>
      <c r="E5100" t="s">
        <v>1050</v>
      </c>
      <c r="F5100" t="str">
        <f t="shared" si="79"/>
        <v>420470DKA6410DKA1070-1080DKA3220</v>
      </c>
      <c r="G5100" t="s">
        <v>501</v>
      </c>
    </row>
    <row r="5101" spans="1:7" x14ac:dyDescent="0.25">
      <c r="A5101">
        <v>420</v>
      </c>
      <c r="B5101">
        <v>470</v>
      </c>
      <c r="C5101" t="s">
        <v>1092</v>
      </c>
      <c r="D5101" t="s">
        <v>911</v>
      </c>
      <c r="E5101" t="s">
        <v>1052</v>
      </c>
      <c r="F5101" t="str">
        <f t="shared" si="79"/>
        <v>420470DKA6410DKA1070-1080DKA3230</v>
      </c>
      <c r="G5101" t="s">
        <v>501</v>
      </c>
    </row>
    <row r="5102" spans="1:7" x14ac:dyDescent="0.25">
      <c r="A5102">
        <v>420</v>
      </c>
      <c r="B5102">
        <v>470</v>
      </c>
      <c r="C5102" t="s">
        <v>1092</v>
      </c>
      <c r="D5102" t="s">
        <v>913</v>
      </c>
      <c r="E5102" t="s">
        <v>1046</v>
      </c>
      <c r="F5102" t="str">
        <f t="shared" si="79"/>
        <v>420470DKA6410DKA1090DKA3200</v>
      </c>
      <c r="G5102" t="s">
        <v>723</v>
      </c>
    </row>
    <row r="5103" spans="1:7" x14ac:dyDescent="0.25">
      <c r="A5103">
        <v>420</v>
      </c>
      <c r="B5103">
        <v>470</v>
      </c>
      <c r="C5103" t="s">
        <v>1092</v>
      </c>
      <c r="D5103" t="s">
        <v>913</v>
      </c>
      <c r="E5103" t="s">
        <v>1048</v>
      </c>
      <c r="F5103" t="str">
        <f t="shared" si="79"/>
        <v>420470DKA6410DKA1090DKA3210</v>
      </c>
      <c r="G5103" t="s">
        <v>723</v>
      </c>
    </row>
    <row r="5104" spans="1:7" x14ac:dyDescent="0.25">
      <c r="A5104">
        <v>420</v>
      </c>
      <c r="B5104">
        <v>470</v>
      </c>
      <c r="C5104" t="s">
        <v>1092</v>
      </c>
      <c r="D5104" t="s">
        <v>913</v>
      </c>
      <c r="E5104" t="s">
        <v>1050</v>
      </c>
      <c r="F5104" t="str">
        <f t="shared" si="79"/>
        <v>420470DKA6410DKA1090DKA3220</v>
      </c>
      <c r="G5104" t="s">
        <v>723</v>
      </c>
    </row>
    <row r="5105" spans="1:7" x14ac:dyDescent="0.25">
      <c r="A5105">
        <v>420</v>
      </c>
      <c r="B5105">
        <v>470</v>
      </c>
      <c r="C5105" t="s">
        <v>1092</v>
      </c>
      <c r="D5105" t="s">
        <v>913</v>
      </c>
      <c r="E5105" t="s">
        <v>1052</v>
      </c>
      <c r="F5105" t="str">
        <f t="shared" si="79"/>
        <v>420470DKA6410DKA1090DKA3230</v>
      </c>
      <c r="G5105" t="s">
        <v>723</v>
      </c>
    </row>
    <row r="5106" spans="1:7" x14ac:dyDescent="0.25">
      <c r="A5106">
        <v>420</v>
      </c>
      <c r="B5106">
        <v>470</v>
      </c>
      <c r="C5106" t="s">
        <v>1093</v>
      </c>
      <c r="D5106" t="s">
        <v>908</v>
      </c>
      <c r="E5106" t="s">
        <v>1046</v>
      </c>
      <c r="F5106" t="str">
        <f t="shared" si="79"/>
        <v>420470DKA6420DKA1040-1050DKA3200</v>
      </c>
      <c r="G5106" t="s">
        <v>501</v>
      </c>
    </row>
    <row r="5107" spans="1:7" x14ac:dyDescent="0.25">
      <c r="A5107">
        <v>420</v>
      </c>
      <c r="B5107">
        <v>470</v>
      </c>
      <c r="C5107" t="s">
        <v>1093</v>
      </c>
      <c r="D5107" t="s">
        <v>908</v>
      </c>
      <c r="E5107" t="s">
        <v>1048</v>
      </c>
      <c r="F5107" t="str">
        <f t="shared" si="79"/>
        <v>420470DKA6420DKA1040-1050DKA3210</v>
      </c>
      <c r="G5107" t="s">
        <v>501</v>
      </c>
    </row>
    <row r="5108" spans="1:7" x14ac:dyDescent="0.25">
      <c r="A5108">
        <v>420</v>
      </c>
      <c r="B5108">
        <v>470</v>
      </c>
      <c r="C5108" t="s">
        <v>1093</v>
      </c>
      <c r="D5108" t="s">
        <v>908</v>
      </c>
      <c r="E5108" t="s">
        <v>1050</v>
      </c>
      <c r="F5108" t="str">
        <f t="shared" si="79"/>
        <v>420470DKA6420DKA1040-1050DKA3220</v>
      </c>
      <c r="G5108" t="s">
        <v>501</v>
      </c>
    </row>
    <row r="5109" spans="1:7" x14ac:dyDescent="0.25">
      <c r="A5109">
        <v>420</v>
      </c>
      <c r="B5109">
        <v>470</v>
      </c>
      <c r="C5109" t="s">
        <v>1093</v>
      </c>
      <c r="D5109" t="s">
        <v>908</v>
      </c>
      <c r="E5109" t="s">
        <v>1052</v>
      </c>
      <c r="F5109" t="str">
        <f t="shared" si="79"/>
        <v>420470DKA6420DKA1040-1050DKA3230</v>
      </c>
      <c r="G5109" t="s">
        <v>501</v>
      </c>
    </row>
    <row r="5110" spans="1:7" x14ac:dyDescent="0.25">
      <c r="A5110">
        <v>420</v>
      </c>
      <c r="B5110">
        <v>470</v>
      </c>
      <c r="C5110" t="s">
        <v>1093</v>
      </c>
      <c r="D5110" t="s">
        <v>910</v>
      </c>
      <c r="E5110" t="s">
        <v>1046</v>
      </c>
      <c r="F5110" t="str">
        <f t="shared" si="79"/>
        <v>420470DKA6420DKA1060DKA3200</v>
      </c>
      <c r="G5110" t="s">
        <v>723</v>
      </c>
    </row>
    <row r="5111" spans="1:7" x14ac:dyDescent="0.25">
      <c r="A5111">
        <v>420</v>
      </c>
      <c r="B5111">
        <v>470</v>
      </c>
      <c r="C5111" t="s">
        <v>1093</v>
      </c>
      <c r="D5111" t="s">
        <v>910</v>
      </c>
      <c r="E5111" t="s">
        <v>1048</v>
      </c>
      <c r="F5111" t="str">
        <f t="shared" si="79"/>
        <v>420470DKA6420DKA1060DKA3210</v>
      </c>
      <c r="G5111" t="s">
        <v>723</v>
      </c>
    </row>
    <row r="5112" spans="1:7" x14ac:dyDescent="0.25">
      <c r="A5112">
        <v>420</v>
      </c>
      <c r="B5112">
        <v>470</v>
      </c>
      <c r="C5112" t="s">
        <v>1093</v>
      </c>
      <c r="D5112" t="s">
        <v>910</v>
      </c>
      <c r="E5112" t="s">
        <v>1050</v>
      </c>
      <c r="F5112" t="str">
        <f t="shared" si="79"/>
        <v>420470DKA6420DKA1060DKA3220</v>
      </c>
      <c r="G5112" t="s">
        <v>723</v>
      </c>
    </row>
    <row r="5113" spans="1:7" x14ac:dyDescent="0.25">
      <c r="A5113">
        <v>420</v>
      </c>
      <c r="B5113">
        <v>470</v>
      </c>
      <c r="C5113" t="s">
        <v>1093</v>
      </c>
      <c r="D5113" t="s">
        <v>910</v>
      </c>
      <c r="E5113" t="s">
        <v>1052</v>
      </c>
      <c r="F5113" t="str">
        <f t="shared" si="79"/>
        <v>420470DKA6420DKA1060DKA3230</v>
      </c>
      <c r="G5113" t="s">
        <v>723</v>
      </c>
    </row>
    <row r="5114" spans="1:7" x14ac:dyDescent="0.25">
      <c r="A5114">
        <v>420</v>
      </c>
      <c r="B5114">
        <v>470</v>
      </c>
      <c r="C5114" t="s">
        <v>1093</v>
      </c>
      <c r="D5114" t="s">
        <v>911</v>
      </c>
      <c r="E5114" t="s">
        <v>1046</v>
      </c>
      <c r="F5114" t="str">
        <f t="shared" si="79"/>
        <v>420470DKA6420DKA1070-1080DKA3200</v>
      </c>
      <c r="G5114" t="s">
        <v>501</v>
      </c>
    </row>
    <row r="5115" spans="1:7" x14ac:dyDescent="0.25">
      <c r="A5115">
        <v>420</v>
      </c>
      <c r="B5115">
        <v>470</v>
      </c>
      <c r="C5115" t="s">
        <v>1093</v>
      </c>
      <c r="D5115" t="s">
        <v>911</v>
      </c>
      <c r="E5115" t="s">
        <v>1048</v>
      </c>
      <c r="F5115" t="str">
        <f t="shared" si="79"/>
        <v>420470DKA6420DKA1070-1080DKA3210</v>
      </c>
      <c r="G5115" t="s">
        <v>501</v>
      </c>
    </row>
    <row r="5116" spans="1:7" x14ac:dyDescent="0.25">
      <c r="A5116">
        <v>420</v>
      </c>
      <c r="B5116">
        <v>470</v>
      </c>
      <c r="C5116" t="s">
        <v>1093</v>
      </c>
      <c r="D5116" t="s">
        <v>911</v>
      </c>
      <c r="E5116" t="s">
        <v>1050</v>
      </c>
      <c r="F5116" t="str">
        <f t="shared" si="79"/>
        <v>420470DKA6420DKA1070-1080DKA3220</v>
      </c>
      <c r="G5116" t="s">
        <v>501</v>
      </c>
    </row>
    <row r="5117" spans="1:7" x14ac:dyDescent="0.25">
      <c r="A5117">
        <v>420</v>
      </c>
      <c r="B5117">
        <v>470</v>
      </c>
      <c r="C5117" t="s">
        <v>1093</v>
      </c>
      <c r="D5117" t="s">
        <v>911</v>
      </c>
      <c r="E5117" t="s">
        <v>1052</v>
      </c>
      <c r="F5117" t="str">
        <f t="shared" si="79"/>
        <v>420470DKA6420DKA1070-1080DKA3230</v>
      </c>
      <c r="G5117" t="s">
        <v>501</v>
      </c>
    </row>
    <row r="5118" spans="1:7" x14ac:dyDescent="0.25">
      <c r="A5118">
        <v>420</v>
      </c>
      <c r="B5118">
        <v>470</v>
      </c>
      <c r="C5118" t="s">
        <v>1093</v>
      </c>
      <c r="D5118" t="s">
        <v>913</v>
      </c>
      <c r="E5118" t="s">
        <v>1046</v>
      </c>
      <c r="F5118" t="str">
        <f t="shared" si="79"/>
        <v>420470DKA6420DKA1090DKA3200</v>
      </c>
      <c r="G5118" t="s">
        <v>723</v>
      </c>
    </row>
    <row r="5119" spans="1:7" x14ac:dyDescent="0.25">
      <c r="A5119">
        <v>420</v>
      </c>
      <c r="B5119">
        <v>470</v>
      </c>
      <c r="C5119" t="s">
        <v>1093</v>
      </c>
      <c r="D5119" t="s">
        <v>913</v>
      </c>
      <c r="E5119" t="s">
        <v>1048</v>
      </c>
      <c r="F5119" t="str">
        <f t="shared" si="79"/>
        <v>420470DKA6420DKA1090DKA3210</v>
      </c>
      <c r="G5119" t="s">
        <v>723</v>
      </c>
    </row>
    <row r="5120" spans="1:7" x14ac:dyDescent="0.25">
      <c r="A5120">
        <v>420</v>
      </c>
      <c r="B5120">
        <v>470</v>
      </c>
      <c r="C5120" t="s">
        <v>1093</v>
      </c>
      <c r="D5120" t="s">
        <v>913</v>
      </c>
      <c r="E5120" t="s">
        <v>1050</v>
      </c>
      <c r="F5120" t="str">
        <f t="shared" si="79"/>
        <v>420470DKA6420DKA1090DKA3220</v>
      </c>
      <c r="G5120" t="s">
        <v>723</v>
      </c>
    </row>
    <row r="5121" spans="1:7" x14ac:dyDescent="0.25">
      <c r="A5121">
        <v>420</v>
      </c>
      <c r="B5121">
        <v>470</v>
      </c>
      <c r="C5121" t="s">
        <v>1093</v>
      </c>
      <c r="D5121" t="s">
        <v>913</v>
      </c>
      <c r="E5121" t="s">
        <v>1052</v>
      </c>
      <c r="F5121" t="str">
        <f t="shared" si="79"/>
        <v>420470DKA6420DKA1090DKA3230</v>
      </c>
      <c r="G5121" t="s">
        <v>723</v>
      </c>
    </row>
    <row r="5122" spans="1:7" x14ac:dyDescent="0.25">
      <c r="A5122">
        <v>420</v>
      </c>
      <c r="B5122">
        <v>470</v>
      </c>
      <c r="C5122" t="s">
        <v>1094</v>
      </c>
      <c r="D5122" t="s">
        <v>908</v>
      </c>
      <c r="E5122" t="s">
        <v>1046</v>
      </c>
      <c r="F5122" t="str">
        <f t="shared" si="79"/>
        <v>420470DKA6430DKA1040-1050DKA3200</v>
      </c>
      <c r="G5122" t="s">
        <v>501</v>
      </c>
    </row>
    <row r="5123" spans="1:7" x14ac:dyDescent="0.25">
      <c r="A5123">
        <v>420</v>
      </c>
      <c r="B5123">
        <v>470</v>
      </c>
      <c r="C5123" t="s">
        <v>1094</v>
      </c>
      <c r="D5123" t="s">
        <v>908</v>
      </c>
      <c r="E5123" t="s">
        <v>1048</v>
      </c>
      <c r="F5123" t="str">
        <f t="shared" ref="F5123:F5186" si="80">CONCATENATE(A5123,B5123,C5123,D5123,E5123)</f>
        <v>420470DKA6430DKA1040-1050DKA3210</v>
      </c>
      <c r="G5123" t="s">
        <v>501</v>
      </c>
    </row>
    <row r="5124" spans="1:7" x14ac:dyDescent="0.25">
      <c r="A5124">
        <v>420</v>
      </c>
      <c r="B5124">
        <v>470</v>
      </c>
      <c r="C5124" t="s">
        <v>1094</v>
      </c>
      <c r="D5124" t="s">
        <v>908</v>
      </c>
      <c r="E5124" t="s">
        <v>1050</v>
      </c>
      <c r="F5124" t="str">
        <f t="shared" si="80"/>
        <v>420470DKA6430DKA1040-1050DKA3220</v>
      </c>
      <c r="G5124" t="s">
        <v>501</v>
      </c>
    </row>
    <row r="5125" spans="1:7" x14ac:dyDescent="0.25">
      <c r="A5125">
        <v>420</v>
      </c>
      <c r="B5125">
        <v>470</v>
      </c>
      <c r="C5125" t="s">
        <v>1094</v>
      </c>
      <c r="D5125" t="s">
        <v>908</v>
      </c>
      <c r="E5125" t="s">
        <v>1052</v>
      </c>
      <c r="F5125" t="str">
        <f t="shared" si="80"/>
        <v>420470DKA6430DKA1040-1050DKA3230</v>
      </c>
      <c r="G5125" t="s">
        <v>501</v>
      </c>
    </row>
    <row r="5126" spans="1:7" x14ac:dyDescent="0.25">
      <c r="A5126">
        <v>420</v>
      </c>
      <c r="B5126">
        <v>470</v>
      </c>
      <c r="C5126" t="s">
        <v>1094</v>
      </c>
      <c r="D5126" t="s">
        <v>910</v>
      </c>
      <c r="E5126" t="s">
        <v>1046</v>
      </c>
      <c r="F5126" t="str">
        <f t="shared" si="80"/>
        <v>420470DKA6430DKA1060DKA3200</v>
      </c>
      <c r="G5126" t="s">
        <v>723</v>
      </c>
    </row>
    <row r="5127" spans="1:7" x14ac:dyDescent="0.25">
      <c r="A5127">
        <v>420</v>
      </c>
      <c r="B5127">
        <v>470</v>
      </c>
      <c r="C5127" t="s">
        <v>1094</v>
      </c>
      <c r="D5127" t="s">
        <v>910</v>
      </c>
      <c r="E5127" t="s">
        <v>1048</v>
      </c>
      <c r="F5127" t="str">
        <f t="shared" si="80"/>
        <v>420470DKA6430DKA1060DKA3210</v>
      </c>
      <c r="G5127" t="s">
        <v>723</v>
      </c>
    </row>
    <row r="5128" spans="1:7" x14ac:dyDescent="0.25">
      <c r="A5128">
        <v>420</v>
      </c>
      <c r="B5128">
        <v>470</v>
      </c>
      <c r="C5128" t="s">
        <v>1094</v>
      </c>
      <c r="D5128" t="s">
        <v>910</v>
      </c>
      <c r="E5128" t="s">
        <v>1050</v>
      </c>
      <c r="F5128" t="str">
        <f t="shared" si="80"/>
        <v>420470DKA6430DKA1060DKA3220</v>
      </c>
      <c r="G5128" t="s">
        <v>723</v>
      </c>
    </row>
    <row r="5129" spans="1:7" x14ac:dyDescent="0.25">
      <c r="A5129">
        <v>420</v>
      </c>
      <c r="B5129">
        <v>470</v>
      </c>
      <c r="C5129" t="s">
        <v>1094</v>
      </c>
      <c r="D5129" t="s">
        <v>910</v>
      </c>
      <c r="E5129" t="s">
        <v>1052</v>
      </c>
      <c r="F5129" t="str">
        <f t="shared" si="80"/>
        <v>420470DKA6430DKA1060DKA3230</v>
      </c>
      <c r="G5129" t="s">
        <v>723</v>
      </c>
    </row>
    <row r="5130" spans="1:7" x14ac:dyDescent="0.25">
      <c r="A5130">
        <v>420</v>
      </c>
      <c r="B5130">
        <v>470</v>
      </c>
      <c r="C5130" t="s">
        <v>1094</v>
      </c>
      <c r="D5130" t="s">
        <v>911</v>
      </c>
      <c r="E5130" t="s">
        <v>1046</v>
      </c>
      <c r="F5130" t="str">
        <f t="shared" si="80"/>
        <v>420470DKA6430DKA1070-1080DKA3200</v>
      </c>
      <c r="G5130" t="s">
        <v>501</v>
      </c>
    </row>
    <row r="5131" spans="1:7" x14ac:dyDescent="0.25">
      <c r="A5131">
        <v>420</v>
      </c>
      <c r="B5131">
        <v>470</v>
      </c>
      <c r="C5131" t="s">
        <v>1094</v>
      </c>
      <c r="D5131" t="s">
        <v>911</v>
      </c>
      <c r="E5131" t="s">
        <v>1048</v>
      </c>
      <c r="F5131" t="str">
        <f t="shared" si="80"/>
        <v>420470DKA6430DKA1070-1080DKA3210</v>
      </c>
      <c r="G5131" t="s">
        <v>501</v>
      </c>
    </row>
    <row r="5132" spans="1:7" x14ac:dyDescent="0.25">
      <c r="A5132">
        <v>420</v>
      </c>
      <c r="B5132">
        <v>470</v>
      </c>
      <c r="C5132" t="s">
        <v>1094</v>
      </c>
      <c r="D5132" t="s">
        <v>911</v>
      </c>
      <c r="E5132" t="s">
        <v>1050</v>
      </c>
      <c r="F5132" t="str">
        <f t="shared" si="80"/>
        <v>420470DKA6430DKA1070-1080DKA3220</v>
      </c>
      <c r="G5132" t="s">
        <v>501</v>
      </c>
    </row>
    <row r="5133" spans="1:7" x14ac:dyDescent="0.25">
      <c r="A5133">
        <v>420</v>
      </c>
      <c r="B5133">
        <v>470</v>
      </c>
      <c r="C5133" t="s">
        <v>1094</v>
      </c>
      <c r="D5133" t="s">
        <v>911</v>
      </c>
      <c r="E5133" t="s">
        <v>1052</v>
      </c>
      <c r="F5133" t="str">
        <f t="shared" si="80"/>
        <v>420470DKA6430DKA1070-1080DKA3230</v>
      </c>
      <c r="G5133" t="s">
        <v>501</v>
      </c>
    </row>
    <row r="5134" spans="1:7" x14ac:dyDescent="0.25">
      <c r="A5134">
        <v>420</v>
      </c>
      <c r="B5134">
        <v>470</v>
      </c>
      <c r="C5134" t="s">
        <v>1094</v>
      </c>
      <c r="D5134" t="s">
        <v>913</v>
      </c>
      <c r="E5134" t="s">
        <v>1046</v>
      </c>
      <c r="F5134" t="str">
        <f t="shared" si="80"/>
        <v>420470DKA6430DKA1090DKA3200</v>
      </c>
      <c r="G5134" t="s">
        <v>723</v>
      </c>
    </row>
    <row r="5135" spans="1:7" x14ac:dyDescent="0.25">
      <c r="A5135">
        <v>420</v>
      </c>
      <c r="B5135">
        <v>470</v>
      </c>
      <c r="C5135" t="s">
        <v>1094</v>
      </c>
      <c r="D5135" t="s">
        <v>913</v>
      </c>
      <c r="E5135" t="s">
        <v>1048</v>
      </c>
      <c r="F5135" t="str">
        <f t="shared" si="80"/>
        <v>420470DKA6430DKA1090DKA3210</v>
      </c>
      <c r="G5135" t="s">
        <v>723</v>
      </c>
    </row>
    <row r="5136" spans="1:7" x14ac:dyDescent="0.25">
      <c r="A5136">
        <v>420</v>
      </c>
      <c r="B5136">
        <v>470</v>
      </c>
      <c r="C5136" t="s">
        <v>1094</v>
      </c>
      <c r="D5136" t="s">
        <v>913</v>
      </c>
      <c r="E5136" t="s">
        <v>1050</v>
      </c>
      <c r="F5136" t="str">
        <f t="shared" si="80"/>
        <v>420470DKA6430DKA1090DKA3220</v>
      </c>
      <c r="G5136" t="s">
        <v>723</v>
      </c>
    </row>
    <row r="5137" spans="1:7" x14ac:dyDescent="0.25">
      <c r="A5137">
        <v>420</v>
      </c>
      <c r="B5137">
        <v>470</v>
      </c>
      <c r="C5137" t="s">
        <v>1094</v>
      </c>
      <c r="D5137" t="s">
        <v>913</v>
      </c>
      <c r="E5137" t="s">
        <v>1052</v>
      </c>
      <c r="F5137" t="str">
        <f t="shared" si="80"/>
        <v>420470DKA6430DKA1090DKA3230</v>
      </c>
      <c r="G5137" t="s">
        <v>723</v>
      </c>
    </row>
    <row r="5138" spans="1:7" x14ac:dyDescent="0.25">
      <c r="A5138">
        <v>420</v>
      </c>
      <c r="B5138">
        <v>480</v>
      </c>
      <c r="C5138" t="s">
        <v>1092</v>
      </c>
      <c r="D5138" t="s">
        <v>908</v>
      </c>
      <c r="E5138" t="s">
        <v>1046</v>
      </c>
      <c r="F5138" t="str">
        <f t="shared" si="80"/>
        <v>420480DKA6410DKA1040-1050DKA3200</v>
      </c>
      <c r="G5138" t="s">
        <v>501</v>
      </c>
    </row>
    <row r="5139" spans="1:7" x14ac:dyDescent="0.25">
      <c r="A5139">
        <v>420</v>
      </c>
      <c r="B5139">
        <v>480</v>
      </c>
      <c r="C5139" t="s">
        <v>1092</v>
      </c>
      <c r="D5139" t="s">
        <v>908</v>
      </c>
      <c r="E5139" t="s">
        <v>1048</v>
      </c>
      <c r="F5139" t="str">
        <f t="shared" si="80"/>
        <v>420480DKA6410DKA1040-1050DKA3210</v>
      </c>
      <c r="G5139" t="s">
        <v>501</v>
      </c>
    </row>
    <row r="5140" spans="1:7" x14ac:dyDescent="0.25">
      <c r="A5140">
        <v>420</v>
      </c>
      <c r="B5140">
        <v>480</v>
      </c>
      <c r="C5140" t="s">
        <v>1092</v>
      </c>
      <c r="D5140" t="s">
        <v>908</v>
      </c>
      <c r="E5140" t="s">
        <v>1050</v>
      </c>
      <c r="F5140" t="str">
        <f t="shared" si="80"/>
        <v>420480DKA6410DKA1040-1050DKA3220</v>
      </c>
      <c r="G5140" t="s">
        <v>501</v>
      </c>
    </row>
    <row r="5141" spans="1:7" x14ac:dyDescent="0.25">
      <c r="A5141">
        <v>420</v>
      </c>
      <c r="B5141">
        <v>480</v>
      </c>
      <c r="C5141" t="s">
        <v>1092</v>
      </c>
      <c r="D5141" t="s">
        <v>908</v>
      </c>
      <c r="E5141" t="s">
        <v>1052</v>
      </c>
      <c r="F5141" t="str">
        <f t="shared" si="80"/>
        <v>420480DKA6410DKA1040-1050DKA3230</v>
      </c>
      <c r="G5141" t="s">
        <v>501</v>
      </c>
    </row>
    <row r="5142" spans="1:7" x14ac:dyDescent="0.25">
      <c r="A5142">
        <v>420</v>
      </c>
      <c r="B5142">
        <v>480</v>
      </c>
      <c r="C5142" t="s">
        <v>1092</v>
      </c>
      <c r="D5142" t="s">
        <v>910</v>
      </c>
      <c r="E5142" t="s">
        <v>1046</v>
      </c>
      <c r="F5142" t="str">
        <f t="shared" si="80"/>
        <v>420480DKA6410DKA1060DKA3200</v>
      </c>
      <c r="G5142" t="s">
        <v>723</v>
      </c>
    </row>
    <row r="5143" spans="1:7" x14ac:dyDescent="0.25">
      <c r="A5143">
        <v>420</v>
      </c>
      <c r="B5143">
        <v>480</v>
      </c>
      <c r="C5143" t="s">
        <v>1092</v>
      </c>
      <c r="D5143" t="s">
        <v>910</v>
      </c>
      <c r="E5143" t="s">
        <v>1048</v>
      </c>
      <c r="F5143" t="str">
        <f t="shared" si="80"/>
        <v>420480DKA6410DKA1060DKA3210</v>
      </c>
      <c r="G5143" t="s">
        <v>723</v>
      </c>
    </row>
    <row r="5144" spans="1:7" x14ac:dyDescent="0.25">
      <c r="A5144">
        <v>420</v>
      </c>
      <c r="B5144">
        <v>480</v>
      </c>
      <c r="C5144" t="s">
        <v>1092</v>
      </c>
      <c r="D5144" t="s">
        <v>910</v>
      </c>
      <c r="E5144" t="s">
        <v>1050</v>
      </c>
      <c r="F5144" t="str">
        <f t="shared" si="80"/>
        <v>420480DKA6410DKA1060DKA3220</v>
      </c>
      <c r="G5144" t="s">
        <v>723</v>
      </c>
    </row>
    <row r="5145" spans="1:7" x14ac:dyDescent="0.25">
      <c r="A5145">
        <v>420</v>
      </c>
      <c r="B5145">
        <v>480</v>
      </c>
      <c r="C5145" t="s">
        <v>1092</v>
      </c>
      <c r="D5145" t="s">
        <v>910</v>
      </c>
      <c r="E5145" t="s">
        <v>1052</v>
      </c>
      <c r="F5145" t="str">
        <f t="shared" si="80"/>
        <v>420480DKA6410DKA1060DKA3230</v>
      </c>
      <c r="G5145" t="s">
        <v>723</v>
      </c>
    </row>
    <row r="5146" spans="1:7" x14ac:dyDescent="0.25">
      <c r="A5146">
        <v>420</v>
      </c>
      <c r="B5146">
        <v>480</v>
      </c>
      <c r="C5146" t="s">
        <v>1092</v>
      </c>
      <c r="D5146" t="s">
        <v>911</v>
      </c>
      <c r="E5146" t="s">
        <v>1046</v>
      </c>
      <c r="F5146" t="str">
        <f t="shared" si="80"/>
        <v>420480DKA6410DKA1070-1080DKA3200</v>
      </c>
      <c r="G5146" t="s">
        <v>501</v>
      </c>
    </row>
    <row r="5147" spans="1:7" x14ac:dyDescent="0.25">
      <c r="A5147">
        <v>420</v>
      </c>
      <c r="B5147">
        <v>480</v>
      </c>
      <c r="C5147" t="s">
        <v>1092</v>
      </c>
      <c r="D5147" t="s">
        <v>911</v>
      </c>
      <c r="E5147" t="s">
        <v>1048</v>
      </c>
      <c r="F5147" t="str">
        <f t="shared" si="80"/>
        <v>420480DKA6410DKA1070-1080DKA3210</v>
      </c>
      <c r="G5147" t="s">
        <v>501</v>
      </c>
    </row>
    <row r="5148" spans="1:7" x14ac:dyDescent="0.25">
      <c r="A5148">
        <v>420</v>
      </c>
      <c r="B5148">
        <v>480</v>
      </c>
      <c r="C5148" t="s">
        <v>1092</v>
      </c>
      <c r="D5148" t="s">
        <v>911</v>
      </c>
      <c r="E5148" t="s">
        <v>1050</v>
      </c>
      <c r="F5148" t="str">
        <f t="shared" si="80"/>
        <v>420480DKA6410DKA1070-1080DKA3220</v>
      </c>
      <c r="G5148" t="s">
        <v>501</v>
      </c>
    </row>
    <row r="5149" spans="1:7" x14ac:dyDescent="0.25">
      <c r="A5149">
        <v>420</v>
      </c>
      <c r="B5149">
        <v>480</v>
      </c>
      <c r="C5149" t="s">
        <v>1092</v>
      </c>
      <c r="D5149" t="s">
        <v>911</v>
      </c>
      <c r="E5149" t="s">
        <v>1052</v>
      </c>
      <c r="F5149" t="str">
        <f t="shared" si="80"/>
        <v>420480DKA6410DKA1070-1080DKA3230</v>
      </c>
      <c r="G5149" t="s">
        <v>501</v>
      </c>
    </row>
    <row r="5150" spans="1:7" x14ac:dyDescent="0.25">
      <c r="A5150">
        <v>420</v>
      </c>
      <c r="B5150">
        <v>480</v>
      </c>
      <c r="C5150" t="s">
        <v>1092</v>
      </c>
      <c r="D5150" t="s">
        <v>913</v>
      </c>
      <c r="E5150" t="s">
        <v>1046</v>
      </c>
      <c r="F5150" t="str">
        <f t="shared" si="80"/>
        <v>420480DKA6410DKA1090DKA3200</v>
      </c>
      <c r="G5150" t="s">
        <v>723</v>
      </c>
    </row>
    <row r="5151" spans="1:7" x14ac:dyDescent="0.25">
      <c r="A5151">
        <v>420</v>
      </c>
      <c r="B5151">
        <v>480</v>
      </c>
      <c r="C5151" t="s">
        <v>1092</v>
      </c>
      <c r="D5151" t="s">
        <v>913</v>
      </c>
      <c r="E5151" t="s">
        <v>1048</v>
      </c>
      <c r="F5151" t="str">
        <f t="shared" si="80"/>
        <v>420480DKA6410DKA1090DKA3210</v>
      </c>
      <c r="G5151" t="s">
        <v>723</v>
      </c>
    </row>
    <row r="5152" spans="1:7" x14ac:dyDescent="0.25">
      <c r="A5152">
        <v>420</v>
      </c>
      <c r="B5152">
        <v>480</v>
      </c>
      <c r="C5152" t="s">
        <v>1092</v>
      </c>
      <c r="D5152" t="s">
        <v>913</v>
      </c>
      <c r="E5152" t="s">
        <v>1050</v>
      </c>
      <c r="F5152" t="str">
        <f t="shared" si="80"/>
        <v>420480DKA6410DKA1090DKA3220</v>
      </c>
      <c r="G5152" t="s">
        <v>723</v>
      </c>
    </row>
    <row r="5153" spans="1:7" x14ac:dyDescent="0.25">
      <c r="A5153">
        <v>420</v>
      </c>
      <c r="B5153">
        <v>480</v>
      </c>
      <c r="C5153" t="s">
        <v>1092</v>
      </c>
      <c r="D5153" t="s">
        <v>913</v>
      </c>
      <c r="E5153" t="s">
        <v>1052</v>
      </c>
      <c r="F5153" t="str">
        <f t="shared" si="80"/>
        <v>420480DKA6410DKA1090DKA3230</v>
      </c>
      <c r="G5153" t="s">
        <v>723</v>
      </c>
    </row>
    <row r="5154" spans="1:7" x14ac:dyDescent="0.25">
      <c r="A5154">
        <v>420</v>
      </c>
      <c r="B5154">
        <v>480</v>
      </c>
      <c r="C5154" t="s">
        <v>1093</v>
      </c>
      <c r="D5154" t="s">
        <v>908</v>
      </c>
      <c r="E5154" t="s">
        <v>1046</v>
      </c>
      <c r="F5154" t="str">
        <f t="shared" si="80"/>
        <v>420480DKA6420DKA1040-1050DKA3200</v>
      </c>
      <c r="G5154" t="s">
        <v>501</v>
      </c>
    </row>
    <row r="5155" spans="1:7" x14ac:dyDescent="0.25">
      <c r="A5155">
        <v>420</v>
      </c>
      <c r="B5155">
        <v>480</v>
      </c>
      <c r="C5155" t="s">
        <v>1093</v>
      </c>
      <c r="D5155" t="s">
        <v>908</v>
      </c>
      <c r="E5155" t="s">
        <v>1048</v>
      </c>
      <c r="F5155" t="str">
        <f t="shared" si="80"/>
        <v>420480DKA6420DKA1040-1050DKA3210</v>
      </c>
      <c r="G5155" t="s">
        <v>501</v>
      </c>
    </row>
    <row r="5156" spans="1:7" x14ac:dyDescent="0.25">
      <c r="A5156">
        <v>420</v>
      </c>
      <c r="B5156">
        <v>480</v>
      </c>
      <c r="C5156" t="s">
        <v>1093</v>
      </c>
      <c r="D5156" t="s">
        <v>908</v>
      </c>
      <c r="E5156" t="s">
        <v>1050</v>
      </c>
      <c r="F5156" t="str">
        <f t="shared" si="80"/>
        <v>420480DKA6420DKA1040-1050DKA3220</v>
      </c>
      <c r="G5156" t="s">
        <v>501</v>
      </c>
    </row>
    <row r="5157" spans="1:7" x14ac:dyDescent="0.25">
      <c r="A5157">
        <v>420</v>
      </c>
      <c r="B5157">
        <v>480</v>
      </c>
      <c r="C5157" t="s">
        <v>1093</v>
      </c>
      <c r="D5157" t="s">
        <v>908</v>
      </c>
      <c r="E5157" t="s">
        <v>1052</v>
      </c>
      <c r="F5157" t="str">
        <f t="shared" si="80"/>
        <v>420480DKA6420DKA1040-1050DKA3230</v>
      </c>
      <c r="G5157" t="s">
        <v>501</v>
      </c>
    </row>
    <row r="5158" spans="1:7" x14ac:dyDescent="0.25">
      <c r="A5158">
        <v>420</v>
      </c>
      <c r="B5158">
        <v>480</v>
      </c>
      <c r="C5158" t="s">
        <v>1093</v>
      </c>
      <c r="D5158" t="s">
        <v>910</v>
      </c>
      <c r="E5158" t="s">
        <v>1046</v>
      </c>
      <c r="F5158" t="str">
        <f t="shared" si="80"/>
        <v>420480DKA6420DKA1060DKA3200</v>
      </c>
      <c r="G5158" t="s">
        <v>723</v>
      </c>
    </row>
    <row r="5159" spans="1:7" x14ac:dyDescent="0.25">
      <c r="A5159">
        <v>420</v>
      </c>
      <c r="B5159">
        <v>480</v>
      </c>
      <c r="C5159" t="s">
        <v>1093</v>
      </c>
      <c r="D5159" t="s">
        <v>910</v>
      </c>
      <c r="E5159" t="s">
        <v>1048</v>
      </c>
      <c r="F5159" t="str">
        <f t="shared" si="80"/>
        <v>420480DKA6420DKA1060DKA3210</v>
      </c>
      <c r="G5159" t="s">
        <v>723</v>
      </c>
    </row>
    <row r="5160" spans="1:7" x14ac:dyDescent="0.25">
      <c r="A5160">
        <v>420</v>
      </c>
      <c r="B5160">
        <v>480</v>
      </c>
      <c r="C5160" t="s">
        <v>1093</v>
      </c>
      <c r="D5160" t="s">
        <v>910</v>
      </c>
      <c r="E5160" t="s">
        <v>1050</v>
      </c>
      <c r="F5160" t="str">
        <f t="shared" si="80"/>
        <v>420480DKA6420DKA1060DKA3220</v>
      </c>
      <c r="G5160" t="s">
        <v>723</v>
      </c>
    </row>
    <row r="5161" spans="1:7" x14ac:dyDescent="0.25">
      <c r="A5161">
        <v>420</v>
      </c>
      <c r="B5161">
        <v>480</v>
      </c>
      <c r="C5161" t="s">
        <v>1093</v>
      </c>
      <c r="D5161" t="s">
        <v>910</v>
      </c>
      <c r="E5161" t="s">
        <v>1052</v>
      </c>
      <c r="F5161" t="str">
        <f t="shared" si="80"/>
        <v>420480DKA6420DKA1060DKA3230</v>
      </c>
      <c r="G5161" t="s">
        <v>723</v>
      </c>
    </row>
    <row r="5162" spans="1:7" x14ac:dyDescent="0.25">
      <c r="A5162">
        <v>420</v>
      </c>
      <c r="B5162">
        <v>480</v>
      </c>
      <c r="C5162" t="s">
        <v>1093</v>
      </c>
      <c r="D5162" t="s">
        <v>911</v>
      </c>
      <c r="E5162" t="s">
        <v>1046</v>
      </c>
      <c r="F5162" t="str">
        <f t="shared" si="80"/>
        <v>420480DKA6420DKA1070-1080DKA3200</v>
      </c>
      <c r="G5162" t="s">
        <v>501</v>
      </c>
    </row>
    <row r="5163" spans="1:7" x14ac:dyDescent="0.25">
      <c r="A5163">
        <v>420</v>
      </c>
      <c r="B5163">
        <v>480</v>
      </c>
      <c r="C5163" t="s">
        <v>1093</v>
      </c>
      <c r="D5163" t="s">
        <v>911</v>
      </c>
      <c r="E5163" t="s">
        <v>1048</v>
      </c>
      <c r="F5163" t="str">
        <f t="shared" si="80"/>
        <v>420480DKA6420DKA1070-1080DKA3210</v>
      </c>
      <c r="G5163" t="s">
        <v>501</v>
      </c>
    </row>
    <row r="5164" spans="1:7" x14ac:dyDescent="0.25">
      <c r="A5164">
        <v>420</v>
      </c>
      <c r="B5164">
        <v>480</v>
      </c>
      <c r="C5164" t="s">
        <v>1093</v>
      </c>
      <c r="D5164" t="s">
        <v>911</v>
      </c>
      <c r="E5164" t="s">
        <v>1050</v>
      </c>
      <c r="F5164" t="str">
        <f t="shared" si="80"/>
        <v>420480DKA6420DKA1070-1080DKA3220</v>
      </c>
      <c r="G5164" t="s">
        <v>501</v>
      </c>
    </row>
    <row r="5165" spans="1:7" x14ac:dyDescent="0.25">
      <c r="A5165">
        <v>420</v>
      </c>
      <c r="B5165">
        <v>480</v>
      </c>
      <c r="C5165" t="s">
        <v>1093</v>
      </c>
      <c r="D5165" t="s">
        <v>911</v>
      </c>
      <c r="E5165" t="s">
        <v>1052</v>
      </c>
      <c r="F5165" t="str">
        <f t="shared" si="80"/>
        <v>420480DKA6420DKA1070-1080DKA3230</v>
      </c>
      <c r="G5165" t="s">
        <v>501</v>
      </c>
    </row>
    <row r="5166" spans="1:7" x14ac:dyDescent="0.25">
      <c r="A5166">
        <v>420</v>
      </c>
      <c r="B5166">
        <v>480</v>
      </c>
      <c r="C5166" t="s">
        <v>1093</v>
      </c>
      <c r="D5166" t="s">
        <v>913</v>
      </c>
      <c r="E5166" t="s">
        <v>1046</v>
      </c>
      <c r="F5166" t="str">
        <f t="shared" si="80"/>
        <v>420480DKA6420DKA1090DKA3200</v>
      </c>
      <c r="G5166" t="s">
        <v>723</v>
      </c>
    </row>
    <row r="5167" spans="1:7" x14ac:dyDescent="0.25">
      <c r="A5167">
        <v>420</v>
      </c>
      <c r="B5167">
        <v>480</v>
      </c>
      <c r="C5167" t="s">
        <v>1093</v>
      </c>
      <c r="D5167" t="s">
        <v>913</v>
      </c>
      <c r="E5167" t="s">
        <v>1048</v>
      </c>
      <c r="F5167" t="str">
        <f t="shared" si="80"/>
        <v>420480DKA6420DKA1090DKA3210</v>
      </c>
      <c r="G5167" t="s">
        <v>723</v>
      </c>
    </row>
    <row r="5168" spans="1:7" x14ac:dyDescent="0.25">
      <c r="A5168">
        <v>420</v>
      </c>
      <c r="B5168">
        <v>480</v>
      </c>
      <c r="C5168" t="s">
        <v>1093</v>
      </c>
      <c r="D5168" t="s">
        <v>913</v>
      </c>
      <c r="E5168" t="s">
        <v>1050</v>
      </c>
      <c r="F5168" t="str">
        <f t="shared" si="80"/>
        <v>420480DKA6420DKA1090DKA3220</v>
      </c>
      <c r="G5168" t="s">
        <v>723</v>
      </c>
    </row>
    <row r="5169" spans="1:7" x14ac:dyDescent="0.25">
      <c r="A5169">
        <v>420</v>
      </c>
      <c r="B5169">
        <v>480</v>
      </c>
      <c r="C5169" t="s">
        <v>1093</v>
      </c>
      <c r="D5169" t="s">
        <v>913</v>
      </c>
      <c r="E5169" t="s">
        <v>1052</v>
      </c>
      <c r="F5169" t="str">
        <f t="shared" si="80"/>
        <v>420480DKA6420DKA1090DKA3230</v>
      </c>
      <c r="G5169" t="s">
        <v>723</v>
      </c>
    </row>
    <row r="5170" spans="1:7" x14ac:dyDescent="0.25">
      <c r="A5170">
        <v>420</v>
      </c>
      <c r="B5170">
        <v>480</v>
      </c>
      <c r="C5170" t="s">
        <v>1094</v>
      </c>
      <c r="D5170" t="s">
        <v>908</v>
      </c>
      <c r="E5170" t="s">
        <v>1046</v>
      </c>
      <c r="F5170" t="str">
        <f t="shared" si="80"/>
        <v>420480DKA6430DKA1040-1050DKA3200</v>
      </c>
      <c r="G5170" t="s">
        <v>501</v>
      </c>
    </row>
    <row r="5171" spans="1:7" x14ac:dyDescent="0.25">
      <c r="A5171">
        <v>420</v>
      </c>
      <c r="B5171">
        <v>480</v>
      </c>
      <c r="C5171" t="s">
        <v>1094</v>
      </c>
      <c r="D5171" t="s">
        <v>908</v>
      </c>
      <c r="E5171" t="s">
        <v>1048</v>
      </c>
      <c r="F5171" t="str">
        <f t="shared" si="80"/>
        <v>420480DKA6430DKA1040-1050DKA3210</v>
      </c>
      <c r="G5171" t="s">
        <v>501</v>
      </c>
    </row>
    <row r="5172" spans="1:7" x14ac:dyDescent="0.25">
      <c r="A5172">
        <v>420</v>
      </c>
      <c r="B5172">
        <v>480</v>
      </c>
      <c r="C5172" t="s">
        <v>1094</v>
      </c>
      <c r="D5172" t="s">
        <v>908</v>
      </c>
      <c r="E5172" t="s">
        <v>1050</v>
      </c>
      <c r="F5172" t="str">
        <f t="shared" si="80"/>
        <v>420480DKA6430DKA1040-1050DKA3220</v>
      </c>
      <c r="G5172" t="s">
        <v>501</v>
      </c>
    </row>
    <row r="5173" spans="1:7" x14ac:dyDescent="0.25">
      <c r="A5173">
        <v>420</v>
      </c>
      <c r="B5173">
        <v>480</v>
      </c>
      <c r="C5173" t="s">
        <v>1094</v>
      </c>
      <c r="D5173" t="s">
        <v>908</v>
      </c>
      <c r="E5173" t="s">
        <v>1052</v>
      </c>
      <c r="F5173" t="str">
        <f t="shared" si="80"/>
        <v>420480DKA6430DKA1040-1050DKA3230</v>
      </c>
      <c r="G5173" t="s">
        <v>501</v>
      </c>
    </row>
    <row r="5174" spans="1:7" x14ac:dyDescent="0.25">
      <c r="A5174">
        <v>420</v>
      </c>
      <c r="B5174">
        <v>480</v>
      </c>
      <c r="C5174" t="s">
        <v>1094</v>
      </c>
      <c r="D5174" t="s">
        <v>910</v>
      </c>
      <c r="E5174" t="s">
        <v>1046</v>
      </c>
      <c r="F5174" t="str">
        <f t="shared" si="80"/>
        <v>420480DKA6430DKA1060DKA3200</v>
      </c>
      <c r="G5174" t="s">
        <v>723</v>
      </c>
    </row>
    <row r="5175" spans="1:7" x14ac:dyDescent="0.25">
      <c r="A5175">
        <v>420</v>
      </c>
      <c r="B5175">
        <v>480</v>
      </c>
      <c r="C5175" t="s">
        <v>1094</v>
      </c>
      <c r="D5175" t="s">
        <v>910</v>
      </c>
      <c r="E5175" t="s">
        <v>1048</v>
      </c>
      <c r="F5175" t="str">
        <f t="shared" si="80"/>
        <v>420480DKA6430DKA1060DKA3210</v>
      </c>
      <c r="G5175" t="s">
        <v>723</v>
      </c>
    </row>
    <row r="5176" spans="1:7" x14ac:dyDescent="0.25">
      <c r="A5176">
        <v>420</v>
      </c>
      <c r="B5176">
        <v>480</v>
      </c>
      <c r="C5176" t="s">
        <v>1094</v>
      </c>
      <c r="D5176" t="s">
        <v>910</v>
      </c>
      <c r="E5176" t="s">
        <v>1050</v>
      </c>
      <c r="F5176" t="str">
        <f t="shared" si="80"/>
        <v>420480DKA6430DKA1060DKA3220</v>
      </c>
      <c r="G5176" t="s">
        <v>723</v>
      </c>
    </row>
    <row r="5177" spans="1:7" x14ac:dyDescent="0.25">
      <c r="A5177">
        <v>420</v>
      </c>
      <c r="B5177">
        <v>480</v>
      </c>
      <c r="C5177" t="s">
        <v>1094</v>
      </c>
      <c r="D5177" t="s">
        <v>910</v>
      </c>
      <c r="E5177" t="s">
        <v>1052</v>
      </c>
      <c r="F5177" t="str">
        <f t="shared" si="80"/>
        <v>420480DKA6430DKA1060DKA3230</v>
      </c>
      <c r="G5177" t="s">
        <v>723</v>
      </c>
    </row>
    <row r="5178" spans="1:7" x14ac:dyDescent="0.25">
      <c r="A5178">
        <v>420</v>
      </c>
      <c r="B5178">
        <v>480</v>
      </c>
      <c r="C5178" t="s">
        <v>1094</v>
      </c>
      <c r="D5178" t="s">
        <v>911</v>
      </c>
      <c r="E5178" t="s">
        <v>1046</v>
      </c>
      <c r="F5178" t="str">
        <f t="shared" si="80"/>
        <v>420480DKA6430DKA1070-1080DKA3200</v>
      </c>
      <c r="G5178" t="s">
        <v>501</v>
      </c>
    </row>
    <row r="5179" spans="1:7" x14ac:dyDescent="0.25">
      <c r="A5179">
        <v>420</v>
      </c>
      <c r="B5179">
        <v>480</v>
      </c>
      <c r="C5179" t="s">
        <v>1094</v>
      </c>
      <c r="D5179" t="s">
        <v>911</v>
      </c>
      <c r="E5179" t="s">
        <v>1048</v>
      </c>
      <c r="F5179" t="str">
        <f t="shared" si="80"/>
        <v>420480DKA6430DKA1070-1080DKA3210</v>
      </c>
      <c r="G5179" t="s">
        <v>501</v>
      </c>
    </row>
    <row r="5180" spans="1:7" x14ac:dyDescent="0.25">
      <c r="A5180">
        <v>420</v>
      </c>
      <c r="B5180">
        <v>480</v>
      </c>
      <c r="C5180" t="s">
        <v>1094</v>
      </c>
      <c r="D5180" t="s">
        <v>911</v>
      </c>
      <c r="E5180" t="s">
        <v>1050</v>
      </c>
      <c r="F5180" t="str">
        <f t="shared" si="80"/>
        <v>420480DKA6430DKA1070-1080DKA3220</v>
      </c>
      <c r="G5180" t="s">
        <v>501</v>
      </c>
    </row>
    <row r="5181" spans="1:7" x14ac:dyDescent="0.25">
      <c r="A5181">
        <v>420</v>
      </c>
      <c r="B5181">
        <v>480</v>
      </c>
      <c r="C5181" t="s">
        <v>1094</v>
      </c>
      <c r="D5181" t="s">
        <v>911</v>
      </c>
      <c r="E5181" t="s">
        <v>1052</v>
      </c>
      <c r="F5181" t="str">
        <f t="shared" si="80"/>
        <v>420480DKA6430DKA1070-1080DKA3230</v>
      </c>
      <c r="G5181" t="s">
        <v>501</v>
      </c>
    </row>
    <row r="5182" spans="1:7" x14ac:dyDescent="0.25">
      <c r="A5182">
        <v>420</v>
      </c>
      <c r="B5182">
        <v>480</v>
      </c>
      <c r="C5182" t="s">
        <v>1094</v>
      </c>
      <c r="D5182" t="s">
        <v>913</v>
      </c>
      <c r="E5182" t="s">
        <v>1046</v>
      </c>
      <c r="F5182" t="str">
        <f t="shared" si="80"/>
        <v>420480DKA6430DKA1090DKA3200</v>
      </c>
      <c r="G5182" t="s">
        <v>723</v>
      </c>
    </row>
    <row r="5183" spans="1:7" x14ac:dyDescent="0.25">
      <c r="A5183">
        <v>420</v>
      </c>
      <c r="B5183">
        <v>480</v>
      </c>
      <c r="C5183" t="s">
        <v>1094</v>
      </c>
      <c r="D5183" t="s">
        <v>913</v>
      </c>
      <c r="E5183" t="s">
        <v>1048</v>
      </c>
      <c r="F5183" t="str">
        <f t="shared" si="80"/>
        <v>420480DKA6430DKA1090DKA3210</v>
      </c>
      <c r="G5183" t="s">
        <v>723</v>
      </c>
    </row>
    <row r="5184" spans="1:7" x14ac:dyDescent="0.25">
      <c r="A5184">
        <v>420</v>
      </c>
      <c r="B5184">
        <v>480</v>
      </c>
      <c r="C5184" t="s">
        <v>1094</v>
      </c>
      <c r="D5184" t="s">
        <v>913</v>
      </c>
      <c r="E5184" t="s">
        <v>1050</v>
      </c>
      <c r="F5184" t="str">
        <f t="shared" si="80"/>
        <v>420480DKA6430DKA1090DKA3220</v>
      </c>
      <c r="G5184" t="s">
        <v>723</v>
      </c>
    </row>
    <row r="5185" spans="1:7" x14ac:dyDescent="0.25">
      <c r="A5185">
        <v>420</v>
      </c>
      <c r="B5185">
        <v>480</v>
      </c>
      <c r="C5185" t="s">
        <v>1094</v>
      </c>
      <c r="D5185" t="s">
        <v>913</v>
      </c>
      <c r="E5185" t="s">
        <v>1052</v>
      </c>
      <c r="F5185" t="str">
        <f t="shared" si="80"/>
        <v>420480DKA6430DKA1090DKA3230</v>
      </c>
      <c r="G5185" t="s">
        <v>723</v>
      </c>
    </row>
    <row r="5186" spans="1:7" x14ac:dyDescent="0.25">
      <c r="A5186">
        <v>420</v>
      </c>
      <c r="B5186">
        <v>490</v>
      </c>
      <c r="C5186" t="s">
        <v>1092</v>
      </c>
      <c r="D5186" t="s">
        <v>908</v>
      </c>
      <c r="E5186" t="s">
        <v>1046</v>
      </c>
      <c r="F5186" t="str">
        <f t="shared" si="80"/>
        <v>420490DKA6410DKA1040-1050DKA3200</v>
      </c>
      <c r="G5186" t="s">
        <v>501</v>
      </c>
    </row>
    <row r="5187" spans="1:7" x14ac:dyDescent="0.25">
      <c r="A5187">
        <v>420</v>
      </c>
      <c r="B5187">
        <v>490</v>
      </c>
      <c r="C5187" t="s">
        <v>1092</v>
      </c>
      <c r="D5187" t="s">
        <v>908</v>
      </c>
      <c r="E5187" t="s">
        <v>1048</v>
      </c>
      <c r="F5187" t="str">
        <f t="shared" ref="F5187:F5250" si="81">CONCATENATE(A5187,B5187,C5187,D5187,E5187)</f>
        <v>420490DKA6410DKA1040-1050DKA3210</v>
      </c>
      <c r="G5187" t="s">
        <v>501</v>
      </c>
    </row>
    <row r="5188" spans="1:7" x14ac:dyDescent="0.25">
      <c r="A5188">
        <v>420</v>
      </c>
      <c r="B5188">
        <v>490</v>
      </c>
      <c r="C5188" t="s">
        <v>1092</v>
      </c>
      <c r="D5188" t="s">
        <v>908</v>
      </c>
      <c r="E5188" t="s">
        <v>1050</v>
      </c>
      <c r="F5188" t="str">
        <f t="shared" si="81"/>
        <v>420490DKA6410DKA1040-1050DKA3220</v>
      </c>
      <c r="G5188" t="s">
        <v>501</v>
      </c>
    </row>
    <row r="5189" spans="1:7" x14ac:dyDescent="0.25">
      <c r="A5189">
        <v>420</v>
      </c>
      <c r="B5189">
        <v>490</v>
      </c>
      <c r="C5189" t="s">
        <v>1092</v>
      </c>
      <c r="D5189" t="s">
        <v>908</v>
      </c>
      <c r="E5189" t="s">
        <v>1052</v>
      </c>
      <c r="F5189" t="str">
        <f t="shared" si="81"/>
        <v>420490DKA6410DKA1040-1050DKA3230</v>
      </c>
      <c r="G5189" t="s">
        <v>501</v>
      </c>
    </row>
    <row r="5190" spans="1:7" x14ac:dyDescent="0.25">
      <c r="A5190">
        <v>420</v>
      </c>
      <c r="B5190">
        <v>490</v>
      </c>
      <c r="C5190" t="s">
        <v>1092</v>
      </c>
      <c r="D5190" t="s">
        <v>910</v>
      </c>
      <c r="E5190" t="s">
        <v>1046</v>
      </c>
      <c r="F5190" t="str">
        <f t="shared" si="81"/>
        <v>420490DKA6410DKA1060DKA3200</v>
      </c>
      <c r="G5190" t="s">
        <v>723</v>
      </c>
    </row>
    <row r="5191" spans="1:7" x14ac:dyDescent="0.25">
      <c r="A5191">
        <v>420</v>
      </c>
      <c r="B5191">
        <v>490</v>
      </c>
      <c r="C5191" t="s">
        <v>1092</v>
      </c>
      <c r="D5191" t="s">
        <v>910</v>
      </c>
      <c r="E5191" t="s">
        <v>1048</v>
      </c>
      <c r="F5191" t="str">
        <f t="shared" si="81"/>
        <v>420490DKA6410DKA1060DKA3210</v>
      </c>
      <c r="G5191" t="s">
        <v>723</v>
      </c>
    </row>
    <row r="5192" spans="1:7" x14ac:dyDescent="0.25">
      <c r="A5192">
        <v>420</v>
      </c>
      <c r="B5192">
        <v>490</v>
      </c>
      <c r="C5192" t="s">
        <v>1092</v>
      </c>
      <c r="D5192" t="s">
        <v>910</v>
      </c>
      <c r="E5192" t="s">
        <v>1050</v>
      </c>
      <c r="F5192" t="str">
        <f t="shared" si="81"/>
        <v>420490DKA6410DKA1060DKA3220</v>
      </c>
      <c r="G5192" t="s">
        <v>723</v>
      </c>
    </row>
    <row r="5193" spans="1:7" x14ac:dyDescent="0.25">
      <c r="A5193">
        <v>420</v>
      </c>
      <c r="B5193">
        <v>490</v>
      </c>
      <c r="C5193" t="s">
        <v>1092</v>
      </c>
      <c r="D5193" t="s">
        <v>910</v>
      </c>
      <c r="E5193" t="s">
        <v>1052</v>
      </c>
      <c r="F5193" t="str">
        <f t="shared" si="81"/>
        <v>420490DKA6410DKA1060DKA3230</v>
      </c>
      <c r="G5193" t="s">
        <v>723</v>
      </c>
    </row>
    <row r="5194" spans="1:7" x14ac:dyDescent="0.25">
      <c r="A5194">
        <v>420</v>
      </c>
      <c r="B5194">
        <v>490</v>
      </c>
      <c r="C5194" t="s">
        <v>1092</v>
      </c>
      <c r="D5194" t="s">
        <v>911</v>
      </c>
      <c r="E5194" t="s">
        <v>1046</v>
      </c>
      <c r="F5194" t="str">
        <f t="shared" si="81"/>
        <v>420490DKA6410DKA1070-1080DKA3200</v>
      </c>
      <c r="G5194" t="s">
        <v>501</v>
      </c>
    </row>
    <row r="5195" spans="1:7" x14ac:dyDescent="0.25">
      <c r="A5195">
        <v>420</v>
      </c>
      <c r="B5195">
        <v>490</v>
      </c>
      <c r="C5195" t="s">
        <v>1092</v>
      </c>
      <c r="D5195" t="s">
        <v>911</v>
      </c>
      <c r="E5195" t="s">
        <v>1048</v>
      </c>
      <c r="F5195" t="str">
        <f t="shared" si="81"/>
        <v>420490DKA6410DKA1070-1080DKA3210</v>
      </c>
      <c r="G5195" t="s">
        <v>501</v>
      </c>
    </row>
    <row r="5196" spans="1:7" x14ac:dyDescent="0.25">
      <c r="A5196">
        <v>420</v>
      </c>
      <c r="B5196">
        <v>490</v>
      </c>
      <c r="C5196" t="s">
        <v>1092</v>
      </c>
      <c r="D5196" t="s">
        <v>911</v>
      </c>
      <c r="E5196" t="s">
        <v>1050</v>
      </c>
      <c r="F5196" t="str">
        <f t="shared" si="81"/>
        <v>420490DKA6410DKA1070-1080DKA3220</v>
      </c>
      <c r="G5196" t="s">
        <v>501</v>
      </c>
    </row>
    <row r="5197" spans="1:7" x14ac:dyDescent="0.25">
      <c r="A5197">
        <v>420</v>
      </c>
      <c r="B5197">
        <v>490</v>
      </c>
      <c r="C5197" t="s">
        <v>1092</v>
      </c>
      <c r="D5197" t="s">
        <v>911</v>
      </c>
      <c r="E5197" t="s">
        <v>1052</v>
      </c>
      <c r="F5197" t="str">
        <f t="shared" si="81"/>
        <v>420490DKA6410DKA1070-1080DKA3230</v>
      </c>
      <c r="G5197" t="s">
        <v>501</v>
      </c>
    </row>
    <row r="5198" spans="1:7" x14ac:dyDescent="0.25">
      <c r="A5198">
        <v>420</v>
      </c>
      <c r="B5198">
        <v>490</v>
      </c>
      <c r="C5198" t="s">
        <v>1092</v>
      </c>
      <c r="D5198" t="s">
        <v>913</v>
      </c>
      <c r="E5198" t="s">
        <v>1046</v>
      </c>
      <c r="F5198" t="str">
        <f t="shared" si="81"/>
        <v>420490DKA6410DKA1090DKA3200</v>
      </c>
      <c r="G5198" t="s">
        <v>723</v>
      </c>
    </row>
    <row r="5199" spans="1:7" x14ac:dyDescent="0.25">
      <c r="A5199">
        <v>420</v>
      </c>
      <c r="B5199">
        <v>490</v>
      </c>
      <c r="C5199" t="s">
        <v>1092</v>
      </c>
      <c r="D5199" t="s">
        <v>913</v>
      </c>
      <c r="E5199" t="s">
        <v>1048</v>
      </c>
      <c r="F5199" t="str">
        <f t="shared" si="81"/>
        <v>420490DKA6410DKA1090DKA3210</v>
      </c>
      <c r="G5199" t="s">
        <v>723</v>
      </c>
    </row>
    <row r="5200" spans="1:7" x14ac:dyDescent="0.25">
      <c r="A5200">
        <v>420</v>
      </c>
      <c r="B5200">
        <v>490</v>
      </c>
      <c r="C5200" t="s">
        <v>1092</v>
      </c>
      <c r="D5200" t="s">
        <v>913</v>
      </c>
      <c r="E5200" t="s">
        <v>1050</v>
      </c>
      <c r="F5200" t="str">
        <f t="shared" si="81"/>
        <v>420490DKA6410DKA1090DKA3220</v>
      </c>
      <c r="G5200" t="s">
        <v>723</v>
      </c>
    </row>
    <row r="5201" spans="1:7" x14ac:dyDescent="0.25">
      <c r="A5201">
        <v>420</v>
      </c>
      <c r="B5201">
        <v>490</v>
      </c>
      <c r="C5201" t="s">
        <v>1092</v>
      </c>
      <c r="D5201" t="s">
        <v>913</v>
      </c>
      <c r="E5201" t="s">
        <v>1052</v>
      </c>
      <c r="F5201" t="str">
        <f t="shared" si="81"/>
        <v>420490DKA6410DKA1090DKA3230</v>
      </c>
      <c r="G5201" t="s">
        <v>723</v>
      </c>
    </row>
    <row r="5202" spans="1:7" x14ac:dyDescent="0.25">
      <c r="A5202">
        <v>420</v>
      </c>
      <c r="B5202">
        <v>490</v>
      </c>
      <c r="C5202" t="s">
        <v>1093</v>
      </c>
      <c r="D5202" t="s">
        <v>908</v>
      </c>
      <c r="E5202" t="s">
        <v>1046</v>
      </c>
      <c r="F5202" t="str">
        <f t="shared" si="81"/>
        <v>420490DKA6420DKA1040-1050DKA3200</v>
      </c>
      <c r="G5202" t="s">
        <v>501</v>
      </c>
    </row>
    <row r="5203" spans="1:7" x14ac:dyDescent="0.25">
      <c r="A5203">
        <v>420</v>
      </c>
      <c r="B5203">
        <v>490</v>
      </c>
      <c r="C5203" t="s">
        <v>1093</v>
      </c>
      <c r="D5203" t="s">
        <v>908</v>
      </c>
      <c r="E5203" t="s">
        <v>1048</v>
      </c>
      <c r="F5203" t="str">
        <f t="shared" si="81"/>
        <v>420490DKA6420DKA1040-1050DKA3210</v>
      </c>
      <c r="G5203" t="s">
        <v>501</v>
      </c>
    </row>
    <row r="5204" spans="1:7" x14ac:dyDescent="0.25">
      <c r="A5204">
        <v>420</v>
      </c>
      <c r="B5204">
        <v>490</v>
      </c>
      <c r="C5204" t="s">
        <v>1093</v>
      </c>
      <c r="D5204" t="s">
        <v>908</v>
      </c>
      <c r="E5204" t="s">
        <v>1050</v>
      </c>
      <c r="F5204" t="str">
        <f t="shared" si="81"/>
        <v>420490DKA6420DKA1040-1050DKA3220</v>
      </c>
      <c r="G5204" t="s">
        <v>501</v>
      </c>
    </row>
    <row r="5205" spans="1:7" x14ac:dyDescent="0.25">
      <c r="A5205">
        <v>420</v>
      </c>
      <c r="B5205">
        <v>490</v>
      </c>
      <c r="C5205" t="s">
        <v>1093</v>
      </c>
      <c r="D5205" t="s">
        <v>908</v>
      </c>
      <c r="E5205" t="s">
        <v>1052</v>
      </c>
      <c r="F5205" t="str">
        <f t="shared" si="81"/>
        <v>420490DKA6420DKA1040-1050DKA3230</v>
      </c>
      <c r="G5205" t="s">
        <v>501</v>
      </c>
    </row>
    <row r="5206" spans="1:7" x14ac:dyDescent="0.25">
      <c r="A5206">
        <v>420</v>
      </c>
      <c r="B5206">
        <v>490</v>
      </c>
      <c r="C5206" t="s">
        <v>1093</v>
      </c>
      <c r="D5206" t="s">
        <v>910</v>
      </c>
      <c r="E5206" t="s">
        <v>1046</v>
      </c>
      <c r="F5206" t="str">
        <f t="shared" si="81"/>
        <v>420490DKA6420DKA1060DKA3200</v>
      </c>
      <c r="G5206" t="s">
        <v>723</v>
      </c>
    </row>
    <row r="5207" spans="1:7" x14ac:dyDescent="0.25">
      <c r="A5207">
        <v>420</v>
      </c>
      <c r="B5207">
        <v>490</v>
      </c>
      <c r="C5207" t="s">
        <v>1093</v>
      </c>
      <c r="D5207" t="s">
        <v>910</v>
      </c>
      <c r="E5207" t="s">
        <v>1048</v>
      </c>
      <c r="F5207" t="str">
        <f t="shared" si="81"/>
        <v>420490DKA6420DKA1060DKA3210</v>
      </c>
      <c r="G5207" t="s">
        <v>723</v>
      </c>
    </row>
    <row r="5208" spans="1:7" x14ac:dyDescent="0.25">
      <c r="A5208">
        <v>420</v>
      </c>
      <c r="B5208">
        <v>490</v>
      </c>
      <c r="C5208" t="s">
        <v>1093</v>
      </c>
      <c r="D5208" t="s">
        <v>910</v>
      </c>
      <c r="E5208" t="s">
        <v>1050</v>
      </c>
      <c r="F5208" t="str">
        <f t="shared" si="81"/>
        <v>420490DKA6420DKA1060DKA3220</v>
      </c>
      <c r="G5208" t="s">
        <v>723</v>
      </c>
    </row>
    <row r="5209" spans="1:7" x14ac:dyDescent="0.25">
      <c r="A5209">
        <v>420</v>
      </c>
      <c r="B5209">
        <v>490</v>
      </c>
      <c r="C5209" t="s">
        <v>1093</v>
      </c>
      <c r="D5209" t="s">
        <v>910</v>
      </c>
      <c r="E5209" t="s">
        <v>1052</v>
      </c>
      <c r="F5209" t="str">
        <f t="shared" si="81"/>
        <v>420490DKA6420DKA1060DKA3230</v>
      </c>
      <c r="G5209" t="s">
        <v>723</v>
      </c>
    </row>
    <row r="5210" spans="1:7" x14ac:dyDescent="0.25">
      <c r="A5210">
        <v>420</v>
      </c>
      <c r="B5210">
        <v>490</v>
      </c>
      <c r="C5210" t="s">
        <v>1093</v>
      </c>
      <c r="D5210" t="s">
        <v>911</v>
      </c>
      <c r="E5210" t="s">
        <v>1046</v>
      </c>
      <c r="F5210" t="str">
        <f t="shared" si="81"/>
        <v>420490DKA6420DKA1070-1080DKA3200</v>
      </c>
      <c r="G5210" t="s">
        <v>501</v>
      </c>
    </row>
    <row r="5211" spans="1:7" x14ac:dyDescent="0.25">
      <c r="A5211">
        <v>420</v>
      </c>
      <c r="B5211">
        <v>490</v>
      </c>
      <c r="C5211" t="s">
        <v>1093</v>
      </c>
      <c r="D5211" t="s">
        <v>911</v>
      </c>
      <c r="E5211" t="s">
        <v>1048</v>
      </c>
      <c r="F5211" t="str">
        <f t="shared" si="81"/>
        <v>420490DKA6420DKA1070-1080DKA3210</v>
      </c>
      <c r="G5211" t="s">
        <v>501</v>
      </c>
    </row>
    <row r="5212" spans="1:7" x14ac:dyDescent="0.25">
      <c r="A5212">
        <v>420</v>
      </c>
      <c r="B5212">
        <v>490</v>
      </c>
      <c r="C5212" t="s">
        <v>1093</v>
      </c>
      <c r="D5212" t="s">
        <v>911</v>
      </c>
      <c r="E5212" t="s">
        <v>1050</v>
      </c>
      <c r="F5212" t="str">
        <f t="shared" si="81"/>
        <v>420490DKA6420DKA1070-1080DKA3220</v>
      </c>
      <c r="G5212" t="s">
        <v>501</v>
      </c>
    </row>
    <row r="5213" spans="1:7" x14ac:dyDescent="0.25">
      <c r="A5213">
        <v>420</v>
      </c>
      <c r="B5213">
        <v>490</v>
      </c>
      <c r="C5213" t="s">
        <v>1093</v>
      </c>
      <c r="D5213" t="s">
        <v>911</v>
      </c>
      <c r="E5213" t="s">
        <v>1052</v>
      </c>
      <c r="F5213" t="str">
        <f t="shared" si="81"/>
        <v>420490DKA6420DKA1070-1080DKA3230</v>
      </c>
      <c r="G5213" t="s">
        <v>501</v>
      </c>
    </row>
    <row r="5214" spans="1:7" x14ac:dyDescent="0.25">
      <c r="A5214">
        <v>420</v>
      </c>
      <c r="B5214">
        <v>490</v>
      </c>
      <c r="C5214" t="s">
        <v>1093</v>
      </c>
      <c r="D5214" t="s">
        <v>913</v>
      </c>
      <c r="E5214" t="s">
        <v>1046</v>
      </c>
      <c r="F5214" t="str">
        <f t="shared" si="81"/>
        <v>420490DKA6420DKA1090DKA3200</v>
      </c>
      <c r="G5214" t="s">
        <v>723</v>
      </c>
    </row>
    <row r="5215" spans="1:7" x14ac:dyDescent="0.25">
      <c r="A5215">
        <v>420</v>
      </c>
      <c r="B5215">
        <v>490</v>
      </c>
      <c r="C5215" t="s">
        <v>1093</v>
      </c>
      <c r="D5215" t="s">
        <v>913</v>
      </c>
      <c r="E5215" t="s">
        <v>1048</v>
      </c>
      <c r="F5215" t="str">
        <f t="shared" si="81"/>
        <v>420490DKA6420DKA1090DKA3210</v>
      </c>
      <c r="G5215" t="s">
        <v>723</v>
      </c>
    </row>
    <row r="5216" spans="1:7" x14ac:dyDescent="0.25">
      <c r="A5216">
        <v>420</v>
      </c>
      <c r="B5216">
        <v>490</v>
      </c>
      <c r="C5216" t="s">
        <v>1093</v>
      </c>
      <c r="D5216" t="s">
        <v>913</v>
      </c>
      <c r="E5216" t="s">
        <v>1050</v>
      </c>
      <c r="F5216" t="str">
        <f t="shared" si="81"/>
        <v>420490DKA6420DKA1090DKA3220</v>
      </c>
      <c r="G5216" t="s">
        <v>723</v>
      </c>
    </row>
    <row r="5217" spans="1:7" x14ac:dyDescent="0.25">
      <c r="A5217">
        <v>420</v>
      </c>
      <c r="B5217">
        <v>490</v>
      </c>
      <c r="C5217" t="s">
        <v>1093</v>
      </c>
      <c r="D5217" t="s">
        <v>913</v>
      </c>
      <c r="E5217" t="s">
        <v>1052</v>
      </c>
      <c r="F5217" t="str">
        <f t="shared" si="81"/>
        <v>420490DKA6420DKA1090DKA3230</v>
      </c>
      <c r="G5217" t="s">
        <v>723</v>
      </c>
    </row>
    <row r="5218" spans="1:7" x14ac:dyDescent="0.25">
      <c r="A5218">
        <v>420</v>
      </c>
      <c r="B5218">
        <v>490</v>
      </c>
      <c r="C5218" t="s">
        <v>1094</v>
      </c>
      <c r="D5218" t="s">
        <v>908</v>
      </c>
      <c r="E5218" t="s">
        <v>1046</v>
      </c>
      <c r="F5218" t="str">
        <f t="shared" si="81"/>
        <v>420490DKA6430DKA1040-1050DKA3200</v>
      </c>
      <c r="G5218" t="s">
        <v>501</v>
      </c>
    </row>
    <row r="5219" spans="1:7" x14ac:dyDescent="0.25">
      <c r="A5219">
        <v>420</v>
      </c>
      <c r="B5219">
        <v>490</v>
      </c>
      <c r="C5219" t="s">
        <v>1094</v>
      </c>
      <c r="D5219" t="s">
        <v>908</v>
      </c>
      <c r="E5219" t="s">
        <v>1048</v>
      </c>
      <c r="F5219" t="str">
        <f t="shared" si="81"/>
        <v>420490DKA6430DKA1040-1050DKA3210</v>
      </c>
      <c r="G5219" t="s">
        <v>501</v>
      </c>
    </row>
    <row r="5220" spans="1:7" x14ac:dyDescent="0.25">
      <c r="A5220">
        <v>420</v>
      </c>
      <c r="B5220">
        <v>490</v>
      </c>
      <c r="C5220" t="s">
        <v>1094</v>
      </c>
      <c r="D5220" t="s">
        <v>908</v>
      </c>
      <c r="E5220" t="s">
        <v>1050</v>
      </c>
      <c r="F5220" t="str">
        <f t="shared" si="81"/>
        <v>420490DKA6430DKA1040-1050DKA3220</v>
      </c>
      <c r="G5220" t="s">
        <v>501</v>
      </c>
    </row>
    <row r="5221" spans="1:7" x14ac:dyDescent="0.25">
      <c r="A5221">
        <v>420</v>
      </c>
      <c r="B5221">
        <v>490</v>
      </c>
      <c r="C5221" t="s">
        <v>1094</v>
      </c>
      <c r="D5221" t="s">
        <v>908</v>
      </c>
      <c r="E5221" t="s">
        <v>1052</v>
      </c>
      <c r="F5221" t="str">
        <f t="shared" si="81"/>
        <v>420490DKA6430DKA1040-1050DKA3230</v>
      </c>
      <c r="G5221" t="s">
        <v>501</v>
      </c>
    </row>
    <row r="5222" spans="1:7" x14ac:dyDescent="0.25">
      <c r="A5222">
        <v>420</v>
      </c>
      <c r="B5222">
        <v>490</v>
      </c>
      <c r="C5222" t="s">
        <v>1094</v>
      </c>
      <c r="D5222" t="s">
        <v>910</v>
      </c>
      <c r="E5222" t="s">
        <v>1046</v>
      </c>
      <c r="F5222" t="str">
        <f t="shared" si="81"/>
        <v>420490DKA6430DKA1060DKA3200</v>
      </c>
      <c r="G5222" t="s">
        <v>723</v>
      </c>
    </row>
    <row r="5223" spans="1:7" x14ac:dyDescent="0.25">
      <c r="A5223">
        <v>420</v>
      </c>
      <c r="B5223">
        <v>490</v>
      </c>
      <c r="C5223" t="s">
        <v>1094</v>
      </c>
      <c r="D5223" t="s">
        <v>910</v>
      </c>
      <c r="E5223" t="s">
        <v>1048</v>
      </c>
      <c r="F5223" t="str">
        <f t="shared" si="81"/>
        <v>420490DKA6430DKA1060DKA3210</v>
      </c>
      <c r="G5223" t="s">
        <v>723</v>
      </c>
    </row>
    <row r="5224" spans="1:7" x14ac:dyDescent="0.25">
      <c r="A5224">
        <v>420</v>
      </c>
      <c r="B5224">
        <v>490</v>
      </c>
      <c r="C5224" t="s">
        <v>1094</v>
      </c>
      <c r="D5224" t="s">
        <v>910</v>
      </c>
      <c r="E5224" t="s">
        <v>1050</v>
      </c>
      <c r="F5224" t="str">
        <f t="shared" si="81"/>
        <v>420490DKA6430DKA1060DKA3220</v>
      </c>
      <c r="G5224" t="s">
        <v>723</v>
      </c>
    </row>
    <row r="5225" spans="1:7" x14ac:dyDescent="0.25">
      <c r="A5225">
        <v>420</v>
      </c>
      <c r="B5225">
        <v>490</v>
      </c>
      <c r="C5225" t="s">
        <v>1094</v>
      </c>
      <c r="D5225" t="s">
        <v>910</v>
      </c>
      <c r="E5225" t="s">
        <v>1052</v>
      </c>
      <c r="F5225" t="str">
        <f t="shared" si="81"/>
        <v>420490DKA6430DKA1060DKA3230</v>
      </c>
      <c r="G5225" t="s">
        <v>723</v>
      </c>
    </row>
    <row r="5226" spans="1:7" x14ac:dyDescent="0.25">
      <c r="A5226">
        <v>420</v>
      </c>
      <c r="B5226">
        <v>490</v>
      </c>
      <c r="C5226" t="s">
        <v>1094</v>
      </c>
      <c r="D5226" t="s">
        <v>911</v>
      </c>
      <c r="E5226" t="s">
        <v>1046</v>
      </c>
      <c r="F5226" t="str">
        <f t="shared" si="81"/>
        <v>420490DKA6430DKA1070-1080DKA3200</v>
      </c>
      <c r="G5226" t="s">
        <v>501</v>
      </c>
    </row>
    <row r="5227" spans="1:7" x14ac:dyDescent="0.25">
      <c r="A5227">
        <v>420</v>
      </c>
      <c r="B5227">
        <v>490</v>
      </c>
      <c r="C5227" t="s">
        <v>1094</v>
      </c>
      <c r="D5227" t="s">
        <v>911</v>
      </c>
      <c r="E5227" t="s">
        <v>1048</v>
      </c>
      <c r="F5227" t="str">
        <f t="shared" si="81"/>
        <v>420490DKA6430DKA1070-1080DKA3210</v>
      </c>
      <c r="G5227" t="s">
        <v>501</v>
      </c>
    </row>
    <row r="5228" spans="1:7" x14ac:dyDescent="0.25">
      <c r="A5228">
        <v>420</v>
      </c>
      <c r="B5228">
        <v>490</v>
      </c>
      <c r="C5228" t="s">
        <v>1094</v>
      </c>
      <c r="D5228" t="s">
        <v>911</v>
      </c>
      <c r="E5228" t="s">
        <v>1050</v>
      </c>
      <c r="F5228" t="str">
        <f t="shared" si="81"/>
        <v>420490DKA6430DKA1070-1080DKA3220</v>
      </c>
      <c r="G5228" t="s">
        <v>501</v>
      </c>
    </row>
    <row r="5229" spans="1:7" x14ac:dyDescent="0.25">
      <c r="A5229">
        <v>420</v>
      </c>
      <c r="B5229">
        <v>490</v>
      </c>
      <c r="C5229" t="s">
        <v>1094</v>
      </c>
      <c r="D5229" t="s">
        <v>911</v>
      </c>
      <c r="E5229" t="s">
        <v>1052</v>
      </c>
      <c r="F5229" t="str">
        <f t="shared" si="81"/>
        <v>420490DKA6430DKA1070-1080DKA3230</v>
      </c>
      <c r="G5229" t="s">
        <v>501</v>
      </c>
    </row>
    <row r="5230" spans="1:7" x14ac:dyDescent="0.25">
      <c r="A5230">
        <v>420</v>
      </c>
      <c r="B5230">
        <v>490</v>
      </c>
      <c r="C5230" t="s">
        <v>1094</v>
      </c>
      <c r="D5230" t="s">
        <v>913</v>
      </c>
      <c r="E5230" t="s">
        <v>1046</v>
      </c>
      <c r="F5230" t="str">
        <f t="shared" si="81"/>
        <v>420490DKA6430DKA1090DKA3200</v>
      </c>
      <c r="G5230" t="s">
        <v>723</v>
      </c>
    </row>
    <row r="5231" spans="1:7" x14ac:dyDescent="0.25">
      <c r="A5231">
        <v>420</v>
      </c>
      <c r="B5231">
        <v>490</v>
      </c>
      <c r="C5231" t="s">
        <v>1094</v>
      </c>
      <c r="D5231" t="s">
        <v>913</v>
      </c>
      <c r="E5231" t="s">
        <v>1048</v>
      </c>
      <c r="F5231" t="str">
        <f t="shared" si="81"/>
        <v>420490DKA6430DKA1090DKA3210</v>
      </c>
      <c r="G5231" t="s">
        <v>723</v>
      </c>
    </row>
    <row r="5232" spans="1:7" x14ac:dyDescent="0.25">
      <c r="A5232">
        <v>420</v>
      </c>
      <c r="B5232">
        <v>490</v>
      </c>
      <c r="C5232" t="s">
        <v>1094</v>
      </c>
      <c r="D5232" t="s">
        <v>913</v>
      </c>
      <c r="E5232" t="s">
        <v>1050</v>
      </c>
      <c r="F5232" t="str">
        <f t="shared" si="81"/>
        <v>420490DKA6430DKA1090DKA3220</v>
      </c>
      <c r="G5232" t="s">
        <v>723</v>
      </c>
    </row>
    <row r="5233" spans="1:7" x14ac:dyDescent="0.25">
      <c r="A5233">
        <v>420</v>
      </c>
      <c r="B5233">
        <v>490</v>
      </c>
      <c r="C5233" t="s">
        <v>1094</v>
      </c>
      <c r="D5233" t="s">
        <v>913</v>
      </c>
      <c r="E5233" t="s">
        <v>1052</v>
      </c>
      <c r="F5233" t="str">
        <f t="shared" si="81"/>
        <v>420490DKA6430DKA1090DKA3230</v>
      </c>
      <c r="G5233" t="s">
        <v>723</v>
      </c>
    </row>
    <row r="5234" spans="1:7" x14ac:dyDescent="0.25">
      <c r="A5234">
        <v>420</v>
      </c>
      <c r="B5234">
        <v>500</v>
      </c>
      <c r="C5234" t="s">
        <v>1092</v>
      </c>
      <c r="D5234" t="s">
        <v>908</v>
      </c>
      <c r="E5234" t="s">
        <v>1046</v>
      </c>
      <c r="F5234" t="str">
        <f t="shared" si="81"/>
        <v>420500DKA6410DKA1040-1050DKA3200</v>
      </c>
      <c r="G5234" t="s">
        <v>723</v>
      </c>
    </row>
    <row r="5235" spans="1:7" x14ac:dyDescent="0.25">
      <c r="A5235">
        <v>420</v>
      </c>
      <c r="B5235">
        <v>500</v>
      </c>
      <c r="C5235" t="s">
        <v>1092</v>
      </c>
      <c r="D5235" t="s">
        <v>908</v>
      </c>
      <c r="E5235" t="s">
        <v>1048</v>
      </c>
      <c r="F5235" t="str">
        <f t="shared" si="81"/>
        <v>420500DKA6410DKA1040-1050DKA3210</v>
      </c>
      <c r="G5235" t="s">
        <v>723</v>
      </c>
    </row>
    <row r="5236" spans="1:7" x14ac:dyDescent="0.25">
      <c r="A5236">
        <v>420</v>
      </c>
      <c r="B5236">
        <v>500</v>
      </c>
      <c r="C5236" t="s">
        <v>1092</v>
      </c>
      <c r="D5236" t="s">
        <v>908</v>
      </c>
      <c r="E5236" t="s">
        <v>1050</v>
      </c>
      <c r="F5236" t="str">
        <f t="shared" si="81"/>
        <v>420500DKA6410DKA1040-1050DKA3220</v>
      </c>
      <c r="G5236" t="s">
        <v>501</v>
      </c>
    </row>
    <row r="5237" spans="1:7" x14ac:dyDescent="0.25">
      <c r="A5237">
        <v>420</v>
      </c>
      <c r="B5237">
        <v>500</v>
      </c>
      <c r="C5237" t="s">
        <v>1092</v>
      </c>
      <c r="D5237" t="s">
        <v>908</v>
      </c>
      <c r="E5237" t="s">
        <v>1052</v>
      </c>
      <c r="F5237" t="str">
        <f t="shared" si="81"/>
        <v>420500DKA6410DKA1040-1050DKA3230</v>
      </c>
      <c r="G5237" t="s">
        <v>501</v>
      </c>
    </row>
    <row r="5238" spans="1:7" x14ac:dyDescent="0.25">
      <c r="A5238">
        <v>420</v>
      </c>
      <c r="B5238">
        <v>500</v>
      </c>
      <c r="C5238" t="s">
        <v>1092</v>
      </c>
      <c r="D5238" t="s">
        <v>910</v>
      </c>
      <c r="E5238" t="s">
        <v>1046</v>
      </c>
      <c r="F5238" t="str">
        <f t="shared" si="81"/>
        <v>420500DKA6410DKA1060DKA3200</v>
      </c>
      <c r="G5238" t="s">
        <v>501</v>
      </c>
    </row>
    <row r="5239" spans="1:7" x14ac:dyDescent="0.25">
      <c r="A5239">
        <v>420</v>
      </c>
      <c r="B5239">
        <v>500</v>
      </c>
      <c r="C5239" t="s">
        <v>1092</v>
      </c>
      <c r="D5239" t="s">
        <v>910</v>
      </c>
      <c r="E5239" t="s">
        <v>1048</v>
      </c>
      <c r="F5239" t="str">
        <f t="shared" si="81"/>
        <v>420500DKA6410DKA1060DKA3210</v>
      </c>
      <c r="G5239" t="s">
        <v>501</v>
      </c>
    </row>
    <row r="5240" spans="1:7" x14ac:dyDescent="0.25">
      <c r="A5240">
        <v>420</v>
      </c>
      <c r="B5240">
        <v>500</v>
      </c>
      <c r="C5240" t="s">
        <v>1092</v>
      </c>
      <c r="D5240" t="s">
        <v>910</v>
      </c>
      <c r="E5240" t="s">
        <v>1050</v>
      </c>
      <c r="F5240" t="str">
        <f t="shared" si="81"/>
        <v>420500DKA6410DKA1060DKA3220</v>
      </c>
      <c r="G5240" t="s">
        <v>501</v>
      </c>
    </row>
    <row r="5241" spans="1:7" x14ac:dyDescent="0.25">
      <c r="A5241">
        <v>420</v>
      </c>
      <c r="B5241">
        <v>500</v>
      </c>
      <c r="C5241" t="s">
        <v>1092</v>
      </c>
      <c r="D5241" t="s">
        <v>910</v>
      </c>
      <c r="E5241" t="s">
        <v>1052</v>
      </c>
      <c r="F5241" t="str">
        <f t="shared" si="81"/>
        <v>420500DKA6410DKA1060DKA3230</v>
      </c>
      <c r="G5241" t="s">
        <v>501</v>
      </c>
    </row>
    <row r="5242" spans="1:7" x14ac:dyDescent="0.25">
      <c r="A5242">
        <v>420</v>
      </c>
      <c r="B5242">
        <v>500</v>
      </c>
      <c r="C5242" t="s">
        <v>1092</v>
      </c>
      <c r="D5242" t="s">
        <v>911</v>
      </c>
      <c r="E5242" t="s">
        <v>1046</v>
      </c>
      <c r="F5242" t="str">
        <f t="shared" si="81"/>
        <v>420500DKA6410DKA1070-1080DKA3200</v>
      </c>
      <c r="G5242" t="s">
        <v>501</v>
      </c>
    </row>
    <row r="5243" spans="1:7" x14ac:dyDescent="0.25">
      <c r="A5243">
        <v>420</v>
      </c>
      <c r="B5243">
        <v>500</v>
      </c>
      <c r="C5243" t="s">
        <v>1092</v>
      </c>
      <c r="D5243" t="s">
        <v>911</v>
      </c>
      <c r="E5243" t="s">
        <v>1048</v>
      </c>
      <c r="F5243" t="str">
        <f t="shared" si="81"/>
        <v>420500DKA6410DKA1070-1080DKA3210</v>
      </c>
      <c r="G5243" t="s">
        <v>501</v>
      </c>
    </row>
    <row r="5244" spans="1:7" x14ac:dyDescent="0.25">
      <c r="A5244">
        <v>420</v>
      </c>
      <c r="B5244">
        <v>500</v>
      </c>
      <c r="C5244" t="s">
        <v>1092</v>
      </c>
      <c r="D5244" t="s">
        <v>911</v>
      </c>
      <c r="E5244" t="s">
        <v>1050</v>
      </c>
      <c r="F5244" t="str">
        <f t="shared" si="81"/>
        <v>420500DKA6410DKA1070-1080DKA3220</v>
      </c>
      <c r="G5244" t="s">
        <v>501</v>
      </c>
    </row>
    <row r="5245" spans="1:7" x14ac:dyDescent="0.25">
      <c r="A5245">
        <v>420</v>
      </c>
      <c r="B5245">
        <v>500</v>
      </c>
      <c r="C5245" t="s">
        <v>1092</v>
      </c>
      <c r="D5245" t="s">
        <v>911</v>
      </c>
      <c r="E5245" t="s">
        <v>1052</v>
      </c>
      <c r="F5245" t="str">
        <f t="shared" si="81"/>
        <v>420500DKA6410DKA1070-1080DKA3230</v>
      </c>
      <c r="G5245" t="s">
        <v>501</v>
      </c>
    </row>
    <row r="5246" spans="1:7" x14ac:dyDescent="0.25">
      <c r="A5246">
        <v>420</v>
      </c>
      <c r="B5246">
        <v>500</v>
      </c>
      <c r="C5246" t="s">
        <v>1092</v>
      </c>
      <c r="D5246" t="s">
        <v>913</v>
      </c>
      <c r="E5246" t="s">
        <v>1046</v>
      </c>
      <c r="F5246" t="str">
        <f t="shared" si="81"/>
        <v>420500DKA6410DKA1090DKA3200</v>
      </c>
      <c r="G5246" t="s">
        <v>501</v>
      </c>
    </row>
    <row r="5247" spans="1:7" x14ac:dyDescent="0.25">
      <c r="A5247">
        <v>420</v>
      </c>
      <c r="B5247">
        <v>500</v>
      </c>
      <c r="C5247" t="s">
        <v>1092</v>
      </c>
      <c r="D5247" t="s">
        <v>913</v>
      </c>
      <c r="E5247" t="s">
        <v>1048</v>
      </c>
      <c r="F5247" t="str">
        <f t="shared" si="81"/>
        <v>420500DKA6410DKA1090DKA3210</v>
      </c>
      <c r="G5247" t="s">
        <v>501</v>
      </c>
    </row>
    <row r="5248" spans="1:7" x14ac:dyDescent="0.25">
      <c r="A5248">
        <v>420</v>
      </c>
      <c r="B5248">
        <v>500</v>
      </c>
      <c r="C5248" t="s">
        <v>1092</v>
      </c>
      <c r="D5248" t="s">
        <v>913</v>
      </c>
      <c r="E5248" t="s">
        <v>1050</v>
      </c>
      <c r="F5248" t="str">
        <f t="shared" si="81"/>
        <v>420500DKA6410DKA1090DKA3220</v>
      </c>
      <c r="G5248" t="s">
        <v>501</v>
      </c>
    </row>
    <row r="5249" spans="1:7" x14ac:dyDescent="0.25">
      <c r="A5249">
        <v>420</v>
      </c>
      <c r="B5249">
        <v>500</v>
      </c>
      <c r="C5249" t="s">
        <v>1092</v>
      </c>
      <c r="D5249" t="s">
        <v>913</v>
      </c>
      <c r="E5249" t="s">
        <v>1052</v>
      </c>
      <c r="F5249" t="str">
        <f t="shared" si="81"/>
        <v>420500DKA6410DKA1090DKA3230</v>
      </c>
      <c r="G5249" t="s">
        <v>501</v>
      </c>
    </row>
    <row r="5250" spans="1:7" x14ac:dyDescent="0.25">
      <c r="A5250">
        <v>420</v>
      </c>
      <c r="B5250">
        <v>500</v>
      </c>
      <c r="C5250" t="s">
        <v>1093</v>
      </c>
      <c r="D5250" t="s">
        <v>908</v>
      </c>
      <c r="E5250" t="s">
        <v>1046</v>
      </c>
      <c r="F5250" t="str">
        <f t="shared" si="81"/>
        <v>420500DKA6420DKA1040-1050DKA3200</v>
      </c>
      <c r="G5250" t="s">
        <v>501</v>
      </c>
    </row>
    <row r="5251" spans="1:7" x14ac:dyDescent="0.25">
      <c r="A5251">
        <v>420</v>
      </c>
      <c r="B5251">
        <v>500</v>
      </c>
      <c r="C5251" t="s">
        <v>1093</v>
      </c>
      <c r="D5251" t="s">
        <v>908</v>
      </c>
      <c r="E5251" t="s">
        <v>1048</v>
      </c>
      <c r="F5251" t="str">
        <f t="shared" ref="F5251:F5314" si="82">CONCATENATE(A5251,B5251,C5251,D5251,E5251)</f>
        <v>420500DKA6420DKA1040-1050DKA3210</v>
      </c>
      <c r="G5251" t="s">
        <v>501</v>
      </c>
    </row>
    <row r="5252" spans="1:7" x14ac:dyDescent="0.25">
      <c r="A5252">
        <v>420</v>
      </c>
      <c r="B5252">
        <v>500</v>
      </c>
      <c r="C5252" t="s">
        <v>1093</v>
      </c>
      <c r="D5252" t="s">
        <v>908</v>
      </c>
      <c r="E5252" t="s">
        <v>1050</v>
      </c>
      <c r="F5252" t="str">
        <f t="shared" si="82"/>
        <v>420500DKA6420DKA1040-1050DKA3220</v>
      </c>
      <c r="G5252" t="s">
        <v>501</v>
      </c>
    </row>
    <row r="5253" spans="1:7" x14ac:dyDescent="0.25">
      <c r="A5253">
        <v>420</v>
      </c>
      <c r="B5253">
        <v>500</v>
      </c>
      <c r="C5253" t="s">
        <v>1093</v>
      </c>
      <c r="D5253" t="s">
        <v>908</v>
      </c>
      <c r="E5253" t="s">
        <v>1052</v>
      </c>
      <c r="F5253" t="str">
        <f t="shared" si="82"/>
        <v>420500DKA6420DKA1040-1050DKA3230</v>
      </c>
      <c r="G5253" t="s">
        <v>501</v>
      </c>
    </row>
    <row r="5254" spans="1:7" x14ac:dyDescent="0.25">
      <c r="A5254">
        <v>420</v>
      </c>
      <c r="B5254">
        <v>500</v>
      </c>
      <c r="C5254" t="s">
        <v>1093</v>
      </c>
      <c r="D5254" t="s">
        <v>910</v>
      </c>
      <c r="E5254" t="s">
        <v>1046</v>
      </c>
      <c r="F5254" t="str">
        <f t="shared" si="82"/>
        <v>420500DKA6420DKA1060DKA3200</v>
      </c>
      <c r="G5254" t="s">
        <v>723</v>
      </c>
    </row>
    <row r="5255" spans="1:7" x14ac:dyDescent="0.25">
      <c r="A5255">
        <v>420</v>
      </c>
      <c r="B5255">
        <v>500</v>
      </c>
      <c r="C5255" t="s">
        <v>1093</v>
      </c>
      <c r="D5255" t="s">
        <v>910</v>
      </c>
      <c r="E5255" t="s">
        <v>1048</v>
      </c>
      <c r="F5255" t="str">
        <f t="shared" si="82"/>
        <v>420500DKA6420DKA1060DKA3210</v>
      </c>
      <c r="G5255" t="s">
        <v>723</v>
      </c>
    </row>
    <row r="5256" spans="1:7" x14ac:dyDescent="0.25">
      <c r="A5256">
        <v>420</v>
      </c>
      <c r="B5256">
        <v>500</v>
      </c>
      <c r="C5256" t="s">
        <v>1093</v>
      </c>
      <c r="D5256" t="s">
        <v>910</v>
      </c>
      <c r="E5256" t="s">
        <v>1050</v>
      </c>
      <c r="F5256" t="str">
        <f t="shared" si="82"/>
        <v>420500DKA6420DKA1060DKA3220</v>
      </c>
      <c r="G5256" t="s">
        <v>723</v>
      </c>
    </row>
    <row r="5257" spans="1:7" x14ac:dyDescent="0.25">
      <c r="A5257">
        <v>420</v>
      </c>
      <c r="B5257">
        <v>500</v>
      </c>
      <c r="C5257" t="s">
        <v>1093</v>
      </c>
      <c r="D5257" t="s">
        <v>910</v>
      </c>
      <c r="E5257" t="s">
        <v>1052</v>
      </c>
      <c r="F5257" t="str">
        <f t="shared" si="82"/>
        <v>420500DKA6420DKA1060DKA3230</v>
      </c>
      <c r="G5257" t="s">
        <v>723</v>
      </c>
    </row>
    <row r="5258" spans="1:7" x14ac:dyDescent="0.25">
      <c r="A5258">
        <v>420</v>
      </c>
      <c r="B5258">
        <v>500</v>
      </c>
      <c r="C5258" t="s">
        <v>1093</v>
      </c>
      <c r="D5258" t="s">
        <v>911</v>
      </c>
      <c r="E5258" t="s">
        <v>1046</v>
      </c>
      <c r="F5258" t="str">
        <f t="shared" si="82"/>
        <v>420500DKA6420DKA1070-1080DKA3200</v>
      </c>
      <c r="G5258" t="s">
        <v>501</v>
      </c>
    </row>
    <row r="5259" spans="1:7" x14ac:dyDescent="0.25">
      <c r="A5259">
        <v>420</v>
      </c>
      <c r="B5259">
        <v>500</v>
      </c>
      <c r="C5259" t="s">
        <v>1093</v>
      </c>
      <c r="D5259" t="s">
        <v>911</v>
      </c>
      <c r="E5259" t="s">
        <v>1048</v>
      </c>
      <c r="F5259" t="str">
        <f t="shared" si="82"/>
        <v>420500DKA6420DKA1070-1080DKA3210</v>
      </c>
      <c r="G5259" t="s">
        <v>501</v>
      </c>
    </row>
    <row r="5260" spans="1:7" x14ac:dyDescent="0.25">
      <c r="A5260">
        <v>420</v>
      </c>
      <c r="B5260">
        <v>500</v>
      </c>
      <c r="C5260" t="s">
        <v>1093</v>
      </c>
      <c r="D5260" t="s">
        <v>911</v>
      </c>
      <c r="E5260" t="s">
        <v>1050</v>
      </c>
      <c r="F5260" t="str">
        <f t="shared" si="82"/>
        <v>420500DKA6420DKA1070-1080DKA3220</v>
      </c>
      <c r="G5260" t="s">
        <v>501</v>
      </c>
    </row>
    <row r="5261" spans="1:7" x14ac:dyDescent="0.25">
      <c r="A5261">
        <v>420</v>
      </c>
      <c r="B5261">
        <v>500</v>
      </c>
      <c r="C5261" t="s">
        <v>1093</v>
      </c>
      <c r="D5261" t="s">
        <v>911</v>
      </c>
      <c r="E5261" t="s">
        <v>1052</v>
      </c>
      <c r="F5261" t="str">
        <f t="shared" si="82"/>
        <v>420500DKA6420DKA1070-1080DKA3230</v>
      </c>
      <c r="G5261" t="s">
        <v>501</v>
      </c>
    </row>
    <row r="5262" spans="1:7" x14ac:dyDescent="0.25">
      <c r="A5262">
        <v>420</v>
      </c>
      <c r="B5262">
        <v>500</v>
      </c>
      <c r="C5262" t="s">
        <v>1093</v>
      </c>
      <c r="D5262" t="s">
        <v>913</v>
      </c>
      <c r="E5262" t="s">
        <v>1046</v>
      </c>
      <c r="F5262" t="str">
        <f t="shared" si="82"/>
        <v>420500DKA6420DKA1090DKA3200</v>
      </c>
      <c r="G5262" t="s">
        <v>723</v>
      </c>
    </row>
    <row r="5263" spans="1:7" x14ac:dyDescent="0.25">
      <c r="A5263">
        <v>420</v>
      </c>
      <c r="B5263">
        <v>500</v>
      </c>
      <c r="C5263" t="s">
        <v>1093</v>
      </c>
      <c r="D5263" t="s">
        <v>913</v>
      </c>
      <c r="E5263" t="s">
        <v>1048</v>
      </c>
      <c r="F5263" t="str">
        <f t="shared" si="82"/>
        <v>420500DKA6420DKA1090DKA3210</v>
      </c>
      <c r="G5263" t="s">
        <v>723</v>
      </c>
    </row>
    <row r="5264" spans="1:7" x14ac:dyDescent="0.25">
      <c r="A5264">
        <v>420</v>
      </c>
      <c r="B5264">
        <v>500</v>
      </c>
      <c r="C5264" t="s">
        <v>1093</v>
      </c>
      <c r="D5264" t="s">
        <v>913</v>
      </c>
      <c r="E5264" t="s">
        <v>1050</v>
      </c>
      <c r="F5264" t="str">
        <f t="shared" si="82"/>
        <v>420500DKA6420DKA1090DKA3220</v>
      </c>
      <c r="G5264" t="s">
        <v>723</v>
      </c>
    </row>
    <row r="5265" spans="1:7" x14ac:dyDescent="0.25">
      <c r="A5265">
        <v>420</v>
      </c>
      <c r="B5265">
        <v>500</v>
      </c>
      <c r="C5265" t="s">
        <v>1093</v>
      </c>
      <c r="D5265" t="s">
        <v>913</v>
      </c>
      <c r="E5265" t="s">
        <v>1052</v>
      </c>
      <c r="F5265" t="str">
        <f t="shared" si="82"/>
        <v>420500DKA6420DKA1090DKA3230</v>
      </c>
      <c r="G5265" t="s">
        <v>723</v>
      </c>
    </row>
    <row r="5266" spans="1:7" x14ac:dyDescent="0.25">
      <c r="A5266">
        <v>420</v>
      </c>
      <c r="B5266">
        <v>500</v>
      </c>
      <c r="C5266" t="s">
        <v>1094</v>
      </c>
      <c r="D5266" t="s">
        <v>908</v>
      </c>
      <c r="E5266" t="s">
        <v>1046</v>
      </c>
      <c r="F5266" t="str">
        <f t="shared" si="82"/>
        <v>420500DKA6430DKA1040-1050DKA3200</v>
      </c>
      <c r="G5266" t="s">
        <v>501</v>
      </c>
    </row>
    <row r="5267" spans="1:7" x14ac:dyDescent="0.25">
      <c r="A5267">
        <v>420</v>
      </c>
      <c r="B5267">
        <v>500</v>
      </c>
      <c r="C5267" t="s">
        <v>1094</v>
      </c>
      <c r="D5267" t="s">
        <v>908</v>
      </c>
      <c r="E5267" t="s">
        <v>1048</v>
      </c>
      <c r="F5267" t="str">
        <f t="shared" si="82"/>
        <v>420500DKA6430DKA1040-1050DKA3210</v>
      </c>
      <c r="G5267" t="s">
        <v>501</v>
      </c>
    </row>
    <row r="5268" spans="1:7" x14ac:dyDescent="0.25">
      <c r="A5268">
        <v>420</v>
      </c>
      <c r="B5268">
        <v>500</v>
      </c>
      <c r="C5268" t="s">
        <v>1094</v>
      </c>
      <c r="D5268" t="s">
        <v>908</v>
      </c>
      <c r="E5268" t="s">
        <v>1050</v>
      </c>
      <c r="F5268" t="str">
        <f t="shared" si="82"/>
        <v>420500DKA6430DKA1040-1050DKA3220</v>
      </c>
      <c r="G5268" t="s">
        <v>501</v>
      </c>
    </row>
    <row r="5269" spans="1:7" x14ac:dyDescent="0.25">
      <c r="A5269">
        <v>420</v>
      </c>
      <c r="B5269">
        <v>500</v>
      </c>
      <c r="C5269" t="s">
        <v>1094</v>
      </c>
      <c r="D5269" t="s">
        <v>908</v>
      </c>
      <c r="E5269" t="s">
        <v>1052</v>
      </c>
      <c r="F5269" t="str">
        <f t="shared" si="82"/>
        <v>420500DKA6430DKA1040-1050DKA3230</v>
      </c>
      <c r="G5269" t="s">
        <v>501</v>
      </c>
    </row>
    <row r="5270" spans="1:7" x14ac:dyDescent="0.25">
      <c r="A5270">
        <v>420</v>
      </c>
      <c r="B5270">
        <v>500</v>
      </c>
      <c r="C5270" t="s">
        <v>1094</v>
      </c>
      <c r="D5270" t="s">
        <v>910</v>
      </c>
      <c r="E5270" t="s">
        <v>1046</v>
      </c>
      <c r="F5270" t="str">
        <f t="shared" si="82"/>
        <v>420500DKA6430DKA1060DKA3200</v>
      </c>
      <c r="G5270" t="s">
        <v>723</v>
      </c>
    </row>
    <row r="5271" spans="1:7" x14ac:dyDescent="0.25">
      <c r="A5271">
        <v>420</v>
      </c>
      <c r="B5271">
        <v>500</v>
      </c>
      <c r="C5271" t="s">
        <v>1094</v>
      </c>
      <c r="D5271" t="s">
        <v>910</v>
      </c>
      <c r="E5271" t="s">
        <v>1048</v>
      </c>
      <c r="F5271" t="str">
        <f t="shared" si="82"/>
        <v>420500DKA6430DKA1060DKA3210</v>
      </c>
      <c r="G5271" t="s">
        <v>723</v>
      </c>
    </row>
    <row r="5272" spans="1:7" x14ac:dyDescent="0.25">
      <c r="A5272">
        <v>420</v>
      </c>
      <c r="B5272">
        <v>500</v>
      </c>
      <c r="C5272" t="s">
        <v>1094</v>
      </c>
      <c r="D5272" t="s">
        <v>910</v>
      </c>
      <c r="E5272" t="s">
        <v>1050</v>
      </c>
      <c r="F5272" t="str">
        <f t="shared" si="82"/>
        <v>420500DKA6430DKA1060DKA3220</v>
      </c>
      <c r="G5272" t="s">
        <v>723</v>
      </c>
    </row>
    <row r="5273" spans="1:7" x14ac:dyDescent="0.25">
      <c r="A5273">
        <v>420</v>
      </c>
      <c r="B5273">
        <v>500</v>
      </c>
      <c r="C5273" t="s">
        <v>1094</v>
      </c>
      <c r="D5273" t="s">
        <v>910</v>
      </c>
      <c r="E5273" t="s">
        <v>1052</v>
      </c>
      <c r="F5273" t="str">
        <f t="shared" si="82"/>
        <v>420500DKA6430DKA1060DKA3230</v>
      </c>
      <c r="G5273" t="s">
        <v>723</v>
      </c>
    </row>
    <row r="5274" spans="1:7" x14ac:dyDescent="0.25">
      <c r="A5274">
        <v>420</v>
      </c>
      <c r="B5274">
        <v>500</v>
      </c>
      <c r="C5274" t="s">
        <v>1094</v>
      </c>
      <c r="D5274" t="s">
        <v>911</v>
      </c>
      <c r="E5274" t="s">
        <v>1046</v>
      </c>
      <c r="F5274" t="str">
        <f t="shared" si="82"/>
        <v>420500DKA6430DKA1070-1080DKA3200</v>
      </c>
      <c r="G5274" t="s">
        <v>501</v>
      </c>
    </row>
    <row r="5275" spans="1:7" x14ac:dyDescent="0.25">
      <c r="A5275">
        <v>420</v>
      </c>
      <c r="B5275">
        <v>500</v>
      </c>
      <c r="C5275" t="s">
        <v>1094</v>
      </c>
      <c r="D5275" t="s">
        <v>911</v>
      </c>
      <c r="E5275" t="s">
        <v>1048</v>
      </c>
      <c r="F5275" t="str">
        <f t="shared" si="82"/>
        <v>420500DKA6430DKA1070-1080DKA3210</v>
      </c>
      <c r="G5275" t="s">
        <v>501</v>
      </c>
    </row>
    <row r="5276" spans="1:7" x14ac:dyDescent="0.25">
      <c r="A5276">
        <v>420</v>
      </c>
      <c r="B5276">
        <v>500</v>
      </c>
      <c r="C5276" t="s">
        <v>1094</v>
      </c>
      <c r="D5276" t="s">
        <v>911</v>
      </c>
      <c r="E5276" t="s">
        <v>1050</v>
      </c>
      <c r="F5276" t="str">
        <f t="shared" si="82"/>
        <v>420500DKA6430DKA1070-1080DKA3220</v>
      </c>
      <c r="G5276" t="s">
        <v>501</v>
      </c>
    </row>
    <row r="5277" spans="1:7" x14ac:dyDescent="0.25">
      <c r="A5277">
        <v>420</v>
      </c>
      <c r="B5277">
        <v>500</v>
      </c>
      <c r="C5277" t="s">
        <v>1094</v>
      </c>
      <c r="D5277" t="s">
        <v>911</v>
      </c>
      <c r="E5277" t="s">
        <v>1052</v>
      </c>
      <c r="F5277" t="str">
        <f t="shared" si="82"/>
        <v>420500DKA6430DKA1070-1080DKA3230</v>
      </c>
      <c r="G5277" t="s">
        <v>501</v>
      </c>
    </row>
    <row r="5278" spans="1:7" x14ac:dyDescent="0.25">
      <c r="A5278">
        <v>420</v>
      </c>
      <c r="B5278">
        <v>500</v>
      </c>
      <c r="C5278" t="s">
        <v>1094</v>
      </c>
      <c r="D5278" t="s">
        <v>913</v>
      </c>
      <c r="E5278" t="s">
        <v>1046</v>
      </c>
      <c r="F5278" t="str">
        <f t="shared" si="82"/>
        <v>420500DKA6430DKA1090DKA3200</v>
      </c>
      <c r="G5278" t="s">
        <v>723</v>
      </c>
    </row>
    <row r="5279" spans="1:7" x14ac:dyDescent="0.25">
      <c r="A5279">
        <v>420</v>
      </c>
      <c r="B5279">
        <v>500</v>
      </c>
      <c r="C5279" t="s">
        <v>1094</v>
      </c>
      <c r="D5279" t="s">
        <v>913</v>
      </c>
      <c r="E5279" t="s">
        <v>1048</v>
      </c>
      <c r="F5279" t="str">
        <f t="shared" si="82"/>
        <v>420500DKA6430DKA1090DKA3210</v>
      </c>
      <c r="G5279" t="s">
        <v>723</v>
      </c>
    </row>
    <row r="5280" spans="1:7" x14ac:dyDescent="0.25">
      <c r="A5280">
        <v>420</v>
      </c>
      <c r="B5280">
        <v>500</v>
      </c>
      <c r="C5280" t="s">
        <v>1094</v>
      </c>
      <c r="D5280" t="s">
        <v>913</v>
      </c>
      <c r="E5280" t="s">
        <v>1050</v>
      </c>
      <c r="F5280" t="str">
        <f t="shared" si="82"/>
        <v>420500DKA6430DKA1090DKA3220</v>
      </c>
      <c r="G5280" t="s">
        <v>723</v>
      </c>
    </row>
    <row r="5281" spans="1:7" x14ac:dyDescent="0.25">
      <c r="A5281">
        <v>420</v>
      </c>
      <c r="B5281">
        <v>500</v>
      </c>
      <c r="C5281" t="s">
        <v>1094</v>
      </c>
      <c r="D5281" t="s">
        <v>913</v>
      </c>
      <c r="E5281" t="s">
        <v>1052</v>
      </c>
      <c r="F5281" t="str">
        <f t="shared" si="82"/>
        <v>420500DKA6430DKA1090DKA3230</v>
      </c>
      <c r="G5281" t="s">
        <v>723</v>
      </c>
    </row>
    <row r="5282" spans="1:7" x14ac:dyDescent="0.25">
      <c r="A5282">
        <v>420</v>
      </c>
      <c r="B5282">
        <v>510</v>
      </c>
      <c r="C5282" t="s">
        <v>1092</v>
      </c>
      <c r="D5282" t="s">
        <v>908</v>
      </c>
      <c r="E5282" t="s">
        <v>1046</v>
      </c>
      <c r="F5282" t="str">
        <f t="shared" si="82"/>
        <v>420510DKA6410DKA1040-1050DKA3200</v>
      </c>
      <c r="G5282" t="s">
        <v>723</v>
      </c>
    </row>
    <row r="5283" spans="1:7" x14ac:dyDescent="0.25">
      <c r="A5283">
        <v>420</v>
      </c>
      <c r="B5283">
        <v>510</v>
      </c>
      <c r="C5283" t="s">
        <v>1092</v>
      </c>
      <c r="D5283" t="s">
        <v>908</v>
      </c>
      <c r="E5283" t="s">
        <v>1048</v>
      </c>
      <c r="F5283" t="str">
        <f t="shared" si="82"/>
        <v>420510DKA6410DKA1040-1050DKA3210</v>
      </c>
      <c r="G5283" t="s">
        <v>723</v>
      </c>
    </row>
    <row r="5284" spans="1:7" x14ac:dyDescent="0.25">
      <c r="A5284">
        <v>420</v>
      </c>
      <c r="B5284">
        <v>510</v>
      </c>
      <c r="C5284" t="s">
        <v>1092</v>
      </c>
      <c r="D5284" t="s">
        <v>908</v>
      </c>
      <c r="E5284" t="s">
        <v>1050</v>
      </c>
      <c r="F5284" t="str">
        <f t="shared" si="82"/>
        <v>420510DKA6410DKA1040-1050DKA3220</v>
      </c>
      <c r="G5284" t="s">
        <v>723</v>
      </c>
    </row>
    <row r="5285" spans="1:7" x14ac:dyDescent="0.25">
      <c r="A5285">
        <v>420</v>
      </c>
      <c r="B5285">
        <v>510</v>
      </c>
      <c r="C5285" t="s">
        <v>1092</v>
      </c>
      <c r="D5285" t="s">
        <v>908</v>
      </c>
      <c r="E5285" t="s">
        <v>1052</v>
      </c>
      <c r="F5285" t="str">
        <f t="shared" si="82"/>
        <v>420510DKA6410DKA1040-1050DKA3230</v>
      </c>
      <c r="G5285" t="s">
        <v>723</v>
      </c>
    </row>
    <row r="5286" spans="1:7" x14ac:dyDescent="0.25">
      <c r="A5286">
        <v>420</v>
      </c>
      <c r="B5286">
        <v>510</v>
      </c>
      <c r="C5286" t="s">
        <v>1092</v>
      </c>
      <c r="D5286" t="s">
        <v>910</v>
      </c>
      <c r="E5286" t="s">
        <v>1046</v>
      </c>
      <c r="F5286" t="str">
        <f t="shared" si="82"/>
        <v>420510DKA6410DKA1060DKA3200</v>
      </c>
      <c r="G5286" t="s">
        <v>501</v>
      </c>
    </row>
    <row r="5287" spans="1:7" x14ac:dyDescent="0.25">
      <c r="A5287">
        <v>420</v>
      </c>
      <c r="B5287">
        <v>510</v>
      </c>
      <c r="C5287" t="s">
        <v>1092</v>
      </c>
      <c r="D5287" t="s">
        <v>910</v>
      </c>
      <c r="E5287" t="s">
        <v>1048</v>
      </c>
      <c r="F5287" t="str">
        <f t="shared" si="82"/>
        <v>420510DKA6410DKA1060DKA3210</v>
      </c>
      <c r="G5287" t="s">
        <v>501</v>
      </c>
    </row>
    <row r="5288" spans="1:7" x14ac:dyDescent="0.25">
      <c r="A5288">
        <v>420</v>
      </c>
      <c r="B5288">
        <v>510</v>
      </c>
      <c r="C5288" t="s">
        <v>1092</v>
      </c>
      <c r="D5288" t="s">
        <v>910</v>
      </c>
      <c r="E5288" t="s">
        <v>1050</v>
      </c>
      <c r="F5288" t="str">
        <f t="shared" si="82"/>
        <v>420510DKA6410DKA1060DKA3220</v>
      </c>
      <c r="G5288" t="s">
        <v>501</v>
      </c>
    </row>
    <row r="5289" spans="1:7" x14ac:dyDescent="0.25">
      <c r="A5289">
        <v>420</v>
      </c>
      <c r="B5289">
        <v>510</v>
      </c>
      <c r="C5289" t="s">
        <v>1092</v>
      </c>
      <c r="D5289" t="s">
        <v>910</v>
      </c>
      <c r="E5289" t="s">
        <v>1052</v>
      </c>
      <c r="F5289" t="str">
        <f t="shared" si="82"/>
        <v>420510DKA6410DKA1060DKA3230</v>
      </c>
      <c r="G5289" t="s">
        <v>501</v>
      </c>
    </row>
    <row r="5290" spans="1:7" x14ac:dyDescent="0.25">
      <c r="A5290">
        <v>420</v>
      </c>
      <c r="B5290">
        <v>510</v>
      </c>
      <c r="C5290" t="s">
        <v>1092</v>
      </c>
      <c r="D5290" t="s">
        <v>911</v>
      </c>
      <c r="E5290" t="s">
        <v>1046</v>
      </c>
      <c r="F5290" t="str">
        <f t="shared" si="82"/>
        <v>420510DKA6410DKA1070-1080DKA3200</v>
      </c>
      <c r="G5290" t="s">
        <v>723</v>
      </c>
    </row>
    <row r="5291" spans="1:7" x14ac:dyDescent="0.25">
      <c r="A5291">
        <v>420</v>
      </c>
      <c r="B5291">
        <v>510</v>
      </c>
      <c r="C5291" t="s">
        <v>1092</v>
      </c>
      <c r="D5291" t="s">
        <v>911</v>
      </c>
      <c r="E5291" t="s">
        <v>1048</v>
      </c>
      <c r="F5291" t="str">
        <f t="shared" si="82"/>
        <v>420510DKA6410DKA1070-1080DKA3210</v>
      </c>
      <c r="G5291" t="s">
        <v>723</v>
      </c>
    </row>
    <row r="5292" spans="1:7" x14ac:dyDescent="0.25">
      <c r="A5292">
        <v>420</v>
      </c>
      <c r="B5292">
        <v>510</v>
      </c>
      <c r="C5292" t="s">
        <v>1092</v>
      </c>
      <c r="D5292" t="s">
        <v>911</v>
      </c>
      <c r="E5292" t="s">
        <v>1050</v>
      </c>
      <c r="F5292" t="str">
        <f t="shared" si="82"/>
        <v>420510DKA6410DKA1070-1080DKA3220</v>
      </c>
      <c r="G5292" t="s">
        <v>723</v>
      </c>
    </row>
    <row r="5293" spans="1:7" x14ac:dyDescent="0.25">
      <c r="A5293">
        <v>420</v>
      </c>
      <c r="B5293">
        <v>510</v>
      </c>
      <c r="C5293" t="s">
        <v>1092</v>
      </c>
      <c r="D5293" t="s">
        <v>911</v>
      </c>
      <c r="E5293" t="s">
        <v>1052</v>
      </c>
      <c r="F5293" t="str">
        <f t="shared" si="82"/>
        <v>420510DKA6410DKA1070-1080DKA3230</v>
      </c>
      <c r="G5293" t="s">
        <v>723</v>
      </c>
    </row>
    <row r="5294" spans="1:7" x14ac:dyDescent="0.25">
      <c r="A5294">
        <v>420</v>
      </c>
      <c r="B5294">
        <v>510</v>
      </c>
      <c r="C5294" t="s">
        <v>1092</v>
      </c>
      <c r="D5294" t="s">
        <v>913</v>
      </c>
      <c r="E5294" t="s">
        <v>1046</v>
      </c>
      <c r="F5294" t="str">
        <f t="shared" si="82"/>
        <v>420510DKA6410DKA1090DKA3200</v>
      </c>
      <c r="G5294" t="s">
        <v>501</v>
      </c>
    </row>
    <row r="5295" spans="1:7" x14ac:dyDescent="0.25">
      <c r="A5295">
        <v>420</v>
      </c>
      <c r="B5295">
        <v>510</v>
      </c>
      <c r="C5295" t="s">
        <v>1092</v>
      </c>
      <c r="D5295" t="s">
        <v>913</v>
      </c>
      <c r="E5295" t="s">
        <v>1048</v>
      </c>
      <c r="F5295" t="str">
        <f t="shared" si="82"/>
        <v>420510DKA6410DKA1090DKA3210</v>
      </c>
      <c r="G5295" t="s">
        <v>501</v>
      </c>
    </row>
    <row r="5296" spans="1:7" x14ac:dyDescent="0.25">
      <c r="A5296">
        <v>420</v>
      </c>
      <c r="B5296">
        <v>510</v>
      </c>
      <c r="C5296" t="s">
        <v>1092</v>
      </c>
      <c r="D5296" t="s">
        <v>913</v>
      </c>
      <c r="E5296" t="s">
        <v>1050</v>
      </c>
      <c r="F5296" t="str">
        <f t="shared" si="82"/>
        <v>420510DKA6410DKA1090DKA3220</v>
      </c>
      <c r="G5296" t="s">
        <v>501</v>
      </c>
    </row>
    <row r="5297" spans="1:7" x14ac:dyDescent="0.25">
      <c r="A5297">
        <v>420</v>
      </c>
      <c r="B5297">
        <v>510</v>
      </c>
      <c r="C5297" t="s">
        <v>1092</v>
      </c>
      <c r="D5297" t="s">
        <v>913</v>
      </c>
      <c r="E5297" t="s">
        <v>1052</v>
      </c>
      <c r="F5297" t="str">
        <f t="shared" si="82"/>
        <v>420510DKA6410DKA1090DKA3230</v>
      </c>
      <c r="G5297" t="s">
        <v>501</v>
      </c>
    </row>
    <row r="5298" spans="1:7" x14ac:dyDescent="0.25">
      <c r="A5298">
        <v>420</v>
      </c>
      <c r="B5298">
        <v>510</v>
      </c>
      <c r="C5298" t="s">
        <v>1093</v>
      </c>
      <c r="D5298" t="s">
        <v>908</v>
      </c>
      <c r="E5298" t="s">
        <v>1046</v>
      </c>
      <c r="F5298" t="str">
        <f t="shared" si="82"/>
        <v>420510DKA6420DKA1040-1050DKA3200</v>
      </c>
      <c r="G5298" t="s">
        <v>501</v>
      </c>
    </row>
    <row r="5299" spans="1:7" x14ac:dyDescent="0.25">
      <c r="A5299">
        <v>420</v>
      </c>
      <c r="B5299">
        <v>510</v>
      </c>
      <c r="C5299" t="s">
        <v>1093</v>
      </c>
      <c r="D5299" t="s">
        <v>908</v>
      </c>
      <c r="E5299" t="s">
        <v>1048</v>
      </c>
      <c r="F5299" t="str">
        <f t="shared" si="82"/>
        <v>420510DKA6420DKA1040-1050DKA3210</v>
      </c>
      <c r="G5299" t="s">
        <v>501</v>
      </c>
    </row>
    <row r="5300" spans="1:7" x14ac:dyDescent="0.25">
      <c r="A5300">
        <v>420</v>
      </c>
      <c r="B5300">
        <v>510</v>
      </c>
      <c r="C5300" t="s">
        <v>1093</v>
      </c>
      <c r="D5300" t="s">
        <v>908</v>
      </c>
      <c r="E5300" t="s">
        <v>1050</v>
      </c>
      <c r="F5300" t="str">
        <f t="shared" si="82"/>
        <v>420510DKA6420DKA1040-1050DKA3220</v>
      </c>
      <c r="G5300" t="s">
        <v>501</v>
      </c>
    </row>
    <row r="5301" spans="1:7" x14ac:dyDescent="0.25">
      <c r="A5301">
        <v>420</v>
      </c>
      <c r="B5301">
        <v>510</v>
      </c>
      <c r="C5301" t="s">
        <v>1093</v>
      </c>
      <c r="D5301" t="s">
        <v>908</v>
      </c>
      <c r="E5301" t="s">
        <v>1052</v>
      </c>
      <c r="F5301" t="str">
        <f t="shared" si="82"/>
        <v>420510DKA6420DKA1040-1050DKA3230</v>
      </c>
      <c r="G5301" t="s">
        <v>501</v>
      </c>
    </row>
    <row r="5302" spans="1:7" x14ac:dyDescent="0.25">
      <c r="A5302">
        <v>420</v>
      </c>
      <c r="B5302">
        <v>510</v>
      </c>
      <c r="C5302" t="s">
        <v>1093</v>
      </c>
      <c r="D5302" t="s">
        <v>910</v>
      </c>
      <c r="E5302" t="s">
        <v>1046</v>
      </c>
      <c r="F5302" t="str">
        <f t="shared" si="82"/>
        <v>420510DKA6420DKA1060DKA3200</v>
      </c>
      <c r="G5302" t="s">
        <v>501</v>
      </c>
    </row>
    <row r="5303" spans="1:7" x14ac:dyDescent="0.25">
      <c r="A5303">
        <v>420</v>
      </c>
      <c r="B5303">
        <v>510</v>
      </c>
      <c r="C5303" t="s">
        <v>1093</v>
      </c>
      <c r="D5303" t="s">
        <v>910</v>
      </c>
      <c r="E5303" t="s">
        <v>1048</v>
      </c>
      <c r="F5303" t="str">
        <f t="shared" si="82"/>
        <v>420510DKA6420DKA1060DKA3210</v>
      </c>
      <c r="G5303" t="s">
        <v>501</v>
      </c>
    </row>
    <row r="5304" spans="1:7" x14ac:dyDescent="0.25">
      <c r="A5304">
        <v>420</v>
      </c>
      <c r="B5304">
        <v>510</v>
      </c>
      <c r="C5304" t="s">
        <v>1093</v>
      </c>
      <c r="D5304" t="s">
        <v>910</v>
      </c>
      <c r="E5304" t="s">
        <v>1050</v>
      </c>
      <c r="F5304" t="str">
        <f t="shared" si="82"/>
        <v>420510DKA6420DKA1060DKA3220</v>
      </c>
      <c r="G5304" t="s">
        <v>501</v>
      </c>
    </row>
    <row r="5305" spans="1:7" x14ac:dyDescent="0.25">
      <c r="A5305">
        <v>420</v>
      </c>
      <c r="B5305">
        <v>510</v>
      </c>
      <c r="C5305" t="s">
        <v>1093</v>
      </c>
      <c r="D5305" t="s">
        <v>910</v>
      </c>
      <c r="E5305" t="s">
        <v>1052</v>
      </c>
      <c r="F5305" t="str">
        <f t="shared" si="82"/>
        <v>420510DKA6420DKA1060DKA3230</v>
      </c>
      <c r="G5305" t="s">
        <v>501</v>
      </c>
    </row>
    <row r="5306" spans="1:7" x14ac:dyDescent="0.25">
      <c r="A5306">
        <v>420</v>
      </c>
      <c r="B5306">
        <v>510</v>
      </c>
      <c r="C5306" t="s">
        <v>1093</v>
      </c>
      <c r="D5306" t="s">
        <v>911</v>
      </c>
      <c r="E5306" t="s">
        <v>1046</v>
      </c>
      <c r="F5306" t="str">
        <f t="shared" si="82"/>
        <v>420510DKA6420DKA1070-1080DKA3200</v>
      </c>
      <c r="G5306" t="s">
        <v>501</v>
      </c>
    </row>
    <row r="5307" spans="1:7" x14ac:dyDescent="0.25">
      <c r="A5307">
        <v>420</v>
      </c>
      <c r="B5307">
        <v>510</v>
      </c>
      <c r="C5307" t="s">
        <v>1093</v>
      </c>
      <c r="D5307" t="s">
        <v>911</v>
      </c>
      <c r="E5307" t="s">
        <v>1048</v>
      </c>
      <c r="F5307" t="str">
        <f t="shared" si="82"/>
        <v>420510DKA6420DKA1070-1080DKA3210</v>
      </c>
      <c r="G5307" t="s">
        <v>501</v>
      </c>
    </row>
    <row r="5308" spans="1:7" x14ac:dyDescent="0.25">
      <c r="A5308">
        <v>420</v>
      </c>
      <c r="B5308">
        <v>510</v>
      </c>
      <c r="C5308" t="s">
        <v>1093</v>
      </c>
      <c r="D5308" t="s">
        <v>911</v>
      </c>
      <c r="E5308" t="s">
        <v>1050</v>
      </c>
      <c r="F5308" t="str">
        <f t="shared" si="82"/>
        <v>420510DKA6420DKA1070-1080DKA3220</v>
      </c>
      <c r="G5308" t="s">
        <v>501</v>
      </c>
    </row>
    <row r="5309" spans="1:7" x14ac:dyDescent="0.25">
      <c r="A5309">
        <v>420</v>
      </c>
      <c r="B5309">
        <v>510</v>
      </c>
      <c r="C5309" t="s">
        <v>1093</v>
      </c>
      <c r="D5309" t="s">
        <v>911</v>
      </c>
      <c r="E5309" t="s">
        <v>1052</v>
      </c>
      <c r="F5309" t="str">
        <f t="shared" si="82"/>
        <v>420510DKA6420DKA1070-1080DKA3230</v>
      </c>
      <c r="G5309" t="s">
        <v>501</v>
      </c>
    </row>
    <row r="5310" spans="1:7" x14ac:dyDescent="0.25">
      <c r="A5310">
        <v>420</v>
      </c>
      <c r="B5310">
        <v>510</v>
      </c>
      <c r="C5310" t="s">
        <v>1093</v>
      </c>
      <c r="D5310" t="s">
        <v>913</v>
      </c>
      <c r="E5310" t="s">
        <v>1046</v>
      </c>
      <c r="F5310" t="str">
        <f t="shared" si="82"/>
        <v>420510DKA6420DKA1090DKA3200</v>
      </c>
      <c r="G5310" t="s">
        <v>501</v>
      </c>
    </row>
    <row r="5311" spans="1:7" x14ac:dyDescent="0.25">
      <c r="A5311">
        <v>420</v>
      </c>
      <c r="B5311">
        <v>510</v>
      </c>
      <c r="C5311" t="s">
        <v>1093</v>
      </c>
      <c r="D5311" t="s">
        <v>913</v>
      </c>
      <c r="E5311" t="s">
        <v>1048</v>
      </c>
      <c r="F5311" t="str">
        <f t="shared" si="82"/>
        <v>420510DKA6420DKA1090DKA3210</v>
      </c>
      <c r="G5311" t="s">
        <v>501</v>
      </c>
    </row>
    <row r="5312" spans="1:7" x14ac:dyDescent="0.25">
      <c r="A5312">
        <v>420</v>
      </c>
      <c r="B5312">
        <v>510</v>
      </c>
      <c r="C5312" t="s">
        <v>1093</v>
      </c>
      <c r="D5312" t="s">
        <v>913</v>
      </c>
      <c r="E5312" t="s">
        <v>1050</v>
      </c>
      <c r="F5312" t="str">
        <f t="shared" si="82"/>
        <v>420510DKA6420DKA1090DKA3220</v>
      </c>
      <c r="G5312" t="s">
        <v>501</v>
      </c>
    </row>
    <row r="5313" spans="1:7" x14ac:dyDescent="0.25">
      <c r="A5313">
        <v>420</v>
      </c>
      <c r="B5313">
        <v>510</v>
      </c>
      <c r="C5313" t="s">
        <v>1093</v>
      </c>
      <c r="D5313" t="s">
        <v>913</v>
      </c>
      <c r="E5313" t="s">
        <v>1052</v>
      </c>
      <c r="F5313" t="str">
        <f t="shared" si="82"/>
        <v>420510DKA6420DKA1090DKA3230</v>
      </c>
      <c r="G5313" t="s">
        <v>501</v>
      </c>
    </row>
    <row r="5314" spans="1:7" x14ac:dyDescent="0.25">
      <c r="A5314">
        <v>420</v>
      </c>
      <c r="B5314">
        <v>510</v>
      </c>
      <c r="C5314" t="s">
        <v>1094</v>
      </c>
      <c r="D5314" t="s">
        <v>908</v>
      </c>
      <c r="E5314" t="s">
        <v>1046</v>
      </c>
      <c r="F5314" t="str">
        <f t="shared" si="82"/>
        <v>420510DKA6430DKA1040-1050DKA3200</v>
      </c>
      <c r="G5314" t="s">
        <v>501</v>
      </c>
    </row>
    <row r="5315" spans="1:7" x14ac:dyDescent="0.25">
      <c r="A5315">
        <v>420</v>
      </c>
      <c r="B5315">
        <v>510</v>
      </c>
      <c r="C5315" t="s">
        <v>1094</v>
      </c>
      <c r="D5315" t="s">
        <v>908</v>
      </c>
      <c r="E5315" t="s">
        <v>1048</v>
      </c>
      <c r="F5315" t="str">
        <f t="shared" ref="F5315:F5378" si="83">CONCATENATE(A5315,B5315,C5315,D5315,E5315)</f>
        <v>420510DKA6430DKA1040-1050DKA3210</v>
      </c>
      <c r="G5315" t="s">
        <v>501</v>
      </c>
    </row>
    <row r="5316" spans="1:7" x14ac:dyDescent="0.25">
      <c r="A5316">
        <v>420</v>
      </c>
      <c r="B5316">
        <v>510</v>
      </c>
      <c r="C5316" t="s">
        <v>1094</v>
      </c>
      <c r="D5316" t="s">
        <v>908</v>
      </c>
      <c r="E5316" t="s">
        <v>1050</v>
      </c>
      <c r="F5316" t="str">
        <f t="shared" si="83"/>
        <v>420510DKA6430DKA1040-1050DKA3220</v>
      </c>
      <c r="G5316" t="s">
        <v>501</v>
      </c>
    </row>
    <row r="5317" spans="1:7" x14ac:dyDescent="0.25">
      <c r="A5317">
        <v>420</v>
      </c>
      <c r="B5317">
        <v>510</v>
      </c>
      <c r="C5317" t="s">
        <v>1094</v>
      </c>
      <c r="D5317" t="s">
        <v>908</v>
      </c>
      <c r="E5317" t="s">
        <v>1052</v>
      </c>
      <c r="F5317" t="str">
        <f t="shared" si="83"/>
        <v>420510DKA6430DKA1040-1050DKA3230</v>
      </c>
      <c r="G5317" t="s">
        <v>501</v>
      </c>
    </row>
    <row r="5318" spans="1:7" x14ac:dyDescent="0.25">
      <c r="A5318">
        <v>420</v>
      </c>
      <c r="B5318">
        <v>510</v>
      </c>
      <c r="C5318" t="s">
        <v>1094</v>
      </c>
      <c r="D5318" t="s">
        <v>910</v>
      </c>
      <c r="E5318" t="s">
        <v>1046</v>
      </c>
      <c r="F5318" t="str">
        <f t="shared" si="83"/>
        <v>420510DKA6430DKA1060DKA3200</v>
      </c>
      <c r="G5318" t="s">
        <v>723</v>
      </c>
    </row>
    <row r="5319" spans="1:7" x14ac:dyDescent="0.25">
      <c r="A5319">
        <v>420</v>
      </c>
      <c r="B5319">
        <v>510</v>
      </c>
      <c r="C5319" t="s">
        <v>1094</v>
      </c>
      <c r="D5319" t="s">
        <v>910</v>
      </c>
      <c r="E5319" t="s">
        <v>1048</v>
      </c>
      <c r="F5319" t="str">
        <f t="shared" si="83"/>
        <v>420510DKA6430DKA1060DKA3210</v>
      </c>
      <c r="G5319" t="s">
        <v>723</v>
      </c>
    </row>
    <row r="5320" spans="1:7" x14ac:dyDescent="0.25">
      <c r="A5320">
        <v>420</v>
      </c>
      <c r="B5320">
        <v>510</v>
      </c>
      <c r="C5320" t="s">
        <v>1094</v>
      </c>
      <c r="D5320" t="s">
        <v>910</v>
      </c>
      <c r="E5320" t="s">
        <v>1050</v>
      </c>
      <c r="F5320" t="str">
        <f t="shared" si="83"/>
        <v>420510DKA6430DKA1060DKA3220</v>
      </c>
      <c r="G5320" t="s">
        <v>723</v>
      </c>
    </row>
    <row r="5321" spans="1:7" x14ac:dyDescent="0.25">
      <c r="A5321">
        <v>420</v>
      </c>
      <c r="B5321">
        <v>510</v>
      </c>
      <c r="C5321" t="s">
        <v>1094</v>
      </c>
      <c r="D5321" t="s">
        <v>910</v>
      </c>
      <c r="E5321" t="s">
        <v>1052</v>
      </c>
      <c r="F5321" t="str">
        <f t="shared" si="83"/>
        <v>420510DKA6430DKA1060DKA3230</v>
      </c>
      <c r="G5321" t="s">
        <v>723</v>
      </c>
    </row>
    <row r="5322" spans="1:7" x14ac:dyDescent="0.25">
      <c r="A5322">
        <v>420</v>
      </c>
      <c r="B5322">
        <v>510</v>
      </c>
      <c r="C5322" t="s">
        <v>1094</v>
      </c>
      <c r="D5322" t="s">
        <v>911</v>
      </c>
      <c r="E5322" t="s">
        <v>1046</v>
      </c>
      <c r="F5322" t="str">
        <f t="shared" si="83"/>
        <v>420510DKA6430DKA1070-1080DKA3200</v>
      </c>
      <c r="G5322" t="s">
        <v>501</v>
      </c>
    </row>
    <row r="5323" spans="1:7" x14ac:dyDescent="0.25">
      <c r="A5323">
        <v>420</v>
      </c>
      <c r="B5323">
        <v>510</v>
      </c>
      <c r="C5323" t="s">
        <v>1094</v>
      </c>
      <c r="D5323" t="s">
        <v>911</v>
      </c>
      <c r="E5323" t="s">
        <v>1048</v>
      </c>
      <c r="F5323" t="str">
        <f t="shared" si="83"/>
        <v>420510DKA6430DKA1070-1080DKA3210</v>
      </c>
      <c r="G5323" t="s">
        <v>501</v>
      </c>
    </row>
    <row r="5324" spans="1:7" x14ac:dyDescent="0.25">
      <c r="A5324">
        <v>420</v>
      </c>
      <c r="B5324">
        <v>510</v>
      </c>
      <c r="C5324" t="s">
        <v>1094</v>
      </c>
      <c r="D5324" t="s">
        <v>911</v>
      </c>
      <c r="E5324" t="s">
        <v>1050</v>
      </c>
      <c r="F5324" t="str">
        <f t="shared" si="83"/>
        <v>420510DKA6430DKA1070-1080DKA3220</v>
      </c>
      <c r="G5324" t="s">
        <v>501</v>
      </c>
    </row>
    <row r="5325" spans="1:7" x14ac:dyDescent="0.25">
      <c r="A5325">
        <v>420</v>
      </c>
      <c r="B5325">
        <v>510</v>
      </c>
      <c r="C5325" t="s">
        <v>1094</v>
      </c>
      <c r="D5325" t="s">
        <v>911</v>
      </c>
      <c r="E5325" t="s">
        <v>1052</v>
      </c>
      <c r="F5325" t="str">
        <f t="shared" si="83"/>
        <v>420510DKA6430DKA1070-1080DKA3230</v>
      </c>
      <c r="G5325" t="s">
        <v>501</v>
      </c>
    </row>
    <row r="5326" spans="1:7" x14ac:dyDescent="0.25">
      <c r="A5326">
        <v>420</v>
      </c>
      <c r="B5326">
        <v>510</v>
      </c>
      <c r="C5326" t="s">
        <v>1094</v>
      </c>
      <c r="D5326" t="s">
        <v>913</v>
      </c>
      <c r="E5326" t="s">
        <v>1046</v>
      </c>
      <c r="F5326" t="str">
        <f t="shared" si="83"/>
        <v>420510DKA6430DKA1090DKA3200</v>
      </c>
      <c r="G5326" t="s">
        <v>723</v>
      </c>
    </row>
    <row r="5327" spans="1:7" x14ac:dyDescent="0.25">
      <c r="A5327">
        <v>420</v>
      </c>
      <c r="B5327">
        <v>510</v>
      </c>
      <c r="C5327" t="s">
        <v>1094</v>
      </c>
      <c r="D5327" t="s">
        <v>913</v>
      </c>
      <c r="E5327" t="s">
        <v>1048</v>
      </c>
      <c r="F5327" t="str">
        <f t="shared" si="83"/>
        <v>420510DKA6430DKA1090DKA3210</v>
      </c>
      <c r="G5327" t="s">
        <v>723</v>
      </c>
    </row>
    <row r="5328" spans="1:7" x14ac:dyDescent="0.25">
      <c r="A5328">
        <v>420</v>
      </c>
      <c r="B5328">
        <v>510</v>
      </c>
      <c r="C5328" t="s">
        <v>1094</v>
      </c>
      <c r="D5328" t="s">
        <v>913</v>
      </c>
      <c r="E5328" t="s">
        <v>1050</v>
      </c>
      <c r="F5328" t="str">
        <f t="shared" si="83"/>
        <v>420510DKA6430DKA1090DKA3220</v>
      </c>
      <c r="G5328" t="s">
        <v>723</v>
      </c>
    </row>
    <row r="5329" spans="1:7" x14ac:dyDescent="0.25">
      <c r="A5329">
        <v>420</v>
      </c>
      <c r="B5329">
        <v>510</v>
      </c>
      <c r="C5329" t="s">
        <v>1094</v>
      </c>
      <c r="D5329" t="s">
        <v>913</v>
      </c>
      <c r="E5329" t="s">
        <v>1052</v>
      </c>
      <c r="F5329" t="str">
        <f t="shared" si="83"/>
        <v>420510DKA6430DKA1090DKA3230</v>
      </c>
      <c r="G5329" t="s">
        <v>723</v>
      </c>
    </row>
    <row r="5330" spans="1:7" x14ac:dyDescent="0.25">
      <c r="A5330">
        <v>420</v>
      </c>
      <c r="B5330">
        <v>520</v>
      </c>
      <c r="C5330" t="s">
        <v>1092</v>
      </c>
      <c r="D5330" t="s">
        <v>908</v>
      </c>
      <c r="E5330" t="s">
        <v>1046</v>
      </c>
      <c r="F5330" t="str">
        <f t="shared" si="83"/>
        <v>420520DKA6410DKA1040-1050DKA3200</v>
      </c>
      <c r="G5330" t="s">
        <v>723</v>
      </c>
    </row>
    <row r="5331" spans="1:7" x14ac:dyDescent="0.25">
      <c r="A5331">
        <v>420</v>
      </c>
      <c r="B5331">
        <v>520</v>
      </c>
      <c r="C5331" t="s">
        <v>1092</v>
      </c>
      <c r="D5331" t="s">
        <v>908</v>
      </c>
      <c r="E5331" t="s">
        <v>1048</v>
      </c>
      <c r="F5331" t="str">
        <f t="shared" si="83"/>
        <v>420520DKA6410DKA1040-1050DKA3210</v>
      </c>
      <c r="G5331" t="s">
        <v>723</v>
      </c>
    </row>
    <row r="5332" spans="1:7" x14ac:dyDescent="0.25">
      <c r="A5332">
        <v>420</v>
      </c>
      <c r="B5332">
        <v>520</v>
      </c>
      <c r="C5332" t="s">
        <v>1092</v>
      </c>
      <c r="D5332" t="s">
        <v>908</v>
      </c>
      <c r="E5332" t="s">
        <v>1050</v>
      </c>
      <c r="F5332" t="str">
        <f t="shared" si="83"/>
        <v>420520DKA6410DKA1040-1050DKA3220</v>
      </c>
      <c r="G5332" t="s">
        <v>723</v>
      </c>
    </row>
    <row r="5333" spans="1:7" x14ac:dyDescent="0.25">
      <c r="A5333">
        <v>420</v>
      </c>
      <c r="B5333">
        <v>520</v>
      </c>
      <c r="C5333" t="s">
        <v>1092</v>
      </c>
      <c r="D5333" t="s">
        <v>908</v>
      </c>
      <c r="E5333" t="s">
        <v>1052</v>
      </c>
      <c r="F5333" t="str">
        <f t="shared" si="83"/>
        <v>420520DKA6410DKA1040-1050DKA3230</v>
      </c>
      <c r="G5333" t="s">
        <v>723</v>
      </c>
    </row>
    <row r="5334" spans="1:7" x14ac:dyDescent="0.25">
      <c r="A5334">
        <v>420</v>
      </c>
      <c r="B5334">
        <v>520</v>
      </c>
      <c r="C5334" t="s">
        <v>1092</v>
      </c>
      <c r="D5334" t="s">
        <v>910</v>
      </c>
      <c r="E5334" t="s">
        <v>1046</v>
      </c>
      <c r="F5334" t="str">
        <f t="shared" si="83"/>
        <v>420520DKA6410DKA1060DKA3200</v>
      </c>
      <c r="G5334" t="s">
        <v>501</v>
      </c>
    </row>
    <row r="5335" spans="1:7" x14ac:dyDescent="0.25">
      <c r="A5335">
        <v>420</v>
      </c>
      <c r="B5335">
        <v>520</v>
      </c>
      <c r="C5335" t="s">
        <v>1092</v>
      </c>
      <c r="D5335" t="s">
        <v>910</v>
      </c>
      <c r="E5335" t="s">
        <v>1048</v>
      </c>
      <c r="F5335" t="str">
        <f t="shared" si="83"/>
        <v>420520DKA6410DKA1060DKA3210</v>
      </c>
      <c r="G5335" t="s">
        <v>501</v>
      </c>
    </row>
    <row r="5336" spans="1:7" x14ac:dyDescent="0.25">
      <c r="A5336">
        <v>420</v>
      </c>
      <c r="B5336">
        <v>520</v>
      </c>
      <c r="C5336" t="s">
        <v>1092</v>
      </c>
      <c r="D5336" t="s">
        <v>910</v>
      </c>
      <c r="E5336" t="s">
        <v>1050</v>
      </c>
      <c r="F5336" t="str">
        <f t="shared" si="83"/>
        <v>420520DKA6410DKA1060DKA3220</v>
      </c>
      <c r="G5336" t="s">
        <v>501</v>
      </c>
    </row>
    <row r="5337" spans="1:7" x14ac:dyDescent="0.25">
      <c r="A5337">
        <v>420</v>
      </c>
      <c r="B5337">
        <v>520</v>
      </c>
      <c r="C5337" t="s">
        <v>1092</v>
      </c>
      <c r="D5337" t="s">
        <v>910</v>
      </c>
      <c r="E5337" t="s">
        <v>1052</v>
      </c>
      <c r="F5337" t="str">
        <f t="shared" si="83"/>
        <v>420520DKA6410DKA1060DKA3230</v>
      </c>
      <c r="G5337" t="s">
        <v>501</v>
      </c>
    </row>
    <row r="5338" spans="1:7" x14ac:dyDescent="0.25">
      <c r="A5338">
        <v>420</v>
      </c>
      <c r="B5338">
        <v>520</v>
      </c>
      <c r="C5338" t="s">
        <v>1092</v>
      </c>
      <c r="D5338" t="s">
        <v>911</v>
      </c>
      <c r="E5338" t="s">
        <v>1046</v>
      </c>
      <c r="F5338" t="str">
        <f t="shared" si="83"/>
        <v>420520DKA6410DKA1070-1080DKA3200</v>
      </c>
      <c r="G5338" t="s">
        <v>723</v>
      </c>
    </row>
    <row r="5339" spans="1:7" x14ac:dyDescent="0.25">
      <c r="A5339">
        <v>420</v>
      </c>
      <c r="B5339">
        <v>520</v>
      </c>
      <c r="C5339" t="s">
        <v>1092</v>
      </c>
      <c r="D5339" t="s">
        <v>911</v>
      </c>
      <c r="E5339" t="s">
        <v>1048</v>
      </c>
      <c r="F5339" t="str">
        <f t="shared" si="83"/>
        <v>420520DKA6410DKA1070-1080DKA3210</v>
      </c>
      <c r="G5339" t="s">
        <v>723</v>
      </c>
    </row>
    <row r="5340" spans="1:7" x14ac:dyDescent="0.25">
      <c r="A5340">
        <v>420</v>
      </c>
      <c r="B5340">
        <v>520</v>
      </c>
      <c r="C5340" t="s">
        <v>1092</v>
      </c>
      <c r="D5340" t="s">
        <v>911</v>
      </c>
      <c r="E5340" t="s">
        <v>1050</v>
      </c>
      <c r="F5340" t="str">
        <f t="shared" si="83"/>
        <v>420520DKA6410DKA1070-1080DKA3220</v>
      </c>
      <c r="G5340" t="s">
        <v>723</v>
      </c>
    </row>
    <row r="5341" spans="1:7" x14ac:dyDescent="0.25">
      <c r="A5341">
        <v>420</v>
      </c>
      <c r="B5341">
        <v>520</v>
      </c>
      <c r="C5341" t="s">
        <v>1092</v>
      </c>
      <c r="D5341" t="s">
        <v>911</v>
      </c>
      <c r="E5341" t="s">
        <v>1052</v>
      </c>
      <c r="F5341" t="str">
        <f t="shared" si="83"/>
        <v>420520DKA6410DKA1070-1080DKA3230</v>
      </c>
      <c r="G5341" t="s">
        <v>723</v>
      </c>
    </row>
    <row r="5342" spans="1:7" x14ac:dyDescent="0.25">
      <c r="A5342">
        <v>420</v>
      </c>
      <c r="B5342">
        <v>520</v>
      </c>
      <c r="C5342" t="s">
        <v>1092</v>
      </c>
      <c r="D5342" t="s">
        <v>913</v>
      </c>
      <c r="E5342" t="s">
        <v>1046</v>
      </c>
      <c r="F5342" t="str">
        <f t="shared" si="83"/>
        <v>420520DKA6410DKA1090DKA3200</v>
      </c>
      <c r="G5342" t="s">
        <v>501</v>
      </c>
    </row>
    <row r="5343" spans="1:7" x14ac:dyDescent="0.25">
      <c r="A5343">
        <v>420</v>
      </c>
      <c r="B5343">
        <v>520</v>
      </c>
      <c r="C5343" t="s">
        <v>1092</v>
      </c>
      <c r="D5343" t="s">
        <v>913</v>
      </c>
      <c r="E5343" t="s">
        <v>1048</v>
      </c>
      <c r="F5343" t="str">
        <f t="shared" si="83"/>
        <v>420520DKA6410DKA1090DKA3210</v>
      </c>
      <c r="G5343" t="s">
        <v>501</v>
      </c>
    </row>
    <row r="5344" spans="1:7" x14ac:dyDescent="0.25">
      <c r="A5344">
        <v>420</v>
      </c>
      <c r="B5344">
        <v>520</v>
      </c>
      <c r="C5344" t="s">
        <v>1092</v>
      </c>
      <c r="D5344" t="s">
        <v>913</v>
      </c>
      <c r="E5344" t="s">
        <v>1050</v>
      </c>
      <c r="F5344" t="str">
        <f t="shared" si="83"/>
        <v>420520DKA6410DKA1090DKA3220</v>
      </c>
      <c r="G5344" t="s">
        <v>501</v>
      </c>
    </row>
    <row r="5345" spans="1:7" x14ac:dyDescent="0.25">
      <c r="A5345">
        <v>420</v>
      </c>
      <c r="B5345">
        <v>520</v>
      </c>
      <c r="C5345" t="s">
        <v>1092</v>
      </c>
      <c r="D5345" t="s">
        <v>913</v>
      </c>
      <c r="E5345" t="s">
        <v>1052</v>
      </c>
      <c r="F5345" t="str">
        <f t="shared" si="83"/>
        <v>420520DKA6410DKA1090DKA3230</v>
      </c>
      <c r="G5345" t="s">
        <v>501</v>
      </c>
    </row>
    <row r="5346" spans="1:7" x14ac:dyDescent="0.25">
      <c r="A5346">
        <v>420</v>
      </c>
      <c r="B5346">
        <v>520</v>
      </c>
      <c r="C5346" t="s">
        <v>1093</v>
      </c>
      <c r="D5346" t="s">
        <v>908</v>
      </c>
      <c r="E5346" t="s">
        <v>1046</v>
      </c>
      <c r="F5346" t="str">
        <f t="shared" si="83"/>
        <v>420520DKA6420DKA1040-1050DKA3200</v>
      </c>
      <c r="G5346" t="s">
        <v>723</v>
      </c>
    </row>
    <row r="5347" spans="1:7" x14ac:dyDescent="0.25">
      <c r="A5347">
        <v>420</v>
      </c>
      <c r="B5347">
        <v>520</v>
      </c>
      <c r="C5347" t="s">
        <v>1093</v>
      </c>
      <c r="D5347" t="s">
        <v>908</v>
      </c>
      <c r="E5347" t="s">
        <v>1048</v>
      </c>
      <c r="F5347" t="str">
        <f t="shared" si="83"/>
        <v>420520DKA6420DKA1040-1050DKA3210</v>
      </c>
      <c r="G5347" t="s">
        <v>723</v>
      </c>
    </row>
    <row r="5348" spans="1:7" x14ac:dyDescent="0.25">
      <c r="A5348">
        <v>420</v>
      </c>
      <c r="B5348">
        <v>520</v>
      </c>
      <c r="C5348" t="s">
        <v>1093</v>
      </c>
      <c r="D5348" t="s">
        <v>908</v>
      </c>
      <c r="E5348" t="s">
        <v>1050</v>
      </c>
      <c r="F5348" t="str">
        <f t="shared" si="83"/>
        <v>420520DKA6420DKA1040-1050DKA3220</v>
      </c>
      <c r="G5348" t="s">
        <v>723</v>
      </c>
    </row>
    <row r="5349" spans="1:7" x14ac:dyDescent="0.25">
      <c r="A5349">
        <v>420</v>
      </c>
      <c r="B5349">
        <v>520</v>
      </c>
      <c r="C5349" t="s">
        <v>1093</v>
      </c>
      <c r="D5349" t="s">
        <v>908</v>
      </c>
      <c r="E5349" t="s">
        <v>1052</v>
      </c>
      <c r="F5349" t="str">
        <f t="shared" si="83"/>
        <v>420520DKA6420DKA1040-1050DKA3230</v>
      </c>
      <c r="G5349" t="s">
        <v>723</v>
      </c>
    </row>
    <row r="5350" spans="1:7" x14ac:dyDescent="0.25">
      <c r="A5350">
        <v>420</v>
      </c>
      <c r="B5350">
        <v>520</v>
      </c>
      <c r="C5350" t="s">
        <v>1093</v>
      </c>
      <c r="D5350" t="s">
        <v>910</v>
      </c>
      <c r="E5350" t="s">
        <v>1046</v>
      </c>
      <c r="F5350" t="str">
        <f t="shared" si="83"/>
        <v>420520DKA6420DKA1060DKA3200</v>
      </c>
      <c r="G5350" t="s">
        <v>501</v>
      </c>
    </row>
    <row r="5351" spans="1:7" x14ac:dyDescent="0.25">
      <c r="A5351">
        <v>420</v>
      </c>
      <c r="B5351">
        <v>520</v>
      </c>
      <c r="C5351" t="s">
        <v>1093</v>
      </c>
      <c r="D5351" t="s">
        <v>910</v>
      </c>
      <c r="E5351" t="s">
        <v>1048</v>
      </c>
      <c r="F5351" t="str">
        <f t="shared" si="83"/>
        <v>420520DKA6420DKA1060DKA3210</v>
      </c>
      <c r="G5351" t="s">
        <v>501</v>
      </c>
    </row>
    <row r="5352" spans="1:7" x14ac:dyDescent="0.25">
      <c r="A5352">
        <v>420</v>
      </c>
      <c r="B5352">
        <v>520</v>
      </c>
      <c r="C5352" t="s">
        <v>1093</v>
      </c>
      <c r="D5352" t="s">
        <v>910</v>
      </c>
      <c r="E5352" t="s">
        <v>1050</v>
      </c>
      <c r="F5352" t="str">
        <f t="shared" si="83"/>
        <v>420520DKA6420DKA1060DKA3220</v>
      </c>
      <c r="G5352" t="s">
        <v>501</v>
      </c>
    </row>
    <row r="5353" spans="1:7" x14ac:dyDescent="0.25">
      <c r="A5353">
        <v>420</v>
      </c>
      <c r="B5353">
        <v>520</v>
      </c>
      <c r="C5353" t="s">
        <v>1093</v>
      </c>
      <c r="D5353" t="s">
        <v>910</v>
      </c>
      <c r="E5353" t="s">
        <v>1052</v>
      </c>
      <c r="F5353" t="str">
        <f t="shared" si="83"/>
        <v>420520DKA6420DKA1060DKA3230</v>
      </c>
      <c r="G5353" t="s">
        <v>501</v>
      </c>
    </row>
    <row r="5354" spans="1:7" x14ac:dyDescent="0.25">
      <c r="A5354">
        <v>420</v>
      </c>
      <c r="B5354">
        <v>520</v>
      </c>
      <c r="C5354" t="s">
        <v>1093</v>
      </c>
      <c r="D5354" t="s">
        <v>911</v>
      </c>
      <c r="E5354" t="s">
        <v>1046</v>
      </c>
      <c r="F5354" t="str">
        <f t="shared" si="83"/>
        <v>420520DKA6420DKA1070-1080DKA3200</v>
      </c>
      <c r="G5354" t="s">
        <v>723</v>
      </c>
    </row>
    <row r="5355" spans="1:7" x14ac:dyDescent="0.25">
      <c r="A5355">
        <v>420</v>
      </c>
      <c r="B5355">
        <v>520</v>
      </c>
      <c r="C5355" t="s">
        <v>1093</v>
      </c>
      <c r="D5355" t="s">
        <v>911</v>
      </c>
      <c r="E5355" t="s">
        <v>1048</v>
      </c>
      <c r="F5355" t="str">
        <f t="shared" si="83"/>
        <v>420520DKA6420DKA1070-1080DKA3210</v>
      </c>
      <c r="G5355" t="s">
        <v>723</v>
      </c>
    </row>
    <row r="5356" spans="1:7" x14ac:dyDescent="0.25">
      <c r="A5356">
        <v>420</v>
      </c>
      <c r="B5356">
        <v>520</v>
      </c>
      <c r="C5356" t="s">
        <v>1093</v>
      </c>
      <c r="D5356" t="s">
        <v>911</v>
      </c>
      <c r="E5356" t="s">
        <v>1050</v>
      </c>
      <c r="F5356" t="str">
        <f t="shared" si="83"/>
        <v>420520DKA6420DKA1070-1080DKA3220</v>
      </c>
      <c r="G5356" t="s">
        <v>723</v>
      </c>
    </row>
    <row r="5357" spans="1:7" x14ac:dyDescent="0.25">
      <c r="A5357">
        <v>420</v>
      </c>
      <c r="B5357">
        <v>520</v>
      </c>
      <c r="C5357" t="s">
        <v>1093</v>
      </c>
      <c r="D5357" t="s">
        <v>911</v>
      </c>
      <c r="E5357" t="s">
        <v>1052</v>
      </c>
      <c r="F5357" t="str">
        <f t="shared" si="83"/>
        <v>420520DKA6420DKA1070-1080DKA3230</v>
      </c>
      <c r="G5357" t="s">
        <v>723</v>
      </c>
    </row>
    <row r="5358" spans="1:7" x14ac:dyDescent="0.25">
      <c r="A5358">
        <v>420</v>
      </c>
      <c r="B5358">
        <v>520</v>
      </c>
      <c r="C5358" t="s">
        <v>1093</v>
      </c>
      <c r="D5358" t="s">
        <v>913</v>
      </c>
      <c r="E5358" t="s">
        <v>1046</v>
      </c>
      <c r="F5358" t="str">
        <f t="shared" si="83"/>
        <v>420520DKA6420DKA1090DKA3200</v>
      </c>
      <c r="G5358" t="s">
        <v>501</v>
      </c>
    </row>
    <row r="5359" spans="1:7" x14ac:dyDescent="0.25">
      <c r="A5359">
        <v>420</v>
      </c>
      <c r="B5359">
        <v>520</v>
      </c>
      <c r="C5359" t="s">
        <v>1093</v>
      </c>
      <c r="D5359" t="s">
        <v>913</v>
      </c>
      <c r="E5359" t="s">
        <v>1048</v>
      </c>
      <c r="F5359" t="str">
        <f t="shared" si="83"/>
        <v>420520DKA6420DKA1090DKA3210</v>
      </c>
      <c r="G5359" t="s">
        <v>501</v>
      </c>
    </row>
    <row r="5360" spans="1:7" x14ac:dyDescent="0.25">
      <c r="A5360">
        <v>420</v>
      </c>
      <c r="B5360">
        <v>520</v>
      </c>
      <c r="C5360" t="s">
        <v>1093</v>
      </c>
      <c r="D5360" t="s">
        <v>913</v>
      </c>
      <c r="E5360" t="s">
        <v>1050</v>
      </c>
      <c r="F5360" t="str">
        <f t="shared" si="83"/>
        <v>420520DKA6420DKA1090DKA3220</v>
      </c>
      <c r="G5360" t="s">
        <v>501</v>
      </c>
    </row>
    <row r="5361" spans="1:7" x14ac:dyDescent="0.25">
      <c r="A5361">
        <v>420</v>
      </c>
      <c r="B5361">
        <v>520</v>
      </c>
      <c r="C5361" t="s">
        <v>1093</v>
      </c>
      <c r="D5361" t="s">
        <v>913</v>
      </c>
      <c r="E5361" t="s">
        <v>1052</v>
      </c>
      <c r="F5361" t="str">
        <f t="shared" si="83"/>
        <v>420520DKA6420DKA1090DKA3230</v>
      </c>
      <c r="G5361" t="s">
        <v>501</v>
      </c>
    </row>
    <row r="5362" spans="1:7" x14ac:dyDescent="0.25">
      <c r="A5362">
        <v>420</v>
      </c>
      <c r="B5362">
        <v>520</v>
      </c>
      <c r="C5362" t="s">
        <v>1094</v>
      </c>
      <c r="D5362" t="s">
        <v>908</v>
      </c>
      <c r="E5362" t="s">
        <v>1046</v>
      </c>
      <c r="F5362" t="str">
        <f t="shared" si="83"/>
        <v>420520DKA6430DKA1040-1050DKA3200</v>
      </c>
      <c r="G5362" t="s">
        <v>501</v>
      </c>
    </row>
    <row r="5363" spans="1:7" x14ac:dyDescent="0.25">
      <c r="A5363">
        <v>420</v>
      </c>
      <c r="B5363">
        <v>520</v>
      </c>
      <c r="C5363" t="s">
        <v>1094</v>
      </c>
      <c r="D5363" t="s">
        <v>908</v>
      </c>
      <c r="E5363" t="s">
        <v>1048</v>
      </c>
      <c r="F5363" t="str">
        <f t="shared" si="83"/>
        <v>420520DKA6430DKA1040-1050DKA3210</v>
      </c>
      <c r="G5363" t="s">
        <v>501</v>
      </c>
    </row>
    <row r="5364" spans="1:7" x14ac:dyDescent="0.25">
      <c r="A5364">
        <v>420</v>
      </c>
      <c r="B5364">
        <v>520</v>
      </c>
      <c r="C5364" t="s">
        <v>1094</v>
      </c>
      <c r="D5364" t="s">
        <v>908</v>
      </c>
      <c r="E5364" t="s">
        <v>1050</v>
      </c>
      <c r="F5364" t="str">
        <f t="shared" si="83"/>
        <v>420520DKA6430DKA1040-1050DKA3220</v>
      </c>
      <c r="G5364" t="s">
        <v>501</v>
      </c>
    </row>
    <row r="5365" spans="1:7" x14ac:dyDescent="0.25">
      <c r="A5365">
        <v>420</v>
      </c>
      <c r="B5365">
        <v>520</v>
      </c>
      <c r="C5365" t="s">
        <v>1094</v>
      </c>
      <c r="D5365" t="s">
        <v>908</v>
      </c>
      <c r="E5365" t="s">
        <v>1052</v>
      </c>
      <c r="F5365" t="str">
        <f t="shared" si="83"/>
        <v>420520DKA6430DKA1040-1050DKA3230</v>
      </c>
      <c r="G5365" t="s">
        <v>501</v>
      </c>
    </row>
    <row r="5366" spans="1:7" x14ac:dyDescent="0.25">
      <c r="A5366">
        <v>420</v>
      </c>
      <c r="B5366">
        <v>520</v>
      </c>
      <c r="C5366" t="s">
        <v>1094</v>
      </c>
      <c r="D5366" t="s">
        <v>910</v>
      </c>
      <c r="E5366" t="s">
        <v>1046</v>
      </c>
      <c r="F5366" t="str">
        <f t="shared" si="83"/>
        <v>420520DKA6430DKA1060DKA3200</v>
      </c>
      <c r="G5366" t="s">
        <v>501</v>
      </c>
    </row>
    <row r="5367" spans="1:7" x14ac:dyDescent="0.25">
      <c r="A5367">
        <v>420</v>
      </c>
      <c r="B5367">
        <v>520</v>
      </c>
      <c r="C5367" t="s">
        <v>1094</v>
      </c>
      <c r="D5367" t="s">
        <v>910</v>
      </c>
      <c r="E5367" t="s">
        <v>1048</v>
      </c>
      <c r="F5367" t="str">
        <f t="shared" si="83"/>
        <v>420520DKA6430DKA1060DKA3210</v>
      </c>
      <c r="G5367" t="s">
        <v>501</v>
      </c>
    </row>
    <row r="5368" spans="1:7" x14ac:dyDescent="0.25">
      <c r="A5368">
        <v>420</v>
      </c>
      <c r="B5368">
        <v>520</v>
      </c>
      <c r="C5368" t="s">
        <v>1094</v>
      </c>
      <c r="D5368" t="s">
        <v>910</v>
      </c>
      <c r="E5368" t="s">
        <v>1050</v>
      </c>
      <c r="F5368" t="str">
        <f t="shared" si="83"/>
        <v>420520DKA6430DKA1060DKA3220</v>
      </c>
      <c r="G5368" t="s">
        <v>501</v>
      </c>
    </row>
    <row r="5369" spans="1:7" x14ac:dyDescent="0.25">
      <c r="A5369">
        <v>420</v>
      </c>
      <c r="B5369">
        <v>520</v>
      </c>
      <c r="C5369" t="s">
        <v>1094</v>
      </c>
      <c r="D5369" t="s">
        <v>910</v>
      </c>
      <c r="E5369" t="s">
        <v>1052</v>
      </c>
      <c r="F5369" t="str">
        <f t="shared" si="83"/>
        <v>420520DKA6430DKA1060DKA3230</v>
      </c>
      <c r="G5369" t="s">
        <v>501</v>
      </c>
    </row>
    <row r="5370" spans="1:7" x14ac:dyDescent="0.25">
      <c r="A5370">
        <v>420</v>
      </c>
      <c r="B5370">
        <v>520</v>
      </c>
      <c r="C5370" t="s">
        <v>1094</v>
      </c>
      <c r="D5370" t="s">
        <v>911</v>
      </c>
      <c r="E5370" t="s">
        <v>1046</v>
      </c>
      <c r="F5370" t="str">
        <f t="shared" si="83"/>
        <v>420520DKA6430DKA1070-1080DKA3200</v>
      </c>
      <c r="G5370" t="s">
        <v>501</v>
      </c>
    </row>
    <row r="5371" spans="1:7" x14ac:dyDescent="0.25">
      <c r="A5371">
        <v>420</v>
      </c>
      <c r="B5371">
        <v>520</v>
      </c>
      <c r="C5371" t="s">
        <v>1094</v>
      </c>
      <c r="D5371" t="s">
        <v>911</v>
      </c>
      <c r="E5371" t="s">
        <v>1048</v>
      </c>
      <c r="F5371" t="str">
        <f t="shared" si="83"/>
        <v>420520DKA6430DKA1070-1080DKA3210</v>
      </c>
      <c r="G5371" t="s">
        <v>501</v>
      </c>
    </row>
    <row r="5372" spans="1:7" x14ac:dyDescent="0.25">
      <c r="A5372">
        <v>420</v>
      </c>
      <c r="B5372">
        <v>520</v>
      </c>
      <c r="C5372" t="s">
        <v>1094</v>
      </c>
      <c r="D5372" t="s">
        <v>911</v>
      </c>
      <c r="E5372" t="s">
        <v>1050</v>
      </c>
      <c r="F5372" t="str">
        <f t="shared" si="83"/>
        <v>420520DKA6430DKA1070-1080DKA3220</v>
      </c>
      <c r="G5372" t="s">
        <v>501</v>
      </c>
    </row>
    <row r="5373" spans="1:7" x14ac:dyDescent="0.25">
      <c r="A5373">
        <v>420</v>
      </c>
      <c r="B5373">
        <v>520</v>
      </c>
      <c r="C5373" t="s">
        <v>1094</v>
      </c>
      <c r="D5373" t="s">
        <v>911</v>
      </c>
      <c r="E5373" t="s">
        <v>1052</v>
      </c>
      <c r="F5373" t="str">
        <f t="shared" si="83"/>
        <v>420520DKA6430DKA1070-1080DKA3230</v>
      </c>
      <c r="G5373" t="s">
        <v>501</v>
      </c>
    </row>
    <row r="5374" spans="1:7" x14ac:dyDescent="0.25">
      <c r="A5374">
        <v>420</v>
      </c>
      <c r="B5374">
        <v>520</v>
      </c>
      <c r="C5374" t="s">
        <v>1094</v>
      </c>
      <c r="D5374" t="s">
        <v>913</v>
      </c>
      <c r="E5374" t="s">
        <v>1046</v>
      </c>
      <c r="F5374" t="str">
        <f t="shared" si="83"/>
        <v>420520DKA6430DKA1090DKA3200</v>
      </c>
      <c r="G5374" t="s">
        <v>501</v>
      </c>
    </row>
    <row r="5375" spans="1:7" x14ac:dyDescent="0.25">
      <c r="A5375">
        <v>420</v>
      </c>
      <c r="B5375">
        <v>520</v>
      </c>
      <c r="C5375" t="s">
        <v>1094</v>
      </c>
      <c r="D5375" t="s">
        <v>913</v>
      </c>
      <c r="E5375" t="s">
        <v>1048</v>
      </c>
      <c r="F5375" t="str">
        <f t="shared" si="83"/>
        <v>420520DKA6430DKA1090DKA3210</v>
      </c>
      <c r="G5375" t="s">
        <v>501</v>
      </c>
    </row>
    <row r="5376" spans="1:7" x14ac:dyDescent="0.25">
      <c r="A5376">
        <v>420</v>
      </c>
      <c r="B5376">
        <v>520</v>
      </c>
      <c r="C5376" t="s">
        <v>1094</v>
      </c>
      <c r="D5376" t="s">
        <v>913</v>
      </c>
      <c r="E5376" t="s">
        <v>1050</v>
      </c>
      <c r="F5376" t="str">
        <f t="shared" si="83"/>
        <v>420520DKA6430DKA1090DKA3220</v>
      </c>
      <c r="G5376" t="s">
        <v>501</v>
      </c>
    </row>
    <row r="5377" spans="1:7" x14ac:dyDescent="0.25">
      <c r="A5377">
        <v>420</v>
      </c>
      <c r="B5377">
        <v>520</v>
      </c>
      <c r="C5377" t="s">
        <v>1094</v>
      </c>
      <c r="D5377" t="s">
        <v>913</v>
      </c>
      <c r="E5377" t="s">
        <v>1052</v>
      </c>
      <c r="F5377" t="str">
        <f t="shared" si="83"/>
        <v>420520DKA6430DKA1090DKA3230</v>
      </c>
      <c r="G5377" t="s">
        <v>501</v>
      </c>
    </row>
    <row r="5378" spans="1:7" x14ac:dyDescent="0.25">
      <c r="A5378">
        <v>430</v>
      </c>
      <c r="B5378">
        <v>450</v>
      </c>
      <c r="C5378" t="s">
        <v>1092</v>
      </c>
      <c r="D5378" t="s">
        <v>908</v>
      </c>
      <c r="E5378" t="s">
        <v>1046</v>
      </c>
      <c r="F5378" t="str">
        <f t="shared" si="83"/>
        <v>430450DKA6410DKA1040-1050DKA3200</v>
      </c>
      <c r="G5378" t="s">
        <v>723</v>
      </c>
    </row>
    <row r="5379" spans="1:7" x14ac:dyDescent="0.25">
      <c r="A5379">
        <v>430</v>
      </c>
      <c r="B5379">
        <v>450</v>
      </c>
      <c r="C5379" t="s">
        <v>1092</v>
      </c>
      <c r="D5379" t="s">
        <v>908</v>
      </c>
      <c r="E5379" t="s">
        <v>1048</v>
      </c>
      <c r="F5379" t="str">
        <f t="shared" ref="F5379:F5442" si="84">CONCATENATE(A5379,B5379,C5379,D5379,E5379)</f>
        <v>430450DKA6410DKA1040-1050DKA3210</v>
      </c>
      <c r="G5379" t="s">
        <v>723</v>
      </c>
    </row>
    <row r="5380" spans="1:7" x14ac:dyDescent="0.25">
      <c r="A5380">
        <v>430</v>
      </c>
      <c r="B5380">
        <v>450</v>
      </c>
      <c r="C5380" t="s">
        <v>1092</v>
      </c>
      <c r="D5380" t="s">
        <v>908</v>
      </c>
      <c r="E5380" t="s">
        <v>1050</v>
      </c>
      <c r="F5380" t="str">
        <f t="shared" si="84"/>
        <v>430450DKA6410DKA1040-1050DKA3220</v>
      </c>
      <c r="G5380" t="s">
        <v>723</v>
      </c>
    </row>
    <row r="5381" spans="1:7" x14ac:dyDescent="0.25">
      <c r="A5381">
        <v>430</v>
      </c>
      <c r="B5381">
        <v>450</v>
      </c>
      <c r="C5381" t="s">
        <v>1092</v>
      </c>
      <c r="D5381" t="s">
        <v>908</v>
      </c>
      <c r="E5381" t="s">
        <v>1052</v>
      </c>
      <c r="F5381" t="str">
        <f t="shared" si="84"/>
        <v>430450DKA6410DKA1040-1050DKA3230</v>
      </c>
      <c r="G5381" t="s">
        <v>723</v>
      </c>
    </row>
    <row r="5382" spans="1:7" x14ac:dyDescent="0.25">
      <c r="A5382">
        <v>430</v>
      </c>
      <c r="B5382">
        <v>450</v>
      </c>
      <c r="C5382" t="s">
        <v>1092</v>
      </c>
      <c r="D5382" t="s">
        <v>910</v>
      </c>
      <c r="E5382" t="s">
        <v>1046</v>
      </c>
      <c r="F5382" t="str">
        <f t="shared" si="84"/>
        <v>430450DKA6410DKA1060DKA3200</v>
      </c>
      <c r="G5382" t="s">
        <v>723</v>
      </c>
    </row>
    <row r="5383" spans="1:7" x14ac:dyDescent="0.25">
      <c r="A5383">
        <v>430</v>
      </c>
      <c r="B5383">
        <v>450</v>
      </c>
      <c r="C5383" t="s">
        <v>1092</v>
      </c>
      <c r="D5383" t="s">
        <v>910</v>
      </c>
      <c r="E5383" t="s">
        <v>1048</v>
      </c>
      <c r="F5383" t="str">
        <f t="shared" si="84"/>
        <v>430450DKA6410DKA1060DKA3210</v>
      </c>
      <c r="G5383" t="s">
        <v>723</v>
      </c>
    </row>
    <row r="5384" spans="1:7" x14ac:dyDescent="0.25">
      <c r="A5384">
        <v>430</v>
      </c>
      <c r="B5384">
        <v>450</v>
      </c>
      <c r="C5384" t="s">
        <v>1092</v>
      </c>
      <c r="D5384" t="s">
        <v>910</v>
      </c>
      <c r="E5384" t="s">
        <v>1050</v>
      </c>
      <c r="F5384" t="str">
        <f t="shared" si="84"/>
        <v>430450DKA6410DKA1060DKA3220</v>
      </c>
      <c r="G5384" t="s">
        <v>723</v>
      </c>
    </row>
    <row r="5385" spans="1:7" x14ac:dyDescent="0.25">
      <c r="A5385">
        <v>430</v>
      </c>
      <c r="B5385">
        <v>450</v>
      </c>
      <c r="C5385" t="s">
        <v>1092</v>
      </c>
      <c r="D5385" t="s">
        <v>910</v>
      </c>
      <c r="E5385" t="s">
        <v>1052</v>
      </c>
      <c r="F5385" t="str">
        <f t="shared" si="84"/>
        <v>430450DKA6410DKA1060DKA3230</v>
      </c>
      <c r="G5385" t="s">
        <v>723</v>
      </c>
    </row>
    <row r="5386" spans="1:7" x14ac:dyDescent="0.25">
      <c r="A5386">
        <v>430</v>
      </c>
      <c r="B5386">
        <v>450</v>
      </c>
      <c r="C5386" t="s">
        <v>1092</v>
      </c>
      <c r="D5386" t="s">
        <v>911</v>
      </c>
      <c r="E5386" t="s">
        <v>1046</v>
      </c>
      <c r="F5386" t="str">
        <f t="shared" si="84"/>
        <v>430450DKA6410DKA1070-1080DKA3200</v>
      </c>
      <c r="G5386" t="s">
        <v>723</v>
      </c>
    </row>
    <row r="5387" spans="1:7" x14ac:dyDescent="0.25">
      <c r="A5387">
        <v>430</v>
      </c>
      <c r="B5387">
        <v>450</v>
      </c>
      <c r="C5387" t="s">
        <v>1092</v>
      </c>
      <c r="D5387" t="s">
        <v>911</v>
      </c>
      <c r="E5387" t="s">
        <v>1048</v>
      </c>
      <c r="F5387" t="str">
        <f t="shared" si="84"/>
        <v>430450DKA6410DKA1070-1080DKA3210</v>
      </c>
      <c r="G5387" t="s">
        <v>723</v>
      </c>
    </row>
    <row r="5388" spans="1:7" x14ac:dyDescent="0.25">
      <c r="A5388">
        <v>430</v>
      </c>
      <c r="B5388">
        <v>450</v>
      </c>
      <c r="C5388" t="s">
        <v>1092</v>
      </c>
      <c r="D5388" t="s">
        <v>911</v>
      </c>
      <c r="E5388" t="s">
        <v>1050</v>
      </c>
      <c r="F5388" t="str">
        <f t="shared" si="84"/>
        <v>430450DKA6410DKA1070-1080DKA3220</v>
      </c>
      <c r="G5388" t="s">
        <v>723</v>
      </c>
    </row>
    <row r="5389" spans="1:7" x14ac:dyDescent="0.25">
      <c r="A5389">
        <v>430</v>
      </c>
      <c r="B5389">
        <v>450</v>
      </c>
      <c r="C5389" t="s">
        <v>1092</v>
      </c>
      <c r="D5389" t="s">
        <v>911</v>
      </c>
      <c r="E5389" t="s">
        <v>1052</v>
      </c>
      <c r="F5389" t="str">
        <f t="shared" si="84"/>
        <v>430450DKA6410DKA1070-1080DKA3230</v>
      </c>
      <c r="G5389" t="s">
        <v>723</v>
      </c>
    </row>
    <row r="5390" spans="1:7" x14ac:dyDescent="0.25">
      <c r="A5390">
        <v>430</v>
      </c>
      <c r="B5390">
        <v>450</v>
      </c>
      <c r="C5390" t="s">
        <v>1092</v>
      </c>
      <c r="D5390" t="s">
        <v>913</v>
      </c>
      <c r="E5390" t="s">
        <v>1046</v>
      </c>
      <c r="F5390" t="str">
        <f t="shared" si="84"/>
        <v>430450DKA6410DKA1090DKA3200</v>
      </c>
      <c r="G5390" t="s">
        <v>723</v>
      </c>
    </row>
    <row r="5391" spans="1:7" x14ac:dyDescent="0.25">
      <c r="A5391">
        <v>430</v>
      </c>
      <c r="B5391">
        <v>450</v>
      </c>
      <c r="C5391" t="s">
        <v>1092</v>
      </c>
      <c r="D5391" t="s">
        <v>913</v>
      </c>
      <c r="E5391" t="s">
        <v>1048</v>
      </c>
      <c r="F5391" t="str">
        <f t="shared" si="84"/>
        <v>430450DKA6410DKA1090DKA3210</v>
      </c>
      <c r="G5391" t="s">
        <v>723</v>
      </c>
    </row>
    <row r="5392" spans="1:7" x14ac:dyDescent="0.25">
      <c r="A5392">
        <v>430</v>
      </c>
      <c r="B5392">
        <v>450</v>
      </c>
      <c r="C5392" t="s">
        <v>1092</v>
      </c>
      <c r="D5392" t="s">
        <v>913</v>
      </c>
      <c r="E5392" t="s">
        <v>1050</v>
      </c>
      <c r="F5392" t="str">
        <f t="shared" si="84"/>
        <v>430450DKA6410DKA1090DKA3220</v>
      </c>
      <c r="G5392" t="s">
        <v>723</v>
      </c>
    </row>
    <row r="5393" spans="1:7" x14ac:dyDescent="0.25">
      <c r="A5393">
        <v>430</v>
      </c>
      <c r="B5393">
        <v>450</v>
      </c>
      <c r="C5393" t="s">
        <v>1092</v>
      </c>
      <c r="D5393" t="s">
        <v>913</v>
      </c>
      <c r="E5393" t="s">
        <v>1052</v>
      </c>
      <c r="F5393" t="str">
        <f t="shared" si="84"/>
        <v>430450DKA6410DKA1090DKA3230</v>
      </c>
      <c r="G5393" t="s">
        <v>723</v>
      </c>
    </row>
    <row r="5394" spans="1:7" x14ac:dyDescent="0.25">
      <c r="A5394">
        <v>430</v>
      </c>
      <c r="B5394">
        <v>450</v>
      </c>
      <c r="C5394" t="s">
        <v>1093</v>
      </c>
      <c r="D5394" t="s">
        <v>908</v>
      </c>
      <c r="E5394" t="s">
        <v>1046</v>
      </c>
      <c r="F5394" t="str">
        <f t="shared" si="84"/>
        <v>430450DKA6420DKA1040-1050DKA3200</v>
      </c>
      <c r="G5394" t="s">
        <v>723</v>
      </c>
    </row>
    <row r="5395" spans="1:7" x14ac:dyDescent="0.25">
      <c r="A5395">
        <v>430</v>
      </c>
      <c r="B5395">
        <v>450</v>
      </c>
      <c r="C5395" t="s">
        <v>1093</v>
      </c>
      <c r="D5395" t="s">
        <v>908</v>
      </c>
      <c r="E5395" t="s">
        <v>1048</v>
      </c>
      <c r="F5395" t="str">
        <f t="shared" si="84"/>
        <v>430450DKA6420DKA1040-1050DKA3210</v>
      </c>
      <c r="G5395" t="s">
        <v>723</v>
      </c>
    </row>
    <row r="5396" spans="1:7" x14ac:dyDescent="0.25">
      <c r="A5396">
        <v>430</v>
      </c>
      <c r="B5396">
        <v>450</v>
      </c>
      <c r="C5396" t="s">
        <v>1093</v>
      </c>
      <c r="D5396" t="s">
        <v>908</v>
      </c>
      <c r="E5396" t="s">
        <v>1050</v>
      </c>
      <c r="F5396" t="str">
        <f t="shared" si="84"/>
        <v>430450DKA6420DKA1040-1050DKA3220</v>
      </c>
      <c r="G5396" t="s">
        <v>723</v>
      </c>
    </row>
    <row r="5397" spans="1:7" x14ac:dyDescent="0.25">
      <c r="A5397">
        <v>430</v>
      </c>
      <c r="B5397">
        <v>450</v>
      </c>
      <c r="C5397" t="s">
        <v>1093</v>
      </c>
      <c r="D5397" t="s">
        <v>908</v>
      </c>
      <c r="E5397" t="s">
        <v>1052</v>
      </c>
      <c r="F5397" t="str">
        <f t="shared" si="84"/>
        <v>430450DKA6420DKA1040-1050DKA3230</v>
      </c>
      <c r="G5397" t="s">
        <v>723</v>
      </c>
    </row>
    <row r="5398" spans="1:7" x14ac:dyDescent="0.25">
      <c r="A5398">
        <v>430</v>
      </c>
      <c r="B5398">
        <v>450</v>
      </c>
      <c r="C5398" t="s">
        <v>1093</v>
      </c>
      <c r="D5398" t="s">
        <v>910</v>
      </c>
      <c r="E5398" t="s">
        <v>1046</v>
      </c>
      <c r="F5398" t="str">
        <f t="shared" si="84"/>
        <v>430450DKA6420DKA1060DKA3200</v>
      </c>
      <c r="G5398" t="s">
        <v>723</v>
      </c>
    </row>
    <row r="5399" spans="1:7" x14ac:dyDescent="0.25">
      <c r="A5399">
        <v>430</v>
      </c>
      <c r="B5399">
        <v>450</v>
      </c>
      <c r="C5399" t="s">
        <v>1093</v>
      </c>
      <c r="D5399" t="s">
        <v>910</v>
      </c>
      <c r="E5399" t="s">
        <v>1048</v>
      </c>
      <c r="F5399" t="str">
        <f t="shared" si="84"/>
        <v>430450DKA6420DKA1060DKA3210</v>
      </c>
      <c r="G5399" t="s">
        <v>723</v>
      </c>
    </row>
    <row r="5400" spans="1:7" x14ac:dyDescent="0.25">
      <c r="A5400">
        <v>430</v>
      </c>
      <c r="B5400">
        <v>450</v>
      </c>
      <c r="C5400" t="s">
        <v>1093</v>
      </c>
      <c r="D5400" t="s">
        <v>910</v>
      </c>
      <c r="E5400" t="s">
        <v>1050</v>
      </c>
      <c r="F5400" t="str">
        <f t="shared" si="84"/>
        <v>430450DKA6420DKA1060DKA3220</v>
      </c>
      <c r="G5400" t="s">
        <v>723</v>
      </c>
    </row>
    <row r="5401" spans="1:7" x14ac:dyDescent="0.25">
      <c r="A5401">
        <v>430</v>
      </c>
      <c r="B5401">
        <v>450</v>
      </c>
      <c r="C5401" t="s">
        <v>1093</v>
      </c>
      <c r="D5401" t="s">
        <v>910</v>
      </c>
      <c r="E5401" t="s">
        <v>1052</v>
      </c>
      <c r="F5401" t="str">
        <f t="shared" si="84"/>
        <v>430450DKA6420DKA1060DKA3230</v>
      </c>
      <c r="G5401" t="s">
        <v>723</v>
      </c>
    </row>
    <row r="5402" spans="1:7" x14ac:dyDescent="0.25">
      <c r="A5402">
        <v>430</v>
      </c>
      <c r="B5402">
        <v>450</v>
      </c>
      <c r="C5402" t="s">
        <v>1093</v>
      </c>
      <c r="D5402" t="s">
        <v>911</v>
      </c>
      <c r="E5402" t="s">
        <v>1046</v>
      </c>
      <c r="F5402" t="str">
        <f t="shared" si="84"/>
        <v>430450DKA6420DKA1070-1080DKA3200</v>
      </c>
      <c r="G5402" t="s">
        <v>723</v>
      </c>
    </row>
    <row r="5403" spans="1:7" x14ac:dyDescent="0.25">
      <c r="A5403">
        <v>430</v>
      </c>
      <c r="B5403">
        <v>450</v>
      </c>
      <c r="C5403" t="s">
        <v>1093</v>
      </c>
      <c r="D5403" t="s">
        <v>911</v>
      </c>
      <c r="E5403" t="s">
        <v>1048</v>
      </c>
      <c r="F5403" t="str">
        <f t="shared" si="84"/>
        <v>430450DKA6420DKA1070-1080DKA3210</v>
      </c>
      <c r="G5403" t="s">
        <v>723</v>
      </c>
    </row>
    <row r="5404" spans="1:7" x14ac:dyDescent="0.25">
      <c r="A5404">
        <v>430</v>
      </c>
      <c r="B5404">
        <v>450</v>
      </c>
      <c r="C5404" t="s">
        <v>1093</v>
      </c>
      <c r="D5404" t="s">
        <v>911</v>
      </c>
      <c r="E5404" t="s">
        <v>1050</v>
      </c>
      <c r="F5404" t="str">
        <f t="shared" si="84"/>
        <v>430450DKA6420DKA1070-1080DKA3220</v>
      </c>
      <c r="G5404" t="s">
        <v>723</v>
      </c>
    </row>
    <row r="5405" spans="1:7" x14ac:dyDescent="0.25">
      <c r="A5405">
        <v>430</v>
      </c>
      <c r="B5405">
        <v>450</v>
      </c>
      <c r="C5405" t="s">
        <v>1093</v>
      </c>
      <c r="D5405" t="s">
        <v>911</v>
      </c>
      <c r="E5405" t="s">
        <v>1052</v>
      </c>
      <c r="F5405" t="str">
        <f t="shared" si="84"/>
        <v>430450DKA6420DKA1070-1080DKA3230</v>
      </c>
      <c r="G5405" t="s">
        <v>723</v>
      </c>
    </row>
    <row r="5406" spans="1:7" x14ac:dyDescent="0.25">
      <c r="A5406">
        <v>430</v>
      </c>
      <c r="B5406">
        <v>450</v>
      </c>
      <c r="C5406" t="s">
        <v>1093</v>
      </c>
      <c r="D5406" t="s">
        <v>913</v>
      </c>
      <c r="E5406" t="s">
        <v>1046</v>
      </c>
      <c r="F5406" t="str">
        <f t="shared" si="84"/>
        <v>430450DKA6420DKA1090DKA3200</v>
      </c>
      <c r="G5406" t="s">
        <v>723</v>
      </c>
    </row>
    <row r="5407" spans="1:7" x14ac:dyDescent="0.25">
      <c r="A5407">
        <v>430</v>
      </c>
      <c r="B5407">
        <v>450</v>
      </c>
      <c r="C5407" t="s">
        <v>1093</v>
      </c>
      <c r="D5407" t="s">
        <v>913</v>
      </c>
      <c r="E5407" t="s">
        <v>1048</v>
      </c>
      <c r="F5407" t="str">
        <f t="shared" si="84"/>
        <v>430450DKA6420DKA1090DKA3210</v>
      </c>
      <c r="G5407" t="s">
        <v>723</v>
      </c>
    </row>
    <row r="5408" spans="1:7" x14ac:dyDescent="0.25">
      <c r="A5408">
        <v>430</v>
      </c>
      <c r="B5408">
        <v>450</v>
      </c>
      <c r="C5408" t="s">
        <v>1093</v>
      </c>
      <c r="D5408" t="s">
        <v>913</v>
      </c>
      <c r="E5408" t="s">
        <v>1050</v>
      </c>
      <c r="F5408" t="str">
        <f t="shared" si="84"/>
        <v>430450DKA6420DKA1090DKA3220</v>
      </c>
      <c r="G5408" t="s">
        <v>723</v>
      </c>
    </row>
    <row r="5409" spans="1:7" x14ac:dyDescent="0.25">
      <c r="A5409">
        <v>430</v>
      </c>
      <c r="B5409">
        <v>450</v>
      </c>
      <c r="C5409" t="s">
        <v>1093</v>
      </c>
      <c r="D5409" t="s">
        <v>913</v>
      </c>
      <c r="E5409" t="s">
        <v>1052</v>
      </c>
      <c r="F5409" t="str">
        <f t="shared" si="84"/>
        <v>430450DKA6420DKA1090DKA3230</v>
      </c>
      <c r="G5409" t="s">
        <v>723</v>
      </c>
    </row>
    <row r="5410" spans="1:7" x14ac:dyDescent="0.25">
      <c r="A5410">
        <v>430</v>
      </c>
      <c r="B5410">
        <v>450</v>
      </c>
      <c r="C5410" t="s">
        <v>1094</v>
      </c>
      <c r="D5410" t="s">
        <v>908</v>
      </c>
      <c r="E5410" t="s">
        <v>1046</v>
      </c>
      <c r="F5410" t="str">
        <f t="shared" si="84"/>
        <v>430450DKA6430DKA1040-1050DKA3200</v>
      </c>
      <c r="G5410" t="s">
        <v>723</v>
      </c>
    </row>
    <row r="5411" spans="1:7" x14ac:dyDescent="0.25">
      <c r="A5411">
        <v>430</v>
      </c>
      <c r="B5411">
        <v>450</v>
      </c>
      <c r="C5411" t="s">
        <v>1094</v>
      </c>
      <c r="D5411" t="s">
        <v>908</v>
      </c>
      <c r="E5411" t="s">
        <v>1048</v>
      </c>
      <c r="F5411" t="str">
        <f t="shared" si="84"/>
        <v>430450DKA6430DKA1040-1050DKA3210</v>
      </c>
      <c r="G5411" t="s">
        <v>723</v>
      </c>
    </row>
    <row r="5412" spans="1:7" x14ac:dyDescent="0.25">
      <c r="A5412">
        <v>430</v>
      </c>
      <c r="B5412">
        <v>450</v>
      </c>
      <c r="C5412" t="s">
        <v>1094</v>
      </c>
      <c r="D5412" t="s">
        <v>908</v>
      </c>
      <c r="E5412" t="s">
        <v>1050</v>
      </c>
      <c r="F5412" t="str">
        <f t="shared" si="84"/>
        <v>430450DKA6430DKA1040-1050DKA3220</v>
      </c>
      <c r="G5412" t="s">
        <v>723</v>
      </c>
    </row>
    <row r="5413" spans="1:7" x14ac:dyDescent="0.25">
      <c r="A5413">
        <v>430</v>
      </c>
      <c r="B5413">
        <v>450</v>
      </c>
      <c r="C5413" t="s">
        <v>1094</v>
      </c>
      <c r="D5413" t="s">
        <v>908</v>
      </c>
      <c r="E5413" t="s">
        <v>1052</v>
      </c>
      <c r="F5413" t="str">
        <f t="shared" si="84"/>
        <v>430450DKA6430DKA1040-1050DKA3230</v>
      </c>
      <c r="G5413" t="s">
        <v>723</v>
      </c>
    </row>
    <row r="5414" spans="1:7" x14ac:dyDescent="0.25">
      <c r="A5414">
        <v>430</v>
      </c>
      <c r="B5414">
        <v>450</v>
      </c>
      <c r="C5414" t="s">
        <v>1094</v>
      </c>
      <c r="D5414" t="s">
        <v>910</v>
      </c>
      <c r="E5414" t="s">
        <v>1046</v>
      </c>
      <c r="F5414" t="str">
        <f t="shared" si="84"/>
        <v>430450DKA6430DKA1060DKA3200</v>
      </c>
      <c r="G5414" t="s">
        <v>723</v>
      </c>
    </row>
    <row r="5415" spans="1:7" x14ac:dyDescent="0.25">
      <c r="A5415">
        <v>430</v>
      </c>
      <c r="B5415">
        <v>450</v>
      </c>
      <c r="C5415" t="s">
        <v>1094</v>
      </c>
      <c r="D5415" t="s">
        <v>910</v>
      </c>
      <c r="E5415" t="s">
        <v>1048</v>
      </c>
      <c r="F5415" t="str">
        <f t="shared" si="84"/>
        <v>430450DKA6430DKA1060DKA3210</v>
      </c>
      <c r="G5415" t="s">
        <v>723</v>
      </c>
    </row>
    <row r="5416" spans="1:7" x14ac:dyDescent="0.25">
      <c r="A5416">
        <v>430</v>
      </c>
      <c r="B5416">
        <v>450</v>
      </c>
      <c r="C5416" t="s">
        <v>1094</v>
      </c>
      <c r="D5416" t="s">
        <v>910</v>
      </c>
      <c r="E5416" t="s">
        <v>1050</v>
      </c>
      <c r="F5416" t="str">
        <f t="shared" si="84"/>
        <v>430450DKA6430DKA1060DKA3220</v>
      </c>
      <c r="G5416" t="s">
        <v>723</v>
      </c>
    </row>
    <row r="5417" spans="1:7" x14ac:dyDescent="0.25">
      <c r="A5417">
        <v>430</v>
      </c>
      <c r="B5417">
        <v>450</v>
      </c>
      <c r="C5417" t="s">
        <v>1094</v>
      </c>
      <c r="D5417" t="s">
        <v>910</v>
      </c>
      <c r="E5417" t="s">
        <v>1052</v>
      </c>
      <c r="F5417" t="str">
        <f t="shared" si="84"/>
        <v>430450DKA6430DKA1060DKA3230</v>
      </c>
      <c r="G5417" t="s">
        <v>723</v>
      </c>
    </row>
    <row r="5418" spans="1:7" x14ac:dyDescent="0.25">
      <c r="A5418">
        <v>430</v>
      </c>
      <c r="B5418">
        <v>450</v>
      </c>
      <c r="C5418" t="s">
        <v>1094</v>
      </c>
      <c r="D5418" t="s">
        <v>911</v>
      </c>
      <c r="E5418" t="s">
        <v>1046</v>
      </c>
      <c r="F5418" t="str">
        <f t="shared" si="84"/>
        <v>430450DKA6430DKA1070-1080DKA3200</v>
      </c>
      <c r="G5418" t="s">
        <v>723</v>
      </c>
    </row>
    <row r="5419" spans="1:7" x14ac:dyDescent="0.25">
      <c r="A5419">
        <v>430</v>
      </c>
      <c r="B5419">
        <v>450</v>
      </c>
      <c r="C5419" t="s">
        <v>1094</v>
      </c>
      <c r="D5419" t="s">
        <v>911</v>
      </c>
      <c r="E5419" t="s">
        <v>1048</v>
      </c>
      <c r="F5419" t="str">
        <f t="shared" si="84"/>
        <v>430450DKA6430DKA1070-1080DKA3210</v>
      </c>
      <c r="G5419" t="s">
        <v>723</v>
      </c>
    </row>
    <row r="5420" spans="1:7" x14ac:dyDescent="0.25">
      <c r="A5420">
        <v>430</v>
      </c>
      <c r="B5420">
        <v>450</v>
      </c>
      <c r="C5420" t="s">
        <v>1094</v>
      </c>
      <c r="D5420" t="s">
        <v>911</v>
      </c>
      <c r="E5420" t="s">
        <v>1050</v>
      </c>
      <c r="F5420" t="str">
        <f t="shared" si="84"/>
        <v>430450DKA6430DKA1070-1080DKA3220</v>
      </c>
      <c r="G5420" t="s">
        <v>723</v>
      </c>
    </row>
    <row r="5421" spans="1:7" x14ac:dyDescent="0.25">
      <c r="A5421">
        <v>430</v>
      </c>
      <c r="B5421">
        <v>450</v>
      </c>
      <c r="C5421" t="s">
        <v>1094</v>
      </c>
      <c r="D5421" t="s">
        <v>911</v>
      </c>
      <c r="E5421" t="s">
        <v>1052</v>
      </c>
      <c r="F5421" t="str">
        <f t="shared" si="84"/>
        <v>430450DKA6430DKA1070-1080DKA3230</v>
      </c>
      <c r="G5421" t="s">
        <v>723</v>
      </c>
    </row>
    <row r="5422" spans="1:7" x14ac:dyDescent="0.25">
      <c r="A5422">
        <v>430</v>
      </c>
      <c r="B5422">
        <v>450</v>
      </c>
      <c r="C5422" t="s">
        <v>1094</v>
      </c>
      <c r="D5422" t="s">
        <v>913</v>
      </c>
      <c r="E5422" t="s">
        <v>1046</v>
      </c>
      <c r="F5422" t="str">
        <f t="shared" si="84"/>
        <v>430450DKA6430DKA1090DKA3200</v>
      </c>
      <c r="G5422" t="s">
        <v>723</v>
      </c>
    </row>
    <row r="5423" spans="1:7" x14ac:dyDescent="0.25">
      <c r="A5423">
        <v>430</v>
      </c>
      <c r="B5423">
        <v>450</v>
      </c>
      <c r="C5423" t="s">
        <v>1094</v>
      </c>
      <c r="D5423" t="s">
        <v>913</v>
      </c>
      <c r="E5423" t="s">
        <v>1048</v>
      </c>
      <c r="F5423" t="str">
        <f t="shared" si="84"/>
        <v>430450DKA6430DKA1090DKA3210</v>
      </c>
      <c r="G5423" t="s">
        <v>723</v>
      </c>
    </row>
    <row r="5424" spans="1:7" x14ac:dyDescent="0.25">
      <c r="A5424">
        <v>430</v>
      </c>
      <c r="B5424">
        <v>450</v>
      </c>
      <c r="C5424" t="s">
        <v>1094</v>
      </c>
      <c r="D5424" t="s">
        <v>913</v>
      </c>
      <c r="E5424" t="s">
        <v>1050</v>
      </c>
      <c r="F5424" t="str">
        <f t="shared" si="84"/>
        <v>430450DKA6430DKA1090DKA3220</v>
      </c>
      <c r="G5424" t="s">
        <v>723</v>
      </c>
    </row>
    <row r="5425" spans="1:7" x14ac:dyDescent="0.25">
      <c r="A5425">
        <v>430</v>
      </c>
      <c r="B5425">
        <v>450</v>
      </c>
      <c r="C5425" t="s">
        <v>1094</v>
      </c>
      <c r="D5425" t="s">
        <v>913</v>
      </c>
      <c r="E5425" t="s">
        <v>1052</v>
      </c>
      <c r="F5425" t="str">
        <f t="shared" si="84"/>
        <v>430450DKA6430DKA1090DKA3230</v>
      </c>
      <c r="G5425" t="s">
        <v>723</v>
      </c>
    </row>
    <row r="5426" spans="1:7" x14ac:dyDescent="0.25">
      <c r="A5426">
        <v>430</v>
      </c>
      <c r="B5426">
        <v>460</v>
      </c>
      <c r="C5426" t="s">
        <v>1092</v>
      </c>
      <c r="D5426" t="s">
        <v>908</v>
      </c>
      <c r="E5426" t="s">
        <v>1046</v>
      </c>
      <c r="F5426" t="str">
        <f t="shared" si="84"/>
        <v>430460DKA6410DKA1040-1050DKA3200</v>
      </c>
      <c r="G5426" t="s">
        <v>501</v>
      </c>
    </row>
    <row r="5427" spans="1:7" x14ac:dyDescent="0.25">
      <c r="A5427">
        <v>430</v>
      </c>
      <c r="B5427">
        <v>460</v>
      </c>
      <c r="C5427" t="s">
        <v>1092</v>
      </c>
      <c r="D5427" t="s">
        <v>908</v>
      </c>
      <c r="E5427" t="s">
        <v>1048</v>
      </c>
      <c r="F5427" t="str">
        <f t="shared" si="84"/>
        <v>430460DKA6410DKA1040-1050DKA3210</v>
      </c>
      <c r="G5427" t="s">
        <v>501</v>
      </c>
    </row>
    <row r="5428" spans="1:7" x14ac:dyDescent="0.25">
      <c r="A5428">
        <v>430</v>
      </c>
      <c r="B5428">
        <v>460</v>
      </c>
      <c r="C5428" t="s">
        <v>1092</v>
      </c>
      <c r="D5428" t="s">
        <v>908</v>
      </c>
      <c r="E5428" t="s">
        <v>1050</v>
      </c>
      <c r="F5428" t="str">
        <f t="shared" si="84"/>
        <v>430460DKA6410DKA1040-1050DKA3220</v>
      </c>
      <c r="G5428" t="s">
        <v>501</v>
      </c>
    </row>
    <row r="5429" spans="1:7" x14ac:dyDescent="0.25">
      <c r="A5429">
        <v>430</v>
      </c>
      <c r="B5429">
        <v>460</v>
      </c>
      <c r="C5429" t="s">
        <v>1092</v>
      </c>
      <c r="D5429" t="s">
        <v>908</v>
      </c>
      <c r="E5429" t="s">
        <v>1052</v>
      </c>
      <c r="F5429" t="str">
        <f t="shared" si="84"/>
        <v>430460DKA6410DKA1040-1050DKA3230</v>
      </c>
      <c r="G5429" t="s">
        <v>501</v>
      </c>
    </row>
    <row r="5430" spans="1:7" x14ac:dyDescent="0.25">
      <c r="A5430">
        <v>430</v>
      </c>
      <c r="B5430">
        <v>460</v>
      </c>
      <c r="C5430" t="s">
        <v>1092</v>
      </c>
      <c r="D5430" t="s">
        <v>910</v>
      </c>
      <c r="E5430" t="s">
        <v>1046</v>
      </c>
      <c r="F5430" t="str">
        <f t="shared" si="84"/>
        <v>430460DKA6410DKA1060DKA3200</v>
      </c>
      <c r="G5430" t="s">
        <v>723</v>
      </c>
    </row>
    <row r="5431" spans="1:7" x14ac:dyDescent="0.25">
      <c r="A5431">
        <v>430</v>
      </c>
      <c r="B5431">
        <v>460</v>
      </c>
      <c r="C5431" t="s">
        <v>1092</v>
      </c>
      <c r="D5431" t="s">
        <v>910</v>
      </c>
      <c r="E5431" t="s">
        <v>1048</v>
      </c>
      <c r="F5431" t="str">
        <f t="shared" si="84"/>
        <v>430460DKA6410DKA1060DKA3210</v>
      </c>
      <c r="G5431" t="s">
        <v>723</v>
      </c>
    </row>
    <row r="5432" spans="1:7" x14ac:dyDescent="0.25">
      <c r="A5432">
        <v>430</v>
      </c>
      <c r="B5432">
        <v>460</v>
      </c>
      <c r="C5432" t="s">
        <v>1092</v>
      </c>
      <c r="D5432" t="s">
        <v>910</v>
      </c>
      <c r="E5432" t="s">
        <v>1050</v>
      </c>
      <c r="F5432" t="str">
        <f t="shared" si="84"/>
        <v>430460DKA6410DKA1060DKA3220</v>
      </c>
      <c r="G5432" t="s">
        <v>723</v>
      </c>
    </row>
    <row r="5433" spans="1:7" x14ac:dyDescent="0.25">
      <c r="A5433">
        <v>430</v>
      </c>
      <c r="B5433">
        <v>460</v>
      </c>
      <c r="C5433" t="s">
        <v>1092</v>
      </c>
      <c r="D5433" t="s">
        <v>910</v>
      </c>
      <c r="E5433" t="s">
        <v>1052</v>
      </c>
      <c r="F5433" t="str">
        <f t="shared" si="84"/>
        <v>430460DKA6410DKA1060DKA3230</v>
      </c>
      <c r="G5433" t="s">
        <v>723</v>
      </c>
    </row>
    <row r="5434" spans="1:7" x14ac:dyDescent="0.25">
      <c r="A5434">
        <v>430</v>
      </c>
      <c r="B5434">
        <v>460</v>
      </c>
      <c r="C5434" t="s">
        <v>1092</v>
      </c>
      <c r="D5434" t="s">
        <v>911</v>
      </c>
      <c r="E5434" t="s">
        <v>1046</v>
      </c>
      <c r="F5434" t="str">
        <f t="shared" si="84"/>
        <v>430460DKA6410DKA1070-1080DKA3200</v>
      </c>
      <c r="G5434" t="s">
        <v>723</v>
      </c>
    </row>
    <row r="5435" spans="1:7" x14ac:dyDescent="0.25">
      <c r="A5435">
        <v>430</v>
      </c>
      <c r="B5435">
        <v>460</v>
      </c>
      <c r="C5435" t="s">
        <v>1092</v>
      </c>
      <c r="D5435" t="s">
        <v>911</v>
      </c>
      <c r="E5435" t="s">
        <v>1048</v>
      </c>
      <c r="F5435" t="str">
        <f t="shared" si="84"/>
        <v>430460DKA6410DKA1070-1080DKA3210</v>
      </c>
      <c r="G5435" t="s">
        <v>723</v>
      </c>
    </row>
    <row r="5436" spans="1:7" x14ac:dyDescent="0.25">
      <c r="A5436">
        <v>430</v>
      </c>
      <c r="B5436">
        <v>460</v>
      </c>
      <c r="C5436" t="s">
        <v>1092</v>
      </c>
      <c r="D5436" t="s">
        <v>911</v>
      </c>
      <c r="E5436" t="s">
        <v>1050</v>
      </c>
      <c r="F5436" t="str">
        <f t="shared" si="84"/>
        <v>430460DKA6410DKA1070-1080DKA3220</v>
      </c>
      <c r="G5436" t="s">
        <v>723</v>
      </c>
    </row>
    <row r="5437" spans="1:7" x14ac:dyDescent="0.25">
      <c r="A5437">
        <v>430</v>
      </c>
      <c r="B5437">
        <v>460</v>
      </c>
      <c r="C5437" t="s">
        <v>1092</v>
      </c>
      <c r="D5437" t="s">
        <v>911</v>
      </c>
      <c r="E5437" t="s">
        <v>1052</v>
      </c>
      <c r="F5437" t="str">
        <f t="shared" si="84"/>
        <v>430460DKA6410DKA1070-1080DKA3230</v>
      </c>
      <c r="G5437" t="s">
        <v>723</v>
      </c>
    </row>
    <row r="5438" spans="1:7" x14ac:dyDescent="0.25">
      <c r="A5438">
        <v>430</v>
      </c>
      <c r="B5438">
        <v>460</v>
      </c>
      <c r="C5438" t="s">
        <v>1092</v>
      </c>
      <c r="D5438" t="s">
        <v>913</v>
      </c>
      <c r="E5438" t="s">
        <v>1046</v>
      </c>
      <c r="F5438" t="str">
        <f t="shared" si="84"/>
        <v>430460DKA6410DKA1090DKA3200</v>
      </c>
      <c r="G5438" t="s">
        <v>723</v>
      </c>
    </row>
    <row r="5439" spans="1:7" x14ac:dyDescent="0.25">
      <c r="A5439">
        <v>430</v>
      </c>
      <c r="B5439">
        <v>460</v>
      </c>
      <c r="C5439" t="s">
        <v>1092</v>
      </c>
      <c r="D5439" t="s">
        <v>913</v>
      </c>
      <c r="E5439" t="s">
        <v>1048</v>
      </c>
      <c r="F5439" t="str">
        <f t="shared" si="84"/>
        <v>430460DKA6410DKA1090DKA3210</v>
      </c>
      <c r="G5439" t="s">
        <v>723</v>
      </c>
    </row>
    <row r="5440" spans="1:7" x14ac:dyDescent="0.25">
      <c r="A5440">
        <v>430</v>
      </c>
      <c r="B5440">
        <v>460</v>
      </c>
      <c r="C5440" t="s">
        <v>1092</v>
      </c>
      <c r="D5440" t="s">
        <v>913</v>
      </c>
      <c r="E5440" t="s">
        <v>1050</v>
      </c>
      <c r="F5440" t="str">
        <f t="shared" si="84"/>
        <v>430460DKA6410DKA1090DKA3220</v>
      </c>
      <c r="G5440" t="s">
        <v>723</v>
      </c>
    </row>
    <row r="5441" spans="1:7" x14ac:dyDescent="0.25">
      <c r="A5441">
        <v>430</v>
      </c>
      <c r="B5441">
        <v>460</v>
      </c>
      <c r="C5441" t="s">
        <v>1092</v>
      </c>
      <c r="D5441" t="s">
        <v>913</v>
      </c>
      <c r="E5441" t="s">
        <v>1052</v>
      </c>
      <c r="F5441" t="str">
        <f t="shared" si="84"/>
        <v>430460DKA6410DKA1090DKA3230</v>
      </c>
      <c r="G5441" t="s">
        <v>723</v>
      </c>
    </row>
    <row r="5442" spans="1:7" x14ac:dyDescent="0.25">
      <c r="A5442">
        <v>430</v>
      </c>
      <c r="B5442">
        <v>460</v>
      </c>
      <c r="C5442" t="s">
        <v>1093</v>
      </c>
      <c r="D5442" t="s">
        <v>908</v>
      </c>
      <c r="E5442" t="s">
        <v>1046</v>
      </c>
      <c r="F5442" t="str">
        <f t="shared" si="84"/>
        <v>430460DKA6420DKA1040-1050DKA3200</v>
      </c>
      <c r="G5442" t="s">
        <v>501</v>
      </c>
    </row>
    <row r="5443" spans="1:7" x14ac:dyDescent="0.25">
      <c r="A5443">
        <v>430</v>
      </c>
      <c r="B5443">
        <v>460</v>
      </c>
      <c r="C5443" t="s">
        <v>1093</v>
      </c>
      <c r="D5443" t="s">
        <v>908</v>
      </c>
      <c r="E5443" t="s">
        <v>1048</v>
      </c>
      <c r="F5443" t="str">
        <f t="shared" ref="F5443:F5506" si="85">CONCATENATE(A5443,B5443,C5443,D5443,E5443)</f>
        <v>430460DKA6420DKA1040-1050DKA3210</v>
      </c>
      <c r="G5443" t="s">
        <v>501</v>
      </c>
    </row>
    <row r="5444" spans="1:7" x14ac:dyDescent="0.25">
      <c r="A5444">
        <v>430</v>
      </c>
      <c r="B5444">
        <v>460</v>
      </c>
      <c r="C5444" t="s">
        <v>1093</v>
      </c>
      <c r="D5444" t="s">
        <v>908</v>
      </c>
      <c r="E5444" t="s">
        <v>1050</v>
      </c>
      <c r="F5444" t="str">
        <f t="shared" si="85"/>
        <v>430460DKA6420DKA1040-1050DKA3220</v>
      </c>
      <c r="G5444" t="s">
        <v>501</v>
      </c>
    </row>
    <row r="5445" spans="1:7" x14ac:dyDescent="0.25">
      <c r="A5445">
        <v>430</v>
      </c>
      <c r="B5445">
        <v>460</v>
      </c>
      <c r="C5445" t="s">
        <v>1093</v>
      </c>
      <c r="D5445" t="s">
        <v>908</v>
      </c>
      <c r="E5445" t="s">
        <v>1052</v>
      </c>
      <c r="F5445" t="str">
        <f t="shared" si="85"/>
        <v>430460DKA6420DKA1040-1050DKA3230</v>
      </c>
      <c r="G5445" t="s">
        <v>501</v>
      </c>
    </row>
    <row r="5446" spans="1:7" x14ac:dyDescent="0.25">
      <c r="A5446">
        <v>430</v>
      </c>
      <c r="B5446">
        <v>460</v>
      </c>
      <c r="C5446" t="s">
        <v>1093</v>
      </c>
      <c r="D5446" t="s">
        <v>910</v>
      </c>
      <c r="E5446" t="s">
        <v>1046</v>
      </c>
      <c r="F5446" t="str">
        <f t="shared" si="85"/>
        <v>430460DKA6420DKA1060DKA3200</v>
      </c>
      <c r="G5446" t="s">
        <v>723</v>
      </c>
    </row>
    <row r="5447" spans="1:7" x14ac:dyDescent="0.25">
      <c r="A5447">
        <v>430</v>
      </c>
      <c r="B5447">
        <v>460</v>
      </c>
      <c r="C5447" t="s">
        <v>1093</v>
      </c>
      <c r="D5447" t="s">
        <v>910</v>
      </c>
      <c r="E5447" t="s">
        <v>1048</v>
      </c>
      <c r="F5447" t="str">
        <f t="shared" si="85"/>
        <v>430460DKA6420DKA1060DKA3210</v>
      </c>
      <c r="G5447" t="s">
        <v>723</v>
      </c>
    </row>
    <row r="5448" spans="1:7" x14ac:dyDescent="0.25">
      <c r="A5448">
        <v>430</v>
      </c>
      <c r="B5448">
        <v>460</v>
      </c>
      <c r="C5448" t="s">
        <v>1093</v>
      </c>
      <c r="D5448" t="s">
        <v>910</v>
      </c>
      <c r="E5448" t="s">
        <v>1050</v>
      </c>
      <c r="F5448" t="str">
        <f t="shared" si="85"/>
        <v>430460DKA6420DKA1060DKA3220</v>
      </c>
      <c r="G5448" t="s">
        <v>723</v>
      </c>
    </row>
    <row r="5449" spans="1:7" x14ac:dyDescent="0.25">
      <c r="A5449">
        <v>430</v>
      </c>
      <c r="B5449">
        <v>460</v>
      </c>
      <c r="C5449" t="s">
        <v>1093</v>
      </c>
      <c r="D5449" t="s">
        <v>910</v>
      </c>
      <c r="E5449" t="s">
        <v>1052</v>
      </c>
      <c r="F5449" t="str">
        <f t="shared" si="85"/>
        <v>430460DKA6420DKA1060DKA3230</v>
      </c>
      <c r="G5449" t="s">
        <v>723</v>
      </c>
    </row>
    <row r="5450" spans="1:7" x14ac:dyDescent="0.25">
      <c r="A5450">
        <v>430</v>
      </c>
      <c r="B5450">
        <v>460</v>
      </c>
      <c r="C5450" t="s">
        <v>1093</v>
      </c>
      <c r="D5450" t="s">
        <v>911</v>
      </c>
      <c r="E5450" t="s">
        <v>1046</v>
      </c>
      <c r="F5450" t="str">
        <f t="shared" si="85"/>
        <v>430460DKA6420DKA1070-1080DKA3200</v>
      </c>
      <c r="G5450" t="s">
        <v>723</v>
      </c>
    </row>
    <row r="5451" spans="1:7" x14ac:dyDescent="0.25">
      <c r="A5451">
        <v>430</v>
      </c>
      <c r="B5451">
        <v>460</v>
      </c>
      <c r="C5451" t="s">
        <v>1093</v>
      </c>
      <c r="D5451" t="s">
        <v>911</v>
      </c>
      <c r="E5451" t="s">
        <v>1048</v>
      </c>
      <c r="F5451" t="str">
        <f t="shared" si="85"/>
        <v>430460DKA6420DKA1070-1080DKA3210</v>
      </c>
      <c r="G5451" t="s">
        <v>723</v>
      </c>
    </row>
    <row r="5452" spans="1:7" x14ac:dyDescent="0.25">
      <c r="A5452">
        <v>430</v>
      </c>
      <c r="B5452">
        <v>460</v>
      </c>
      <c r="C5452" t="s">
        <v>1093</v>
      </c>
      <c r="D5452" t="s">
        <v>911</v>
      </c>
      <c r="E5452" t="s">
        <v>1050</v>
      </c>
      <c r="F5452" t="str">
        <f t="shared" si="85"/>
        <v>430460DKA6420DKA1070-1080DKA3220</v>
      </c>
      <c r="G5452" t="s">
        <v>723</v>
      </c>
    </row>
    <row r="5453" spans="1:7" x14ac:dyDescent="0.25">
      <c r="A5453">
        <v>430</v>
      </c>
      <c r="B5453">
        <v>460</v>
      </c>
      <c r="C5453" t="s">
        <v>1093</v>
      </c>
      <c r="D5453" t="s">
        <v>911</v>
      </c>
      <c r="E5453" t="s">
        <v>1052</v>
      </c>
      <c r="F5453" t="str">
        <f t="shared" si="85"/>
        <v>430460DKA6420DKA1070-1080DKA3230</v>
      </c>
      <c r="G5453" t="s">
        <v>723</v>
      </c>
    </row>
    <row r="5454" spans="1:7" x14ac:dyDescent="0.25">
      <c r="A5454">
        <v>430</v>
      </c>
      <c r="B5454">
        <v>460</v>
      </c>
      <c r="C5454" t="s">
        <v>1093</v>
      </c>
      <c r="D5454" t="s">
        <v>913</v>
      </c>
      <c r="E5454" t="s">
        <v>1046</v>
      </c>
      <c r="F5454" t="str">
        <f t="shared" si="85"/>
        <v>430460DKA6420DKA1090DKA3200</v>
      </c>
      <c r="G5454" t="s">
        <v>723</v>
      </c>
    </row>
    <row r="5455" spans="1:7" x14ac:dyDescent="0.25">
      <c r="A5455">
        <v>430</v>
      </c>
      <c r="B5455">
        <v>460</v>
      </c>
      <c r="C5455" t="s">
        <v>1093</v>
      </c>
      <c r="D5455" t="s">
        <v>913</v>
      </c>
      <c r="E5455" t="s">
        <v>1048</v>
      </c>
      <c r="F5455" t="str">
        <f t="shared" si="85"/>
        <v>430460DKA6420DKA1090DKA3210</v>
      </c>
      <c r="G5455" t="s">
        <v>723</v>
      </c>
    </row>
    <row r="5456" spans="1:7" x14ac:dyDescent="0.25">
      <c r="A5456">
        <v>430</v>
      </c>
      <c r="B5456">
        <v>460</v>
      </c>
      <c r="C5456" t="s">
        <v>1093</v>
      </c>
      <c r="D5456" t="s">
        <v>913</v>
      </c>
      <c r="E5456" t="s">
        <v>1050</v>
      </c>
      <c r="F5456" t="str">
        <f t="shared" si="85"/>
        <v>430460DKA6420DKA1090DKA3220</v>
      </c>
      <c r="G5456" t="s">
        <v>723</v>
      </c>
    </row>
    <row r="5457" spans="1:7" x14ac:dyDescent="0.25">
      <c r="A5457">
        <v>430</v>
      </c>
      <c r="B5457">
        <v>460</v>
      </c>
      <c r="C5457" t="s">
        <v>1093</v>
      </c>
      <c r="D5457" t="s">
        <v>913</v>
      </c>
      <c r="E5457" t="s">
        <v>1052</v>
      </c>
      <c r="F5457" t="str">
        <f t="shared" si="85"/>
        <v>430460DKA6420DKA1090DKA3230</v>
      </c>
      <c r="G5457" t="s">
        <v>723</v>
      </c>
    </row>
    <row r="5458" spans="1:7" x14ac:dyDescent="0.25">
      <c r="A5458">
        <v>430</v>
      </c>
      <c r="B5458">
        <v>460</v>
      </c>
      <c r="C5458" t="s">
        <v>1094</v>
      </c>
      <c r="D5458" t="s">
        <v>908</v>
      </c>
      <c r="E5458" t="s">
        <v>1046</v>
      </c>
      <c r="F5458" t="str">
        <f t="shared" si="85"/>
        <v>430460DKA6430DKA1040-1050DKA3200</v>
      </c>
      <c r="G5458" t="s">
        <v>723</v>
      </c>
    </row>
    <row r="5459" spans="1:7" x14ac:dyDescent="0.25">
      <c r="A5459">
        <v>430</v>
      </c>
      <c r="B5459">
        <v>460</v>
      </c>
      <c r="C5459" t="s">
        <v>1094</v>
      </c>
      <c r="D5459" t="s">
        <v>908</v>
      </c>
      <c r="E5459" t="s">
        <v>1048</v>
      </c>
      <c r="F5459" t="str">
        <f t="shared" si="85"/>
        <v>430460DKA6430DKA1040-1050DKA3210</v>
      </c>
      <c r="G5459" t="s">
        <v>723</v>
      </c>
    </row>
    <row r="5460" spans="1:7" x14ac:dyDescent="0.25">
      <c r="A5460">
        <v>430</v>
      </c>
      <c r="B5460">
        <v>460</v>
      </c>
      <c r="C5460" t="s">
        <v>1094</v>
      </c>
      <c r="D5460" t="s">
        <v>908</v>
      </c>
      <c r="E5460" t="s">
        <v>1050</v>
      </c>
      <c r="F5460" t="str">
        <f t="shared" si="85"/>
        <v>430460DKA6430DKA1040-1050DKA3220</v>
      </c>
      <c r="G5460" t="s">
        <v>723</v>
      </c>
    </row>
    <row r="5461" spans="1:7" x14ac:dyDescent="0.25">
      <c r="A5461">
        <v>430</v>
      </c>
      <c r="B5461">
        <v>460</v>
      </c>
      <c r="C5461" t="s">
        <v>1094</v>
      </c>
      <c r="D5461" t="s">
        <v>908</v>
      </c>
      <c r="E5461" t="s">
        <v>1052</v>
      </c>
      <c r="F5461" t="str">
        <f t="shared" si="85"/>
        <v>430460DKA6430DKA1040-1050DKA3230</v>
      </c>
      <c r="G5461" t="s">
        <v>723</v>
      </c>
    </row>
    <row r="5462" spans="1:7" x14ac:dyDescent="0.25">
      <c r="A5462">
        <v>430</v>
      </c>
      <c r="B5462">
        <v>460</v>
      </c>
      <c r="C5462" t="s">
        <v>1094</v>
      </c>
      <c r="D5462" t="s">
        <v>910</v>
      </c>
      <c r="E5462" t="s">
        <v>1046</v>
      </c>
      <c r="F5462" t="str">
        <f t="shared" si="85"/>
        <v>430460DKA6430DKA1060DKA3200</v>
      </c>
      <c r="G5462" t="s">
        <v>723</v>
      </c>
    </row>
    <row r="5463" spans="1:7" x14ac:dyDescent="0.25">
      <c r="A5463">
        <v>430</v>
      </c>
      <c r="B5463">
        <v>460</v>
      </c>
      <c r="C5463" t="s">
        <v>1094</v>
      </c>
      <c r="D5463" t="s">
        <v>910</v>
      </c>
      <c r="E5463" t="s">
        <v>1048</v>
      </c>
      <c r="F5463" t="str">
        <f t="shared" si="85"/>
        <v>430460DKA6430DKA1060DKA3210</v>
      </c>
      <c r="G5463" t="s">
        <v>723</v>
      </c>
    </row>
    <row r="5464" spans="1:7" x14ac:dyDescent="0.25">
      <c r="A5464">
        <v>430</v>
      </c>
      <c r="B5464">
        <v>460</v>
      </c>
      <c r="C5464" t="s">
        <v>1094</v>
      </c>
      <c r="D5464" t="s">
        <v>910</v>
      </c>
      <c r="E5464" t="s">
        <v>1050</v>
      </c>
      <c r="F5464" t="str">
        <f t="shared" si="85"/>
        <v>430460DKA6430DKA1060DKA3220</v>
      </c>
      <c r="G5464" t="s">
        <v>723</v>
      </c>
    </row>
    <row r="5465" spans="1:7" x14ac:dyDescent="0.25">
      <c r="A5465">
        <v>430</v>
      </c>
      <c r="B5465">
        <v>460</v>
      </c>
      <c r="C5465" t="s">
        <v>1094</v>
      </c>
      <c r="D5465" t="s">
        <v>910</v>
      </c>
      <c r="E5465" t="s">
        <v>1052</v>
      </c>
      <c r="F5465" t="str">
        <f t="shared" si="85"/>
        <v>430460DKA6430DKA1060DKA3230</v>
      </c>
      <c r="G5465" t="s">
        <v>723</v>
      </c>
    </row>
    <row r="5466" spans="1:7" x14ac:dyDescent="0.25">
      <c r="A5466">
        <v>430</v>
      </c>
      <c r="B5466">
        <v>460</v>
      </c>
      <c r="C5466" t="s">
        <v>1094</v>
      </c>
      <c r="D5466" t="s">
        <v>911</v>
      </c>
      <c r="E5466" t="s">
        <v>1046</v>
      </c>
      <c r="F5466" t="str">
        <f t="shared" si="85"/>
        <v>430460DKA6430DKA1070-1080DKA3200</v>
      </c>
      <c r="G5466" t="s">
        <v>723</v>
      </c>
    </row>
    <row r="5467" spans="1:7" x14ac:dyDescent="0.25">
      <c r="A5467">
        <v>430</v>
      </c>
      <c r="B5467">
        <v>460</v>
      </c>
      <c r="C5467" t="s">
        <v>1094</v>
      </c>
      <c r="D5467" t="s">
        <v>911</v>
      </c>
      <c r="E5467" t="s">
        <v>1048</v>
      </c>
      <c r="F5467" t="str">
        <f t="shared" si="85"/>
        <v>430460DKA6430DKA1070-1080DKA3210</v>
      </c>
      <c r="G5467" t="s">
        <v>723</v>
      </c>
    </row>
    <row r="5468" spans="1:7" x14ac:dyDescent="0.25">
      <c r="A5468">
        <v>430</v>
      </c>
      <c r="B5468">
        <v>460</v>
      </c>
      <c r="C5468" t="s">
        <v>1094</v>
      </c>
      <c r="D5468" t="s">
        <v>911</v>
      </c>
      <c r="E5468" t="s">
        <v>1050</v>
      </c>
      <c r="F5468" t="str">
        <f t="shared" si="85"/>
        <v>430460DKA6430DKA1070-1080DKA3220</v>
      </c>
      <c r="G5468" t="s">
        <v>723</v>
      </c>
    </row>
    <row r="5469" spans="1:7" x14ac:dyDescent="0.25">
      <c r="A5469">
        <v>430</v>
      </c>
      <c r="B5469">
        <v>460</v>
      </c>
      <c r="C5469" t="s">
        <v>1094</v>
      </c>
      <c r="D5469" t="s">
        <v>911</v>
      </c>
      <c r="E5469" t="s">
        <v>1052</v>
      </c>
      <c r="F5469" t="str">
        <f t="shared" si="85"/>
        <v>430460DKA6430DKA1070-1080DKA3230</v>
      </c>
      <c r="G5469" t="s">
        <v>723</v>
      </c>
    </row>
    <row r="5470" spans="1:7" x14ac:dyDescent="0.25">
      <c r="A5470">
        <v>430</v>
      </c>
      <c r="B5470">
        <v>460</v>
      </c>
      <c r="C5470" t="s">
        <v>1094</v>
      </c>
      <c r="D5470" t="s">
        <v>913</v>
      </c>
      <c r="E5470" t="s">
        <v>1046</v>
      </c>
      <c r="F5470" t="str">
        <f t="shared" si="85"/>
        <v>430460DKA6430DKA1090DKA3200</v>
      </c>
      <c r="G5470" t="s">
        <v>723</v>
      </c>
    </row>
    <row r="5471" spans="1:7" x14ac:dyDescent="0.25">
      <c r="A5471">
        <v>430</v>
      </c>
      <c r="B5471">
        <v>460</v>
      </c>
      <c r="C5471" t="s">
        <v>1094</v>
      </c>
      <c r="D5471" t="s">
        <v>913</v>
      </c>
      <c r="E5471" t="s">
        <v>1048</v>
      </c>
      <c r="F5471" t="str">
        <f t="shared" si="85"/>
        <v>430460DKA6430DKA1090DKA3210</v>
      </c>
      <c r="G5471" t="s">
        <v>723</v>
      </c>
    </row>
    <row r="5472" spans="1:7" x14ac:dyDescent="0.25">
      <c r="A5472">
        <v>430</v>
      </c>
      <c r="B5472">
        <v>460</v>
      </c>
      <c r="C5472" t="s">
        <v>1094</v>
      </c>
      <c r="D5472" t="s">
        <v>913</v>
      </c>
      <c r="E5472" t="s">
        <v>1050</v>
      </c>
      <c r="F5472" t="str">
        <f t="shared" si="85"/>
        <v>430460DKA6430DKA1090DKA3220</v>
      </c>
      <c r="G5472" t="s">
        <v>723</v>
      </c>
    </row>
    <row r="5473" spans="1:7" x14ac:dyDescent="0.25">
      <c r="A5473">
        <v>430</v>
      </c>
      <c r="B5473">
        <v>460</v>
      </c>
      <c r="C5473" t="s">
        <v>1094</v>
      </c>
      <c r="D5473" t="s">
        <v>913</v>
      </c>
      <c r="E5473" t="s">
        <v>1052</v>
      </c>
      <c r="F5473" t="str">
        <f t="shared" si="85"/>
        <v>430460DKA6430DKA1090DKA3230</v>
      </c>
      <c r="G5473" t="s">
        <v>723</v>
      </c>
    </row>
    <row r="5474" spans="1:7" x14ac:dyDescent="0.25">
      <c r="A5474">
        <v>430</v>
      </c>
      <c r="B5474">
        <v>470</v>
      </c>
      <c r="C5474" t="s">
        <v>1092</v>
      </c>
      <c r="D5474" t="s">
        <v>908</v>
      </c>
      <c r="E5474" t="s">
        <v>1046</v>
      </c>
      <c r="F5474" t="str">
        <f t="shared" si="85"/>
        <v>430470DKA6410DKA1040-1050DKA3200</v>
      </c>
      <c r="G5474" t="s">
        <v>501</v>
      </c>
    </row>
    <row r="5475" spans="1:7" x14ac:dyDescent="0.25">
      <c r="A5475">
        <v>430</v>
      </c>
      <c r="B5475">
        <v>470</v>
      </c>
      <c r="C5475" t="s">
        <v>1092</v>
      </c>
      <c r="D5475" t="s">
        <v>908</v>
      </c>
      <c r="E5475" t="s">
        <v>1048</v>
      </c>
      <c r="F5475" t="str">
        <f t="shared" si="85"/>
        <v>430470DKA6410DKA1040-1050DKA3210</v>
      </c>
      <c r="G5475" t="s">
        <v>501</v>
      </c>
    </row>
    <row r="5476" spans="1:7" x14ac:dyDescent="0.25">
      <c r="A5476">
        <v>430</v>
      </c>
      <c r="B5476">
        <v>470</v>
      </c>
      <c r="C5476" t="s">
        <v>1092</v>
      </c>
      <c r="D5476" t="s">
        <v>908</v>
      </c>
      <c r="E5476" t="s">
        <v>1050</v>
      </c>
      <c r="F5476" t="str">
        <f t="shared" si="85"/>
        <v>430470DKA6410DKA1040-1050DKA3220</v>
      </c>
      <c r="G5476" t="s">
        <v>501</v>
      </c>
    </row>
    <row r="5477" spans="1:7" x14ac:dyDescent="0.25">
      <c r="A5477">
        <v>430</v>
      </c>
      <c r="B5477">
        <v>470</v>
      </c>
      <c r="C5477" t="s">
        <v>1092</v>
      </c>
      <c r="D5477" t="s">
        <v>908</v>
      </c>
      <c r="E5477" t="s">
        <v>1052</v>
      </c>
      <c r="F5477" t="str">
        <f t="shared" si="85"/>
        <v>430470DKA6410DKA1040-1050DKA3230</v>
      </c>
      <c r="G5477" t="s">
        <v>501</v>
      </c>
    </row>
    <row r="5478" spans="1:7" x14ac:dyDescent="0.25">
      <c r="A5478">
        <v>430</v>
      </c>
      <c r="B5478">
        <v>470</v>
      </c>
      <c r="C5478" t="s">
        <v>1092</v>
      </c>
      <c r="D5478" t="s">
        <v>910</v>
      </c>
      <c r="E5478" t="s">
        <v>1046</v>
      </c>
      <c r="F5478" t="str">
        <f t="shared" si="85"/>
        <v>430470DKA6410DKA1060DKA3200</v>
      </c>
      <c r="G5478" t="s">
        <v>723</v>
      </c>
    </row>
    <row r="5479" spans="1:7" x14ac:dyDescent="0.25">
      <c r="A5479">
        <v>430</v>
      </c>
      <c r="B5479">
        <v>470</v>
      </c>
      <c r="C5479" t="s">
        <v>1092</v>
      </c>
      <c r="D5479" t="s">
        <v>910</v>
      </c>
      <c r="E5479" t="s">
        <v>1048</v>
      </c>
      <c r="F5479" t="str">
        <f t="shared" si="85"/>
        <v>430470DKA6410DKA1060DKA3210</v>
      </c>
      <c r="G5479" t="s">
        <v>723</v>
      </c>
    </row>
    <row r="5480" spans="1:7" x14ac:dyDescent="0.25">
      <c r="A5480">
        <v>430</v>
      </c>
      <c r="B5480">
        <v>470</v>
      </c>
      <c r="C5480" t="s">
        <v>1092</v>
      </c>
      <c r="D5480" t="s">
        <v>910</v>
      </c>
      <c r="E5480" t="s">
        <v>1050</v>
      </c>
      <c r="F5480" t="str">
        <f t="shared" si="85"/>
        <v>430470DKA6410DKA1060DKA3220</v>
      </c>
      <c r="G5480" t="s">
        <v>723</v>
      </c>
    </row>
    <row r="5481" spans="1:7" x14ac:dyDescent="0.25">
      <c r="A5481">
        <v>430</v>
      </c>
      <c r="B5481">
        <v>470</v>
      </c>
      <c r="C5481" t="s">
        <v>1092</v>
      </c>
      <c r="D5481" t="s">
        <v>910</v>
      </c>
      <c r="E5481" t="s">
        <v>1052</v>
      </c>
      <c r="F5481" t="str">
        <f t="shared" si="85"/>
        <v>430470DKA6410DKA1060DKA3230</v>
      </c>
      <c r="G5481" t="s">
        <v>723</v>
      </c>
    </row>
    <row r="5482" spans="1:7" x14ac:dyDescent="0.25">
      <c r="A5482">
        <v>430</v>
      </c>
      <c r="B5482">
        <v>470</v>
      </c>
      <c r="C5482" t="s">
        <v>1092</v>
      </c>
      <c r="D5482" t="s">
        <v>911</v>
      </c>
      <c r="E5482" t="s">
        <v>1046</v>
      </c>
      <c r="F5482" t="str">
        <f t="shared" si="85"/>
        <v>430470DKA6410DKA1070-1080DKA3200</v>
      </c>
      <c r="G5482" t="s">
        <v>723</v>
      </c>
    </row>
    <row r="5483" spans="1:7" x14ac:dyDescent="0.25">
      <c r="A5483">
        <v>430</v>
      </c>
      <c r="B5483">
        <v>470</v>
      </c>
      <c r="C5483" t="s">
        <v>1092</v>
      </c>
      <c r="D5483" t="s">
        <v>911</v>
      </c>
      <c r="E5483" t="s">
        <v>1048</v>
      </c>
      <c r="F5483" t="str">
        <f t="shared" si="85"/>
        <v>430470DKA6410DKA1070-1080DKA3210</v>
      </c>
      <c r="G5483" t="s">
        <v>723</v>
      </c>
    </row>
    <row r="5484" spans="1:7" x14ac:dyDescent="0.25">
      <c r="A5484">
        <v>430</v>
      </c>
      <c r="B5484">
        <v>470</v>
      </c>
      <c r="C5484" t="s">
        <v>1092</v>
      </c>
      <c r="D5484" t="s">
        <v>911</v>
      </c>
      <c r="E5484" t="s">
        <v>1050</v>
      </c>
      <c r="F5484" t="str">
        <f t="shared" si="85"/>
        <v>430470DKA6410DKA1070-1080DKA3220</v>
      </c>
      <c r="G5484" t="s">
        <v>501</v>
      </c>
    </row>
    <row r="5485" spans="1:7" x14ac:dyDescent="0.25">
      <c r="A5485">
        <v>430</v>
      </c>
      <c r="B5485">
        <v>470</v>
      </c>
      <c r="C5485" t="s">
        <v>1092</v>
      </c>
      <c r="D5485" t="s">
        <v>911</v>
      </c>
      <c r="E5485" t="s">
        <v>1052</v>
      </c>
      <c r="F5485" t="str">
        <f t="shared" si="85"/>
        <v>430470DKA6410DKA1070-1080DKA3230</v>
      </c>
      <c r="G5485" t="s">
        <v>501</v>
      </c>
    </row>
    <row r="5486" spans="1:7" x14ac:dyDescent="0.25">
      <c r="A5486">
        <v>430</v>
      </c>
      <c r="B5486">
        <v>470</v>
      </c>
      <c r="C5486" t="s">
        <v>1092</v>
      </c>
      <c r="D5486" t="s">
        <v>913</v>
      </c>
      <c r="E5486" t="s">
        <v>1046</v>
      </c>
      <c r="F5486" t="str">
        <f t="shared" si="85"/>
        <v>430470DKA6410DKA1090DKA3200</v>
      </c>
      <c r="G5486" t="s">
        <v>723</v>
      </c>
    </row>
    <row r="5487" spans="1:7" x14ac:dyDescent="0.25">
      <c r="A5487">
        <v>430</v>
      </c>
      <c r="B5487">
        <v>470</v>
      </c>
      <c r="C5487" t="s">
        <v>1092</v>
      </c>
      <c r="D5487" t="s">
        <v>913</v>
      </c>
      <c r="E5487" t="s">
        <v>1048</v>
      </c>
      <c r="F5487" t="str">
        <f t="shared" si="85"/>
        <v>430470DKA6410DKA1090DKA3210</v>
      </c>
      <c r="G5487" t="s">
        <v>723</v>
      </c>
    </row>
    <row r="5488" spans="1:7" x14ac:dyDescent="0.25">
      <c r="A5488">
        <v>430</v>
      </c>
      <c r="B5488">
        <v>470</v>
      </c>
      <c r="C5488" t="s">
        <v>1092</v>
      </c>
      <c r="D5488" t="s">
        <v>913</v>
      </c>
      <c r="E5488" t="s">
        <v>1050</v>
      </c>
      <c r="F5488" t="str">
        <f t="shared" si="85"/>
        <v>430470DKA6410DKA1090DKA3220</v>
      </c>
      <c r="G5488" t="s">
        <v>723</v>
      </c>
    </row>
    <row r="5489" spans="1:7" x14ac:dyDescent="0.25">
      <c r="A5489">
        <v>430</v>
      </c>
      <c r="B5489">
        <v>470</v>
      </c>
      <c r="C5489" t="s">
        <v>1092</v>
      </c>
      <c r="D5489" t="s">
        <v>913</v>
      </c>
      <c r="E5489" t="s">
        <v>1052</v>
      </c>
      <c r="F5489" t="str">
        <f t="shared" si="85"/>
        <v>430470DKA6410DKA1090DKA3230</v>
      </c>
      <c r="G5489" t="s">
        <v>723</v>
      </c>
    </row>
    <row r="5490" spans="1:7" x14ac:dyDescent="0.25">
      <c r="A5490">
        <v>430</v>
      </c>
      <c r="B5490">
        <v>470</v>
      </c>
      <c r="C5490" t="s">
        <v>1093</v>
      </c>
      <c r="D5490" t="s">
        <v>908</v>
      </c>
      <c r="E5490" t="s">
        <v>1046</v>
      </c>
      <c r="F5490" t="str">
        <f t="shared" si="85"/>
        <v>430470DKA6420DKA1040-1050DKA3200</v>
      </c>
      <c r="G5490" t="s">
        <v>501</v>
      </c>
    </row>
    <row r="5491" spans="1:7" x14ac:dyDescent="0.25">
      <c r="A5491">
        <v>430</v>
      </c>
      <c r="B5491">
        <v>470</v>
      </c>
      <c r="C5491" t="s">
        <v>1093</v>
      </c>
      <c r="D5491" t="s">
        <v>908</v>
      </c>
      <c r="E5491" t="s">
        <v>1048</v>
      </c>
      <c r="F5491" t="str">
        <f t="shared" si="85"/>
        <v>430470DKA6420DKA1040-1050DKA3210</v>
      </c>
      <c r="G5491" t="s">
        <v>501</v>
      </c>
    </row>
    <row r="5492" spans="1:7" x14ac:dyDescent="0.25">
      <c r="A5492">
        <v>430</v>
      </c>
      <c r="B5492">
        <v>470</v>
      </c>
      <c r="C5492" t="s">
        <v>1093</v>
      </c>
      <c r="D5492" t="s">
        <v>908</v>
      </c>
      <c r="E5492" t="s">
        <v>1050</v>
      </c>
      <c r="F5492" t="str">
        <f t="shared" si="85"/>
        <v>430470DKA6420DKA1040-1050DKA3220</v>
      </c>
      <c r="G5492" t="s">
        <v>501</v>
      </c>
    </row>
    <row r="5493" spans="1:7" x14ac:dyDescent="0.25">
      <c r="A5493">
        <v>430</v>
      </c>
      <c r="B5493">
        <v>470</v>
      </c>
      <c r="C5493" t="s">
        <v>1093</v>
      </c>
      <c r="D5493" t="s">
        <v>908</v>
      </c>
      <c r="E5493" t="s">
        <v>1052</v>
      </c>
      <c r="F5493" t="str">
        <f t="shared" si="85"/>
        <v>430470DKA6420DKA1040-1050DKA3230</v>
      </c>
      <c r="G5493" t="s">
        <v>501</v>
      </c>
    </row>
    <row r="5494" spans="1:7" x14ac:dyDescent="0.25">
      <c r="A5494">
        <v>430</v>
      </c>
      <c r="B5494">
        <v>470</v>
      </c>
      <c r="C5494" t="s">
        <v>1093</v>
      </c>
      <c r="D5494" t="s">
        <v>910</v>
      </c>
      <c r="E5494" t="s">
        <v>1046</v>
      </c>
      <c r="F5494" t="str">
        <f t="shared" si="85"/>
        <v>430470DKA6420DKA1060DKA3200</v>
      </c>
      <c r="G5494" t="s">
        <v>723</v>
      </c>
    </row>
    <row r="5495" spans="1:7" x14ac:dyDescent="0.25">
      <c r="A5495">
        <v>430</v>
      </c>
      <c r="B5495">
        <v>470</v>
      </c>
      <c r="C5495" t="s">
        <v>1093</v>
      </c>
      <c r="D5495" t="s">
        <v>910</v>
      </c>
      <c r="E5495" t="s">
        <v>1048</v>
      </c>
      <c r="F5495" t="str">
        <f t="shared" si="85"/>
        <v>430470DKA6420DKA1060DKA3210</v>
      </c>
      <c r="G5495" t="s">
        <v>723</v>
      </c>
    </row>
    <row r="5496" spans="1:7" x14ac:dyDescent="0.25">
      <c r="A5496">
        <v>430</v>
      </c>
      <c r="B5496">
        <v>470</v>
      </c>
      <c r="C5496" t="s">
        <v>1093</v>
      </c>
      <c r="D5496" t="s">
        <v>910</v>
      </c>
      <c r="E5496" t="s">
        <v>1050</v>
      </c>
      <c r="F5496" t="str">
        <f t="shared" si="85"/>
        <v>430470DKA6420DKA1060DKA3220</v>
      </c>
      <c r="G5496" t="s">
        <v>723</v>
      </c>
    </row>
    <row r="5497" spans="1:7" x14ac:dyDescent="0.25">
      <c r="A5497">
        <v>430</v>
      </c>
      <c r="B5497">
        <v>470</v>
      </c>
      <c r="C5497" t="s">
        <v>1093</v>
      </c>
      <c r="D5497" t="s">
        <v>910</v>
      </c>
      <c r="E5497" t="s">
        <v>1052</v>
      </c>
      <c r="F5497" t="str">
        <f t="shared" si="85"/>
        <v>430470DKA6420DKA1060DKA3230</v>
      </c>
      <c r="G5497" t="s">
        <v>723</v>
      </c>
    </row>
    <row r="5498" spans="1:7" x14ac:dyDescent="0.25">
      <c r="A5498">
        <v>430</v>
      </c>
      <c r="B5498">
        <v>470</v>
      </c>
      <c r="C5498" t="s">
        <v>1093</v>
      </c>
      <c r="D5498" t="s">
        <v>911</v>
      </c>
      <c r="E5498" t="s">
        <v>1046</v>
      </c>
      <c r="F5498" t="str">
        <f t="shared" si="85"/>
        <v>430470DKA6420DKA1070-1080DKA3200</v>
      </c>
      <c r="G5498" t="s">
        <v>501</v>
      </c>
    </row>
    <row r="5499" spans="1:7" x14ac:dyDescent="0.25">
      <c r="A5499">
        <v>430</v>
      </c>
      <c r="B5499">
        <v>470</v>
      </c>
      <c r="C5499" t="s">
        <v>1093</v>
      </c>
      <c r="D5499" t="s">
        <v>911</v>
      </c>
      <c r="E5499" t="s">
        <v>1048</v>
      </c>
      <c r="F5499" t="str">
        <f t="shared" si="85"/>
        <v>430470DKA6420DKA1070-1080DKA3210</v>
      </c>
      <c r="G5499" t="s">
        <v>501</v>
      </c>
    </row>
    <row r="5500" spans="1:7" x14ac:dyDescent="0.25">
      <c r="A5500">
        <v>430</v>
      </c>
      <c r="B5500">
        <v>470</v>
      </c>
      <c r="C5500" t="s">
        <v>1093</v>
      </c>
      <c r="D5500" t="s">
        <v>911</v>
      </c>
      <c r="E5500" t="s">
        <v>1050</v>
      </c>
      <c r="F5500" t="str">
        <f t="shared" si="85"/>
        <v>430470DKA6420DKA1070-1080DKA3220</v>
      </c>
      <c r="G5500" t="s">
        <v>501</v>
      </c>
    </row>
    <row r="5501" spans="1:7" x14ac:dyDescent="0.25">
      <c r="A5501">
        <v>430</v>
      </c>
      <c r="B5501">
        <v>470</v>
      </c>
      <c r="C5501" t="s">
        <v>1093</v>
      </c>
      <c r="D5501" t="s">
        <v>911</v>
      </c>
      <c r="E5501" t="s">
        <v>1052</v>
      </c>
      <c r="F5501" t="str">
        <f t="shared" si="85"/>
        <v>430470DKA6420DKA1070-1080DKA3230</v>
      </c>
      <c r="G5501" t="s">
        <v>501</v>
      </c>
    </row>
    <row r="5502" spans="1:7" x14ac:dyDescent="0.25">
      <c r="A5502">
        <v>430</v>
      </c>
      <c r="B5502">
        <v>470</v>
      </c>
      <c r="C5502" t="s">
        <v>1093</v>
      </c>
      <c r="D5502" t="s">
        <v>913</v>
      </c>
      <c r="E5502" t="s">
        <v>1046</v>
      </c>
      <c r="F5502" t="str">
        <f t="shared" si="85"/>
        <v>430470DKA6420DKA1090DKA3200</v>
      </c>
      <c r="G5502" t="s">
        <v>723</v>
      </c>
    </row>
    <row r="5503" spans="1:7" x14ac:dyDescent="0.25">
      <c r="A5503">
        <v>430</v>
      </c>
      <c r="B5503">
        <v>470</v>
      </c>
      <c r="C5503" t="s">
        <v>1093</v>
      </c>
      <c r="D5503" t="s">
        <v>913</v>
      </c>
      <c r="E5503" t="s">
        <v>1048</v>
      </c>
      <c r="F5503" t="str">
        <f t="shared" si="85"/>
        <v>430470DKA6420DKA1090DKA3210</v>
      </c>
      <c r="G5503" t="s">
        <v>723</v>
      </c>
    </row>
    <row r="5504" spans="1:7" x14ac:dyDescent="0.25">
      <c r="A5504">
        <v>430</v>
      </c>
      <c r="B5504">
        <v>470</v>
      </c>
      <c r="C5504" t="s">
        <v>1093</v>
      </c>
      <c r="D5504" t="s">
        <v>913</v>
      </c>
      <c r="E5504" t="s">
        <v>1050</v>
      </c>
      <c r="F5504" t="str">
        <f t="shared" si="85"/>
        <v>430470DKA6420DKA1090DKA3220</v>
      </c>
      <c r="G5504" t="s">
        <v>723</v>
      </c>
    </row>
    <row r="5505" spans="1:7" x14ac:dyDescent="0.25">
      <c r="A5505">
        <v>430</v>
      </c>
      <c r="B5505">
        <v>470</v>
      </c>
      <c r="C5505" t="s">
        <v>1093</v>
      </c>
      <c r="D5505" t="s">
        <v>913</v>
      </c>
      <c r="E5505" t="s">
        <v>1052</v>
      </c>
      <c r="F5505" t="str">
        <f t="shared" si="85"/>
        <v>430470DKA6420DKA1090DKA3230</v>
      </c>
      <c r="G5505" t="s">
        <v>723</v>
      </c>
    </row>
    <row r="5506" spans="1:7" x14ac:dyDescent="0.25">
      <c r="A5506">
        <v>430</v>
      </c>
      <c r="B5506">
        <v>470</v>
      </c>
      <c r="C5506" t="s">
        <v>1094</v>
      </c>
      <c r="D5506" t="s">
        <v>908</v>
      </c>
      <c r="E5506" t="s">
        <v>1046</v>
      </c>
      <c r="F5506" t="str">
        <f t="shared" si="85"/>
        <v>430470DKA6430DKA1040-1050DKA3200</v>
      </c>
      <c r="G5506" t="s">
        <v>501</v>
      </c>
    </row>
    <row r="5507" spans="1:7" x14ac:dyDescent="0.25">
      <c r="A5507">
        <v>430</v>
      </c>
      <c r="B5507">
        <v>470</v>
      </c>
      <c r="C5507" t="s">
        <v>1094</v>
      </c>
      <c r="D5507" t="s">
        <v>908</v>
      </c>
      <c r="E5507" t="s">
        <v>1048</v>
      </c>
      <c r="F5507" t="str">
        <f t="shared" ref="F5507:F5570" si="86">CONCATENATE(A5507,B5507,C5507,D5507,E5507)</f>
        <v>430470DKA6430DKA1040-1050DKA3210</v>
      </c>
      <c r="G5507" t="s">
        <v>501</v>
      </c>
    </row>
    <row r="5508" spans="1:7" x14ac:dyDescent="0.25">
      <c r="A5508">
        <v>430</v>
      </c>
      <c r="B5508">
        <v>470</v>
      </c>
      <c r="C5508" t="s">
        <v>1094</v>
      </c>
      <c r="D5508" t="s">
        <v>908</v>
      </c>
      <c r="E5508" t="s">
        <v>1050</v>
      </c>
      <c r="F5508" t="str">
        <f t="shared" si="86"/>
        <v>430470DKA6430DKA1040-1050DKA3220</v>
      </c>
      <c r="G5508" t="s">
        <v>501</v>
      </c>
    </row>
    <row r="5509" spans="1:7" x14ac:dyDescent="0.25">
      <c r="A5509">
        <v>430</v>
      </c>
      <c r="B5509">
        <v>470</v>
      </c>
      <c r="C5509" t="s">
        <v>1094</v>
      </c>
      <c r="D5509" t="s">
        <v>908</v>
      </c>
      <c r="E5509" t="s">
        <v>1052</v>
      </c>
      <c r="F5509" t="str">
        <f t="shared" si="86"/>
        <v>430470DKA6430DKA1040-1050DKA3230</v>
      </c>
      <c r="G5509" t="s">
        <v>501</v>
      </c>
    </row>
    <row r="5510" spans="1:7" x14ac:dyDescent="0.25">
      <c r="A5510">
        <v>430</v>
      </c>
      <c r="B5510">
        <v>470</v>
      </c>
      <c r="C5510" t="s">
        <v>1094</v>
      </c>
      <c r="D5510" t="s">
        <v>910</v>
      </c>
      <c r="E5510" t="s">
        <v>1046</v>
      </c>
      <c r="F5510" t="str">
        <f t="shared" si="86"/>
        <v>430470DKA6430DKA1060DKA3200</v>
      </c>
      <c r="G5510" t="s">
        <v>723</v>
      </c>
    </row>
    <row r="5511" spans="1:7" x14ac:dyDescent="0.25">
      <c r="A5511">
        <v>430</v>
      </c>
      <c r="B5511">
        <v>470</v>
      </c>
      <c r="C5511" t="s">
        <v>1094</v>
      </c>
      <c r="D5511" t="s">
        <v>910</v>
      </c>
      <c r="E5511" t="s">
        <v>1048</v>
      </c>
      <c r="F5511" t="str">
        <f t="shared" si="86"/>
        <v>430470DKA6430DKA1060DKA3210</v>
      </c>
      <c r="G5511" t="s">
        <v>723</v>
      </c>
    </row>
    <row r="5512" spans="1:7" x14ac:dyDescent="0.25">
      <c r="A5512">
        <v>430</v>
      </c>
      <c r="B5512">
        <v>470</v>
      </c>
      <c r="C5512" t="s">
        <v>1094</v>
      </c>
      <c r="D5512" t="s">
        <v>910</v>
      </c>
      <c r="E5512" t="s">
        <v>1050</v>
      </c>
      <c r="F5512" t="str">
        <f t="shared" si="86"/>
        <v>430470DKA6430DKA1060DKA3220</v>
      </c>
      <c r="G5512" t="s">
        <v>723</v>
      </c>
    </row>
    <row r="5513" spans="1:7" x14ac:dyDescent="0.25">
      <c r="A5513">
        <v>430</v>
      </c>
      <c r="B5513">
        <v>470</v>
      </c>
      <c r="C5513" t="s">
        <v>1094</v>
      </c>
      <c r="D5513" t="s">
        <v>910</v>
      </c>
      <c r="E5513" t="s">
        <v>1052</v>
      </c>
      <c r="F5513" t="str">
        <f t="shared" si="86"/>
        <v>430470DKA6430DKA1060DKA3230</v>
      </c>
      <c r="G5513" t="s">
        <v>723</v>
      </c>
    </row>
    <row r="5514" spans="1:7" x14ac:dyDescent="0.25">
      <c r="A5514">
        <v>430</v>
      </c>
      <c r="B5514">
        <v>470</v>
      </c>
      <c r="C5514" t="s">
        <v>1094</v>
      </c>
      <c r="D5514" t="s">
        <v>911</v>
      </c>
      <c r="E5514" t="s">
        <v>1046</v>
      </c>
      <c r="F5514" t="str">
        <f t="shared" si="86"/>
        <v>430470DKA6430DKA1070-1080DKA3200</v>
      </c>
      <c r="G5514" t="s">
        <v>501</v>
      </c>
    </row>
    <row r="5515" spans="1:7" x14ac:dyDescent="0.25">
      <c r="A5515">
        <v>430</v>
      </c>
      <c r="B5515">
        <v>470</v>
      </c>
      <c r="C5515" t="s">
        <v>1094</v>
      </c>
      <c r="D5515" t="s">
        <v>911</v>
      </c>
      <c r="E5515" t="s">
        <v>1048</v>
      </c>
      <c r="F5515" t="str">
        <f t="shared" si="86"/>
        <v>430470DKA6430DKA1070-1080DKA3210</v>
      </c>
      <c r="G5515" t="s">
        <v>501</v>
      </c>
    </row>
    <row r="5516" spans="1:7" x14ac:dyDescent="0.25">
      <c r="A5516">
        <v>430</v>
      </c>
      <c r="B5516">
        <v>470</v>
      </c>
      <c r="C5516" t="s">
        <v>1094</v>
      </c>
      <c r="D5516" t="s">
        <v>911</v>
      </c>
      <c r="E5516" t="s">
        <v>1050</v>
      </c>
      <c r="F5516" t="str">
        <f t="shared" si="86"/>
        <v>430470DKA6430DKA1070-1080DKA3220</v>
      </c>
      <c r="G5516" t="s">
        <v>501</v>
      </c>
    </row>
    <row r="5517" spans="1:7" x14ac:dyDescent="0.25">
      <c r="A5517">
        <v>430</v>
      </c>
      <c r="B5517">
        <v>470</v>
      </c>
      <c r="C5517" t="s">
        <v>1094</v>
      </c>
      <c r="D5517" t="s">
        <v>911</v>
      </c>
      <c r="E5517" t="s">
        <v>1052</v>
      </c>
      <c r="F5517" t="str">
        <f t="shared" si="86"/>
        <v>430470DKA6430DKA1070-1080DKA3230</v>
      </c>
      <c r="G5517" t="s">
        <v>501</v>
      </c>
    </row>
    <row r="5518" spans="1:7" x14ac:dyDescent="0.25">
      <c r="A5518">
        <v>430</v>
      </c>
      <c r="B5518">
        <v>470</v>
      </c>
      <c r="C5518" t="s">
        <v>1094</v>
      </c>
      <c r="D5518" t="s">
        <v>913</v>
      </c>
      <c r="E5518" t="s">
        <v>1046</v>
      </c>
      <c r="F5518" t="str">
        <f t="shared" si="86"/>
        <v>430470DKA6430DKA1090DKA3200</v>
      </c>
      <c r="G5518" t="s">
        <v>723</v>
      </c>
    </row>
    <row r="5519" spans="1:7" x14ac:dyDescent="0.25">
      <c r="A5519">
        <v>430</v>
      </c>
      <c r="B5519">
        <v>470</v>
      </c>
      <c r="C5519" t="s">
        <v>1094</v>
      </c>
      <c r="D5519" t="s">
        <v>913</v>
      </c>
      <c r="E5519" t="s">
        <v>1048</v>
      </c>
      <c r="F5519" t="str">
        <f t="shared" si="86"/>
        <v>430470DKA6430DKA1090DKA3210</v>
      </c>
      <c r="G5519" t="s">
        <v>723</v>
      </c>
    </row>
    <row r="5520" spans="1:7" x14ac:dyDescent="0.25">
      <c r="A5520">
        <v>430</v>
      </c>
      <c r="B5520">
        <v>470</v>
      </c>
      <c r="C5520" t="s">
        <v>1094</v>
      </c>
      <c r="D5520" t="s">
        <v>913</v>
      </c>
      <c r="E5520" t="s">
        <v>1050</v>
      </c>
      <c r="F5520" t="str">
        <f t="shared" si="86"/>
        <v>430470DKA6430DKA1090DKA3220</v>
      </c>
      <c r="G5520" t="s">
        <v>723</v>
      </c>
    </row>
    <row r="5521" spans="1:7" x14ac:dyDescent="0.25">
      <c r="A5521">
        <v>430</v>
      </c>
      <c r="B5521">
        <v>470</v>
      </c>
      <c r="C5521" t="s">
        <v>1094</v>
      </c>
      <c r="D5521" t="s">
        <v>913</v>
      </c>
      <c r="E5521" t="s">
        <v>1052</v>
      </c>
      <c r="F5521" t="str">
        <f t="shared" si="86"/>
        <v>430470DKA6430DKA1090DKA3230</v>
      </c>
      <c r="G5521" t="s">
        <v>723</v>
      </c>
    </row>
    <row r="5522" spans="1:7" x14ac:dyDescent="0.25">
      <c r="A5522">
        <v>430</v>
      </c>
      <c r="B5522">
        <v>480</v>
      </c>
      <c r="C5522" t="s">
        <v>1092</v>
      </c>
      <c r="D5522" t="s">
        <v>908</v>
      </c>
      <c r="E5522" t="s">
        <v>1046</v>
      </c>
      <c r="F5522" t="str">
        <f t="shared" si="86"/>
        <v>430480DKA6410DKA1040-1050DKA3200</v>
      </c>
      <c r="G5522" t="s">
        <v>501</v>
      </c>
    </row>
    <row r="5523" spans="1:7" x14ac:dyDescent="0.25">
      <c r="A5523">
        <v>430</v>
      </c>
      <c r="B5523">
        <v>480</v>
      </c>
      <c r="C5523" t="s">
        <v>1092</v>
      </c>
      <c r="D5523" t="s">
        <v>908</v>
      </c>
      <c r="E5523" t="s">
        <v>1048</v>
      </c>
      <c r="F5523" t="str">
        <f t="shared" si="86"/>
        <v>430480DKA6410DKA1040-1050DKA3210</v>
      </c>
      <c r="G5523" t="s">
        <v>501</v>
      </c>
    </row>
    <row r="5524" spans="1:7" x14ac:dyDescent="0.25">
      <c r="A5524">
        <v>430</v>
      </c>
      <c r="B5524">
        <v>480</v>
      </c>
      <c r="C5524" t="s">
        <v>1092</v>
      </c>
      <c r="D5524" t="s">
        <v>908</v>
      </c>
      <c r="E5524" t="s">
        <v>1050</v>
      </c>
      <c r="F5524" t="str">
        <f t="shared" si="86"/>
        <v>430480DKA6410DKA1040-1050DKA3220</v>
      </c>
      <c r="G5524" t="s">
        <v>501</v>
      </c>
    </row>
    <row r="5525" spans="1:7" x14ac:dyDescent="0.25">
      <c r="A5525">
        <v>430</v>
      </c>
      <c r="B5525">
        <v>480</v>
      </c>
      <c r="C5525" t="s">
        <v>1092</v>
      </c>
      <c r="D5525" t="s">
        <v>908</v>
      </c>
      <c r="E5525" t="s">
        <v>1052</v>
      </c>
      <c r="F5525" t="str">
        <f t="shared" si="86"/>
        <v>430480DKA6410DKA1040-1050DKA3230</v>
      </c>
      <c r="G5525" t="s">
        <v>501</v>
      </c>
    </row>
    <row r="5526" spans="1:7" x14ac:dyDescent="0.25">
      <c r="A5526">
        <v>430</v>
      </c>
      <c r="B5526">
        <v>480</v>
      </c>
      <c r="C5526" t="s">
        <v>1092</v>
      </c>
      <c r="D5526" t="s">
        <v>910</v>
      </c>
      <c r="E5526" t="s">
        <v>1046</v>
      </c>
      <c r="F5526" t="str">
        <f t="shared" si="86"/>
        <v>430480DKA6410DKA1060DKA3200</v>
      </c>
      <c r="G5526" t="s">
        <v>723</v>
      </c>
    </row>
    <row r="5527" spans="1:7" x14ac:dyDescent="0.25">
      <c r="A5527">
        <v>430</v>
      </c>
      <c r="B5527">
        <v>480</v>
      </c>
      <c r="C5527" t="s">
        <v>1092</v>
      </c>
      <c r="D5527" t="s">
        <v>910</v>
      </c>
      <c r="E5527" t="s">
        <v>1048</v>
      </c>
      <c r="F5527" t="str">
        <f t="shared" si="86"/>
        <v>430480DKA6410DKA1060DKA3210</v>
      </c>
      <c r="G5527" t="s">
        <v>723</v>
      </c>
    </row>
    <row r="5528" spans="1:7" x14ac:dyDescent="0.25">
      <c r="A5528">
        <v>430</v>
      </c>
      <c r="B5528">
        <v>480</v>
      </c>
      <c r="C5528" t="s">
        <v>1092</v>
      </c>
      <c r="D5528" t="s">
        <v>910</v>
      </c>
      <c r="E5528" t="s">
        <v>1050</v>
      </c>
      <c r="F5528" t="str">
        <f t="shared" si="86"/>
        <v>430480DKA6410DKA1060DKA3220</v>
      </c>
      <c r="G5528" t="s">
        <v>723</v>
      </c>
    </row>
    <row r="5529" spans="1:7" x14ac:dyDescent="0.25">
      <c r="A5529">
        <v>430</v>
      </c>
      <c r="B5529">
        <v>480</v>
      </c>
      <c r="C5529" t="s">
        <v>1092</v>
      </c>
      <c r="D5529" t="s">
        <v>910</v>
      </c>
      <c r="E5529" t="s">
        <v>1052</v>
      </c>
      <c r="F5529" t="str">
        <f t="shared" si="86"/>
        <v>430480DKA6410DKA1060DKA3230</v>
      </c>
      <c r="G5529" t="s">
        <v>723</v>
      </c>
    </row>
    <row r="5530" spans="1:7" x14ac:dyDescent="0.25">
      <c r="A5530">
        <v>430</v>
      </c>
      <c r="B5530">
        <v>480</v>
      </c>
      <c r="C5530" t="s">
        <v>1092</v>
      </c>
      <c r="D5530" t="s">
        <v>911</v>
      </c>
      <c r="E5530" t="s">
        <v>1046</v>
      </c>
      <c r="F5530" t="str">
        <f t="shared" si="86"/>
        <v>430480DKA6410DKA1070-1080DKA3200</v>
      </c>
      <c r="G5530" t="s">
        <v>501</v>
      </c>
    </row>
    <row r="5531" spans="1:7" x14ac:dyDescent="0.25">
      <c r="A5531">
        <v>430</v>
      </c>
      <c r="B5531">
        <v>480</v>
      </c>
      <c r="C5531" t="s">
        <v>1092</v>
      </c>
      <c r="D5531" t="s">
        <v>911</v>
      </c>
      <c r="E5531" t="s">
        <v>1048</v>
      </c>
      <c r="F5531" t="str">
        <f t="shared" si="86"/>
        <v>430480DKA6410DKA1070-1080DKA3210</v>
      </c>
      <c r="G5531" t="s">
        <v>501</v>
      </c>
    </row>
    <row r="5532" spans="1:7" x14ac:dyDescent="0.25">
      <c r="A5532">
        <v>430</v>
      </c>
      <c r="B5532">
        <v>480</v>
      </c>
      <c r="C5532" t="s">
        <v>1092</v>
      </c>
      <c r="D5532" t="s">
        <v>911</v>
      </c>
      <c r="E5532" t="s">
        <v>1050</v>
      </c>
      <c r="F5532" t="str">
        <f t="shared" si="86"/>
        <v>430480DKA6410DKA1070-1080DKA3220</v>
      </c>
      <c r="G5532" t="s">
        <v>501</v>
      </c>
    </row>
    <row r="5533" spans="1:7" x14ac:dyDescent="0.25">
      <c r="A5533">
        <v>430</v>
      </c>
      <c r="B5533">
        <v>480</v>
      </c>
      <c r="C5533" t="s">
        <v>1092</v>
      </c>
      <c r="D5533" t="s">
        <v>911</v>
      </c>
      <c r="E5533" t="s">
        <v>1052</v>
      </c>
      <c r="F5533" t="str">
        <f t="shared" si="86"/>
        <v>430480DKA6410DKA1070-1080DKA3230</v>
      </c>
      <c r="G5533" t="s">
        <v>501</v>
      </c>
    </row>
    <row r="5534" spans="1:7" x14ac:dyDescent="0.25">
      <c r="A5534">
        <v>430</v>
      </c>
      <c r="B5534">
        <v>480</v>
      </c>
      <c r="C5534" t="s">
        <v>1092</v>
      </c>
      <c r="D5534" t="s">
        <v>913</v>
      </c>
      <c r="E5534" t="s">
        <v>1046</v>
      </c>
      <c r="F5534" t="str">
        <f t="shared" si="86"/>
        <v>430480DKA6410DKA1090DKA3200</v>
      </c>
      <c r="G5534" t="s">
        <v>723</v>
      </c>
    </row>
    <row r="5535" spans="1:7" x14ac:dyDescent="0.25">
      <c r="A5535">
        <v>430</v>
      </c>
      <c r="B5535">
        <v>480</v>
      </c>
      <c r="C5535" t="s">
        <v>1092</v>
      </c>
      <c r="D5535" t="s">
        <v>913</v>
      </c>
      <c r="E5535" t="s">
        <v>1048</v>
      </c>
      <c r="F5535" t="str">
        <f t="shared" si="86"/>
        <v>430480DKA6410DKA1090DKA3210</v>
      </c>
      <c r="G5535" t="s">
        <v>723</v>
      </c>
    </row>
    <row r="5536" spans="1:7" x14ac:dyDescent="0.25">
      <c r="A5536">
        <v>430</v>
      </c>
      <c r="B5536">
        <v>480</v>
      </c>
      <c r="C5536" t="s">
        <v>1092</v>
      </c>
      <c r="D5536" t="s">
        <v>913</v>
      </c>
      <c r="E5536" t="s">
        <v>1050</v>
      </c>
      <c r="F5536" t="str">
        <f t="shared" si="86"/>
        <v>430480DKA6410DKA1090DKA3220</v>
      </c>
      <c r="G5536" t="s">
        <v>723</v>
      </c>
    </row>
    <row r="5537" spans="1:7" x14ac:dyDescent="0.25">
      <c r="A5537">
        <v>430</v>
      </c>
      <c r="B5537">
        <v>480</v>
      </c>
      <c r="C5537" t="s">
        <v>1092</v>
      </c>
      <c r="D5537" t="s">
        <v>913</v>
      </c>
      <c r="E5537" t="s">
        <v>1052</v>
      </c>
      <c r="F5537" t="str">
        <f t="shared" si="86"/>
        <v>430480DKA6410DKA1090DKA3230</v>
      </c>
      <c r="G5537" t="s">
        <v>723</v>
      </c>
    </row>
    <row r="5538" spans="1:7" x14ac:dyDescent="0.25">
      <c r="A5538">
        <v>430</v>
      </c>
      <c r="B5538">
        <v>480</v>
      </c>
      <c r="C5538" t="s">
        <v>1093</v>
      </c>
      <c r="D5538" t="s">
        <v>908</v>
      </c>
      <c r="E5538" t="s">
        <v>1046</v>
      </c>
      <c r="F5538" t="str">
        <f t="shared" si="86"/>
        <v>430480DKA6420DKA1040-1050DKA3200</v>
      </c>
      <c r="G5538" t="s">
        <v>501</v>
      </c>
    </row>
    <row r="5539" spans="1:7" x14ac:dyDescent="0.25">
      <c r="A5539">
        <v>430</v>
      </c>
      <c r="B5539">
        <v>480</v>
      </c>
      <c r="C5539" t="s">
        <v>1093</v>
      </c>
      <c r="D5539" t="s">
        <v>908</v>
      </c>
      <c r="E5539" t="s">
        <v>1048</v>
      </c>
      <c r="F5539" t="str">
        <f t="shared" si="86"/>
        <v>430480DKA6420DKA1040-1050DKA3210</v>
      </c>
      <c r="G5539" t="s">
        <v>501</v>
      </c>
    </row>
    <row r="5540" spans="1:7" x14ac:dyDescent="0.25">
      <c r="A5540">
        <v>430</v>
      </c>
      <c r="B5540">
        <v>480</v>
      </c>
      <c r="C5540" t="s">
        <v>1093</v>
      </c>
      <c r="D5540" t="s">
        <v>908</v>
      </c>
      <c r="E5540" t="s">
        <v>1050</v>
      </c>
      <c r="F5540" t="str">
        <f t="shared" si="86"/>
        <v>430480DKA6420DKA1040-1050DKA3220</v>
      </c>
      <c r="G5540" t="s">
        <v>501</v>
      </c>
    </row>
    <row r="5541" spans="1:7" x14ac:dyDescent="0.25">
      <c r="A5541">
        <v>430</v>
      </c>
      <c r="B5541">
        <v>480</v>
      </c>
      <c r="C5541" t="s">
        <v>1093</v>
      </c>
      <c r="D5541" t="s">
        <v>908</v>
      </c>
      <c r="E5541" t="s">
        <v>1052</v>
      </c>
      <c r="F5541" t="str">
        <f t="shared" si="86"/>
        <v>430480DKA6420DKA1040-1050DKA3230</v>
      </c>
      <c r="G5541" t="s">
        <v>501</v>
      </c>
    </row>
    <row r="5542" spans="1:7" x14ac:dyDescent="0.25">
      <c r="A5542">
        <v>430</v>
      </c>
      <c r="B5542">
        <v>480</v>
      </c>
      <c r="C5542" t="s">
        <v>1093</v>
      </c>
      <c r="D5542" t="s">
        <v>910</v>
      </c>
      <c r="E5542" t="s">
        <v>1046</v>
      </c>
      <c r="F5542" t="str">
        <f t="shared" si="86"/>
        <v>430480DKA6420DKA1060DKA3200</v>
      </c>
      <c r="G5542" t="s">
        <v>723</v>
      </c>
    </row>
    <row r="5543" spans="1:7" x14ac:dyDescent="0.25">
      <c r="A5543">
        <v>430</v>
      </c>
      <c r="B5543">
        <v>480</v>
      </c>
      <c r="C5543" t="s">
        <v>1093</v>
      </c>
      <c r="D5543" t="s">
        <v>910</v>
      </c>
      <c r="E5543" t="s">
        <v>1048</v>
      </c>
      <c r="F5543" t="str">
        <f t="shared" si="86"/>
        <v>430480DKA6420DKA1060DKA3210</v>
      </c>
      <c r="G5543" t="s">
        <v>723</v>
      </c>
    </row>
    <row r="5544" spans="1:7" x14ac:dyDescent="0.25">
      <c r="A5544">
        <v>430</v>
      </c>
      <c r="B5544">
        <v>480</v>
      </c>
      <c r="C5544" t="s">
        <v>1093</v>
      </c>
      <c r="D5544" t="s">
        <v>910</v>
      </c>
      <c r="E5544" t="s">
        <v>1050</v>
      </c>
      <c r="F5544" t="str">
        <f t="shared" si="86"/>
        <v>430480DKA6420DKA1060DKA3220</v>
      </c>
      <c r="G5544" t="s">
        <v>723</v>
      </c>
    </row>
    <row r="5545" spans="1:7" x14ac:dyDescent="0.25">
      <c r="A5545">
        <v>430</v>
      </c>
      <c r="B5545">
        <v>480</v>
      </c>
      <c r="C5545" t="s">
        <v>1093</v>
      </c>
      <c r="D5545" t="s">
        <v>910</v>
      </c>
      <c r="E5545" t="s">
        <v>1052</v>
      </c>
      <c r="F5545" t="str">
        <f t="shared" si="86"/>
        <v>430480DKA6420DKA1060DKA3230</v>
      </c>
      <c r="G5545" t="s">
        <v>723</v>
      </c>
    </row>
    <row r="5546" spans="1:7" x14ac:dyDescent="0.25">
      <c r="A5546">
        <v>430</v>
      </c>
      <c r="B5546">
        <v>480</v>
      </c>
      <c r="C5546" t="s">
        <v>1093</v>
      </c>
      <c r="D5546" t="s">
        <v>911</v>
      </c>
      <c r="E5546" t="s">
        <v>1046</v>
      </c>
      <c r="F5546" t="str">
        <f t="shared" si="86"/>
        <v>430480DKA6420DKA1070-1080DKA3200</v>
      </c>
      <c r="G5546" t="s">
        <v>501</v>
      </c>
    </row>
    <row r="5547" spans="1:7" x14ac:dyDescent="0.25">
      <c r="A5547">
        <v>430</v>
      </c>
      <c r="B5547">
        <v>480</v>
      </c>
      <c r="C5547" t="s">
        <v>1093</v>
      </c>
      <c r="D5547" t="s">
        <v>911</v>
      </c>
      <c r="E5547" t="s">
        <v>1048</v>
      </c>
      <c r="F5547" t="str">
        <f t="shared" si="86"/>
        <v>430480DKA6420DKA1070-1080DKA3210</v>
      </c>
      <c r="G5547" t="s">
        <v>501</v>
      </c>
    </row>
    <row r="5548" spans="1:7" x14ac:dyDescent="0.25">
      <c r="A5548">
        <v>430</v>
      </c>
      <c r="B5548">
        <v>480</v>
      </c>
      <c r="C5548" t="s">
        <v>1093</v>
      </c>
      <c r="D5548" t="s">
        <v>911</v>
      </c>
      <c r="E5548" t="s">
        <v>1050</v>
      </c>
      <c r="F5548" t="str">
        <f t="shared" si="86"/>
        <v>430480DKA6420DKA1070-1080DKA3220</v>
      </c>
      <c r="G5548" t="s">
        <v>501</v>
      </c>
    </row>
    <row r="5549" spans="1:7" x14ac:dyDescent="0.25">
      <c r="A5549">
        <v>430</v>
      </c>
      <c r="B5549">
        <v>480</v>
      </c>
      <c r="C5549" t="s">
        <v>1093</v>
      </c>
      <c r="D5549" t="s">
        <v>911</v>
      </c>
      <c r="E5549" t="s">
        <v>1052</v>
      </c>
      <c r="F5549" t="str">
        <f t="shared" si="86"/>
        <v>430480DKA6420DKA1070-1080DKA3230</v>
      </c>
      <c r="G5549" t="s">
        <v>501</v>
      </c>
    </row>
    <row r="5550" spans="1:7" x14ac:dyDescent="0.25">
      <c r="A5550">
        <v>430</v>
      </c>
      <c r="B5550">
        <v>480</v>
      </c>
      <c r="C5550" t="s">
        <v>1093</v>
      </c>
      <c r="D5550" t="s">
        <v>913</v>
      </c>
      <c r="E5550" t="s">
        <v>1046</v>
      </c>
      <c r="F5550" t="str">
        <f t="shared" si="86"/>
        <v>430480DKA6420DKA1090DKA3200</v>
      </c>
      <c r="G5550" t="s">
        <v>723</v>
      </c>
    </row>
    <row r="5551" spans="1:7" x14ac:dyDescent="0.25">
      <c r="A5551">
        <v>430</v>
      </c>
      <c r="B5551">
        <v>480</v>
      </c>
      <c r="C5551" t="s">
        <v>1093</v>
      </c>
      <c r="D5551" t="s">
        <v>913</v>
      </c>
      <c r="E5551" t="s">
        <v>1048</v>
      </c>
      <c r="F5551" t="str">
        <f t="shared" si="86"/>
        <v>430480DKA6420DKA1090DKA3210</v>
      </c>
      <c r="G5551" t="s">
        <v>723</v>
      </c>
    </row>
    <row r="5552" spans="1:7" x14ac:dyDescent="0.25">
      <c r="A5552">
        <v>430</v>
      </c>
      <c r="B5552">
        <v>480</v>
      </c>
      <c r="C5552" t="s">
        <v>1093</v>
      </c>
      <c r="D5552" t="s">
        <v>913</v>
      </c>
      <c r="E5552" t="s">
        <v>1050</v>
      </c>
      <c r="F5552" t="str">
        <f t="shared" si="86"/>
        <v>430480DKA6420DKA1090DKA3220</v>
      </c>
      <c r="G5552" t="s">
        <v>723</v>
      </c>
    </row>
    <row r="5553" spans="1:7" x14ac:dyDescent="0.25">
      <c r="A5553">
        <v>430</v>
      </c>
      <c r="B5553">
        <v>480</v>
      </c>
      <c r="C5553" t="s">
        <v>1093</v>
      </c>
      <c r="D5553" t="s">
        <v>913</v>
      </c>
      <c r="E5553" t="s">
        <v>1052</v>
      </c>
      <c r="F5553" t="str">
        <f t="shared" si="86"/>
        <v>430480DKA6420DKA1090DKA3230</v>
      </c>
      <c r="G5553" t="s">
        <v>723</v>
      </c>
    </row>
    <row r="5554" spans="1:7" x14ac:dyDescent="0.25">
      <c r="A5554">
        <v>430</v>
      </c>
      <c r="B5554">
        <v>480</v>
      </c>
      <c r="C5554" t="s">
        <v>1094</v>
      </c>
      <c r="D5554" t="s">
        <v>908</v>
      </c>
      <c r="E5554" t="s">
        <v>1046</v>
      </c>
      <c r="F5554" t="str">
        <f t="shared" si="86"/>
        <v>430480DKA6430DKA1040-1050DKA3200</v>
      </c>
      <c r="G5554" t="s">
        <v>501</v>
      </c>
    </row>
    <row r="5555" spans="1:7" x14ac:dyDescent="0.25">
      <c r="A5555">
        <v>430</v>
      </c>
      <c r="B5555">
        <v>480</v>
      </c>
      <c r="C5555" t="s">
        <v>1094</v>
      </c>
      <c r="D5555" t="s">
        <v>908</v>
      </c>
      <c r="E5555" t="s">
        <v>1048</v>
      </c>
      <c r="F5555" t="str">
        <f t="shared" si="86"/>
        <v>430480DKA6430DKA1040-1050DKA3210</v>
      </c>
      <c r="G5555" t="s">
        <v>501</v>
      </c>
    </row>
    <row r="5556" spans="1:7" x14ac:dyDescent="0.25">
      <c r="A5556">
        <v>430</v>
      </c>
      <c r="B5556">
        <v>480</v>
      </c>
      <c r="C5556" t="s">
        <v>1094</v>
      </c>
      <c r="D5556" t="s">
        <v>908</v>
      </c>
      <c r="E5556" t="s">
        <v>1050</v>
      </c>
      <c r="F5556" t="str">
        <f t="shared" si="86"/>
        <v>430480DKA6430DKA1040-1050DKA3220</v>
      </c>
      <c r="G5556" t="s">
        <v>501</v>
      </c>
    </row>
    <row r="5557" spans="1:7" x14ac:dyDescent="0.25">
      <c r="A5557">
        <v>430</v>
      </c>
      <c r="B5557">
        <v>480</v>
      </c>
      <c r="C5557" t="s">
        <v>1094</v>
      </c>
      <c r="D5557" t="s">
        <v>908</v>
      </c>
      <c r="E5557" t="s">
        <v>1052</v>
      </c>
      <c r="F5557" t="str">
        <f t="shared" si="86"/>
        <v>430480DKA6430DKA1040-1050DKA3230</v>
      </c>
      <c r="G5557" t="s">
        <v>501</v>
      </c>
    </row>
    <row r="5558" spans="1:7" x14ac:dyDescent="0.25">
      <c r="A5558">
        <v>430</v>
      </c>
      <c r="B5558">
        <v>480</v>
      </c>
      <c r="C5558" t="s">
        <v>1094</v>
      </c>
      <c r="D5558" t="s">
        <v>910</v>
      </c>
      <c r="E5558" t="s">
        <v>1046</v>
      </c>
      <c r="F5558" t="str">
        <f t="shared" si="86"/>
        <v>430480DKA6430DKA1060DKA3200</v>
      </c>
      <c r="G5558" t="s">
        <v>723</v>
      </c>
    </row>
    <row r="5559" spans="1:7" x14ac:dyDescent="0.25">
      <c r="A5559">
        <v>430</v>
      </c>
      <c r="B5559">
        <v>480</v>
      </c>
      <c r="C5559" t="s">
        <v>1094</v>
      </c>
      <c r="D5559" t="s">
        <v>910</v>
      </c>
      <c r="E5559" t="s">
        <v>1048</v>
      </c>
      <c r="F5559" t="str">
        <f t="shared" si="86"/>
        <v>430480DKA6430DKA1060DKA3210</v>
      </c>
      <c r="G5559" t="s">
        <v>723</v>
      </c>
    </row>
    <row r="5560" spans="1:7" x14ac:dyDescent="0.25">
      <c r="A5560">
        <v>430</v>
      </c>
      <c r="B5560">
        <v>480</v>
      </c>
      <c r="C5560" t="s">
        <v>1094</v>
      </c>
      <c r="D5560" t="s">
        <v>910</v>
      </c>
      <c r="E5560" t="s">
        <v>1050</v>
      </c>
      <c r="F5560" t="str">
        <f t="shared" si="86"/>
        <v>430480DKA6430DKA1060DKA3220</v>
      </c>
      <c r="G5560" t="s">
        <v>723</v>
      </c>
    </row>
    <row r="5561" spans="1:7" x14ac:dyDescent="0.25">
      <c r="A5561">
        <v>430</v>
      </c>
      <c r="B5561">
        <v>480</v>
      </c>
      <c r="C5561" t="s">
        <v>1094</v>
      </c>
      <c r="D5561" t="s">
        <v>910</v>
      </c>
      <c r="E5561" t="s">
        <v>1052</v>
      </c>
      <c r="F5561" t="str">
        <f t="shared" si="86"/>
        <v>430480DKA6430DKA1060DKA3230</v>
      </c>
      <c r="G5561" t="s">
        <v>723</v>
      </c>
    </row>
    <row r="5562" spans="1:7" x14ac:dyDescent="0.25">
      <c r="A5562">
        <v>430</v>
      </c>
      <c r="B5562">
        <v>480</v>
      </c>
      <c r="C5562" t="s">
        <v>1094</v>
      </c>
      <c r="D5562" t="s">
        <v>911</v>
      </c>
      <c r="E5562" t="s">
        <v>1046</v>
      </c>
      <c r="F5562" t="str">
        <f t="shared" si="86"/>
        <v>430480DKA6430DKA1070-1080DKA3200</v>
      </c>
      <c r="G5562" t="s">
        <v>501</v>
      </c>
    </row>
    <row r="5563" spans="1:7" x14ac:dyDescent="0.25">
      <c r="A5563">
        <v>430</v>
      </c>
      <c r="B5563">
        <v>480</v>
      </c>
      <c r="C5563" t="s">
        <v>1094</v>
      </c>
      <c r="D5563" t="s">
        <v>911</v>
      </c>
      <c r="E5563" t="s">
        <v>1048</v>
      </c>
      <c r="F5563" t="str">
        <f t="shared" si="86"/>
        <v>430480DKA6430DKA1070-1080DKA3210</v>
      </c>
      <c r="G5563" t="s">
        <v>501</v>
      </c>
    </row>
    <row r="5564" spans="1:7" x14ac:dyDescent="0.25">
      <c r="A5564">
        <v>430</v>
      </c>
      <c r="B5564">
        <v>480</v>
      </c>
      <c r="C5564" t="s">
        <v>1094</v>
      </c>
      <c r="D5564" t="s">
        <v>911</v>
      </c>
      <c r="E5564" t="s">
        <v>1050</v>
      </c>
      <c r="F5564" t="str">
        <f t="shared" si="86"/>
        <v>430480DKA6430DKA1070-1080DKA3220</v>
      </c>
      <c r="G5564" t="s">
        <v>501</v>
      </c>
    </row>
    <row r="5565" spans="1:7" x14ac:dyDescent="0.25">
      <c r="A5565">
        <v>430</v>
      </c>
      <c r="B5565">
        <v>480</v>
      </c>
      <c r="C5565" t="s">
        <v>1094</v>
      </c>
      <c r="D5565" t="s">
        <v>911</v>
      </c>
      <c r="E5565" t="s">
        <v>1052</v>
      </c>
      <c r="F5565" t="str">
        <f t="shared" si="86"/>
        <v>430480DKA6430DKA1070-1080DKA3230</v>
      </c>
      <c r="G5565" t="s">
        <v>501</v>
      </c>
    </row>
    <row r="5566" spans="1:7" x14ac:dyDescent="0.25">
      <c r="A5566">
        <v>430</v>
      </c>
      <c r="B5566">
        <v>480</v>
      </c>
      <c r="C5566" t="s">
        <v>1094</v>
      </c>
      <c r="D5566" t="s">
        <v>913</v>
      </c>
      <c r="E5566" t="s">
        <v>1046</v>
      </c>
      <c r="F5566" t="str">
        <f t="shared" si="86"/>
        <v>430480DKA6430DKA1090DKA3200</v>
      </c>
      <c r="G5566" t="s">
        <v>723</v>
      </c>
    </row>
    <row r="5567" spans="1:7" x14ac:dyDescent="0.25">
      <c r="A5567">
        <v>430</v>
      </c>
      <c r="B5567">
        <v>480</v>
      </c>
      <c r="C5567" t="s">
        <v>1094</v>
      </c>
      <c r="D5567" t="s">
        <v>913</v>
      </c>
      <c r="E5567" t="s">
        <v>1048</v>
      </c>
      <c r="F5567" t="str">
        <f t="shared" si="86"/>
        <v>430480DKA6430DKA1090DKA3210</v>
      </c>
      <c r="G5567" t="s">
        <v>723</v>
      </c>
    </row>
    <row r="5568" spans="1:7" x14ac:dyDescent="0.25">
      <c r="A5568">
        <v>430</v>
      </c>
      <c r="B5568">
        <v>480</v>
      </c>
      <c r="C5568" t="s">
        <v>1094</v>
      </c>
      <c r="D5568" t="s">
        <v>913</v>
      </c>
      <c r="E5568" t="s">
        <v>1050</v>
      </c>
      <c r="F5568" t="str">
        <f t="shared" si="86"/>
        <v>430480DKA6430DKA1090DKA3220</v>
      </c>
      <c r="G5568" t="s">
        <v>723</v>
      </c>
    </row>
    <row r="5569" spans="1:7" x14ac:dyDescent="0.25">
      <c r="A5569">
        <v>430</v>
      </c>
      <c r="B5569">
        <v>480</v>
      </c>
      <c r="C5569" t="s">
        <v>1094</v>
      </c>
      <c r="D5569" t="s">
        <v>913</v>
      </c>
      <c r="E5569" t="s">
        <v>1052</v>
      </c>
      <c r="F5569" t="str">
        <f t="shared" si="86"/>
        <v>430480DKA6430DKA1090DKA3230</v>
      </c>
      <c r="G5569" t="s">
        <v>723</v>
      </c>
    </row>
    <row r="5570" spans="1:7" x14ac:dyDescent="0.25">
      <c r="A5570">
        <v>430</v>
      </c>
      <c r="B5570">
        <v>490</v>
      </c>
      <c r="C5570" t="s">
        <v>1092</v>
      </c>
      <c r="D5570" t="s">
        <v>908</v>
      </c>
      <c r="E5570" t="s">
        <v>1046</v>
      </c>
      <c r="F5570" t="str">
        <f t="shared" si="86"/>
        <v>430490DKA6410DKA1040-1050DKA3200</v>
      </c>
      <c r="G5570" t="s">
        <v>501</v>
      </c>
    </row>
    <row r="5571" spans="1:7" x14ac:dyDescent="0.25">
      <c r="A5571">
        <v>430</v>
      </c>
      <c r="B5571">
        <v>490</v>
      </c>
      <c r="C5571" t="s">
        <v>1092</v>
      </c>
      <c r="D5571" t="s">
        <v>908</v>
      </c>
      <c r="E5571" t="s">
        <v>1048</v>
      </c>
      <c r="F5571" t="str">
        <f t="shared" ref="F5571:F5634" si="87">CONCATENATE(A5571,B5571,C5571,D5571,E5571)</f>
        <v>430490DKA6410DKA1040-1050DKA3210</v>
      </c>
      <c r="G5571" t="s">
        <v>501</v>
      </c>
    </row>
    <row r="5572" spans="1:7" x14ac:dyDescent="0.25">
      <c r="A5572">
        <v>430</v>
      </c>
      <c r="B5572">
        <v>490</v>
      </c>
      <c r="C5572" t="s">
        <v>1092</v>
      </c>
      <c r="D5572" t="s">
        <v>908</v>
      </c>
      <c r="E5572" t="s">
        <v>1050</v>
      </c>
      <c r="F5572" t="str">
        <f t="shared" si="87"/>
        <v>430490DKA6410DKA1040-1050DKA3220</v>
      </c>
      <c r="G5572" t="s">
        <v>501</v>
      </c>
    </row>
    <row r="5573" spans="1:7" x14ac:dyDescent="0.25">
      <c r="A5573">
        <v>430</v>
      </c>
      <c r="B5573">
        <v>490</v>
      </c>
      <c r="C5573" t="s">
        <v>1092</v>
      </c>
      <c r="D5573" t="s">
        <v>908</v>
      </c>
      <c r="E5573" t="s">
        <v>1052</v>
      </c>
      <c r="F5573" t="str">
        <f t="shared" si="87"/>
        <v>430490DKA6410DKA1040-1050DKA3230</v>
      </c>
      <c r="G5573" t="s">
        <v>501</v>
      </c>
    </row>
    <row r="5574" spans="1:7" x14ac:dyDescent="0.25">
      <c r="A5574">
        <v>430</v>
      </c>
      <c r="B5574">
        <v>490</v>
      </c>
      <c r="C5574" t="s">
        <v>1092</v>
      </c>
      <c r="D5574" t="s">
        <v>910</v>
      </c>
      <c r="E5574" t="s">
        <v>1046</v>
      </c>
      <c r="F5574" t="str">
        <f t="shared" si="87"/>
        <v>430490DKA6410DKA1060DKA3200</v>
      </c>
      <c r="G5574" t="s">
        <v>723</v>
      </c>
    </row>
    <row r="5575" spans="1:7" x14ac:dyDescent="0.25">
      <c r="A5575">
        <v>430</v>
      </c>
      <c r="B5575">
        <v>490</v>
      </c>
      <c r="C5575" t="s">
        <v>1092</v>
      </c>
      <c r="D5575" t="s">
        <v>910</v>
      </c>
      <c r="E5575" t="s">
        <v>1048</v>
      </c>
      <c r="F5575" t="str">
        <f t="shared" si="87"/>
        <v>430490DKA6410DKA1060DKA3210</v>
      </c>
      <c r="G5575" t="s">
        <v>723</v>
      </c>
    </row>
    <row r="5576" spans="1:7" x14ac:dyDescent="0.25">
      <c r="A5576">
        <v>430</v>
      </c>
      <c r="B5576">
        <v>490</v>
      </c>
      <c r="C5576" t="s">
        <v>1092</v>
      </c>
      <c r="D5576" t="s">
        <v>910</v>
      </c>
      <c r="E5576" t="s">
        <v>1050</v>
      </c>
      <c r="F5576" t="str">
        <f t="shared" si="87"/>
        <v>430490DKA6410DKA1060DKA3220</v>
      </c>
      <c r="G5576" t="s">
        <v>723</v>
      </c>
    </row>
    <row r="5577" spans="1:7" x14ac:dyDescent="0.25">
      <c r="A5577">
        <v>430</v>
      </c>
      <c r="B5577">
        <v>490</v>
      </c>
      <c r="C5577" t="s">
        <v>1092</v>
      </c>
      <c r="D5577" t="s">
        <v>910</v>
      </c>
      <c r="E5577" t="s">
        <v>1052</v>
      </c>
      <c r="F5577" t="str">
        <f t="shared" si="87"/>
        <v>430490DKA6410DKA1060DKA3230</v>
      </c>
      <c r="G5577" t="s">
        <v>723</v>
      </c>
    </row>
    <row r="5578" spans="1:7" x14ac:dyDescent="0.25">
      <c r="A5578">
        <v>430</v>
      </c>
      <c r="B5578">
        <v>490</v>
      </c>
      <c r="C5578" t="s">
        <v>1092</v>
      </c>
      <c r="D5578" t="s">
        <v>911</v>
      </c>
      <c r="E5578" t="s">
        <v>1046</v>
      </c>
      <c r="F5578" t="str">
        <f t="shared" si="87"/>
        <v>430490DKA6410DKA1070-1080DKA3200</v>
      </c>
      <c r="G5578" t="s">
        <v>501</v>
      </c>
    </row>
    <row r="5579" spans="1:7" x14ac:dyDescent="0.25">
      <c r="A5579">
        <v>430</v>
      </c>
      <c r="B5579">
        <v>490</v>
      </c>
      <c r="C5579" t="s">
        <v>1092</v>
      </c>
      <c r="D5579" t="s">
        <v>911</v>
      </c>
      <c r="E5579" t="s">
        <v>1048</v>
      </c>
      <c r="F5579" t="str">
        <f t="shared" si="87"/>
        <v>430490DKA6410DKA1070-1080DKA3210</v>
      </c>
      <c r="G5579" t="s">
        <v>501</v>
      </c>
    </row>
    <row r="5580" spans="1:7" x14ac:dyDescent="0.25">
      <c r="A5580">
        <v>430</v>
      </c>
      <c r="B5580">
        <v>490</v>
      </c>
      <c r="C5580" t="s">
        <v>1092</v>
      </c>
      <c r="D5580" t="s">
        <v>911</v>
      </c>
      <c r="E5580" t="s">
        <v>1050</v>
      </c>
      <c r="F5580" t="str">
        <f t="shared" si="87"/>
        <v>430490DKA6410DKA1070-1080DKA3220</v>
      </c>
      <c r="G5580" t="s">
        <v>501</v>
      </c>
    </row>
    <row r="5581" spans="1:7" x14ac:dyDescent="0.25">
      <c r="A5581">
        <v>430</v>
      </c>
      <c r="B5581">
        <v>490</v>
      </c>
      <c r="C5581" t="s">
        <v>1092</v>
      </c>
      <c r="D5581" t="s">
        <v>911</v>
      </c>
      <c r="E5581" t="s">
        <v>1052</v>
      </c>
      <c r="F5581" t="str">
        <f t="shared" si="87"/>
        <v>430490DKA6410DKA1070-1080DKA3230</v>
      </c>
      <c r="G5581" t="s">
        <v>501</v>
      </c>
    </row>
    <row r="5582" spans="1:7" x14ac:dyDescent="0.25">
      <c r="A5582">
        <v>430</v>
      </c>
      <c r="B5582">
        <v>490</v>
      </c>
      <c r="C5582" t="s">
        <v>1092</v>
      </c>
      <c r="D5582" t="s">
        <v>913</v>
      </c>
      <c r="E5582" t="s">
        <v>1046</v>
      </c>
      <c r="F5582" t="str">
        <f t="shared" si="87"/>
        <v>430490DKA6410DKA1090DKA3200</v>
      </c>
      <c r="G5582" t="s">
        <v>723</v>
      </c>
    </row>
    <row r="5583" spans="1:7" x14ac:dyDescent="0.25">
      <c r="A5583">
        <v>430</v>
      </c>
      <c r="B5583">
        <v>490</v>
      </c>
      <c r="C5583" t="s">
        <v>1092</v>
      </c>
      <c r="D5583" t="s">
        <v>913</v>
      </c>
      <c r="E5583" t="s">
        <v>1048</v>
      </c>
      <c r="F5583" t="str">
        <f t="shared" si="87"/>
        <v>430490DKA6410DKA1090DKA3210</v>
      </c>
      <c r="G5583" t="s">
        <v>723</v>
      </c>
    </row>
    <row r="5584" spans="1:7" x14ac:dyDescent="0.25">
      <c r="A5584">
        <v>430</v>
      </c>
      <c r="B5584">
        <v>490</v>
      </c>
      <c r="C5584" t="s">
        <v>1092</v>
      </c>
      <c r="D5584" t="s">
        <v>913</v>
      </c>
      <c r="E5584" t="s">
        <v>1050</v>
      </c>
      <c r="F5584" t="str">
        <f t="shared" si="87"/>
        <v>430490DKA6410DKA1090DKA3220</v>
      </c>
      <c r="G5584" t="s">
        <v>723</v>
      </c>
    </row>
    <row r="5585" spans="1:7" x14ac:dyDescent="0.25">
      <c r="A5585">
        <v>430</v>
      </c>
      <c r="B5585">
        <v>490</v>
      </c>
      <c r="C5585" t="s">
        <v>1092</v>
      </c>
      <c r="D5585" t="s">
        <v>913</v>
      </c>
      <c r="E5585" t="s">
        <v>1052</v>
      </c>
      <c r="F5585" t="str">
        <f t="shared" si="87"/>
        <v>430490DKA6410DKA1090DKA3230</v>
      </c>
      <c r="G5585" t="s">
        <v>723</v>
      </c>
    </row>
    <row r="5586" spans="1:7" x14ac:dyDescent="0.25">
      <c r="A5586">
        <v>430</v>
      </c>
      <c r="B5586">
        <v>490</v>
      </c>
      <c r="C5586" t="s">
        <v>1093</v>
      </c>
      <c r="D5586" t="s">
        <v>908</v>
      </c>
      <c r="E5586" t="s">
        <v>1046</v>
      </c>
      <c r="F5586" t="str">
        <f t="shared" si="87"/>
        <v>430490DKA6420DKA1040-1050DKA3200</v>
      </c>
      <c r="G5586" t="s">
        <v>501</v>
      </c>
    </row>
    <row r="5587" spans="1:7" x14ac:dyDescent="0.25">
      <c r="A5587">
        <v>430</v>
      </c>
      <c r="B5587">
        <v>490</v>
      </c>
      <c r="C5587" t="s">
        <v>1093</v>
      </c>
      <c r="D5587" t="s">
        <v>908</v>
      </c>
      <c r="E5587" t="s">
        <v>1048</v>
      </c>
      <c r="F5587" t="str">
        <f t="shared" si="87"/>
        <v>430490DKA6420DKA1040-1050DKA3210</v>
      </c>
      <c r="G5587" t="s">
        <v>501</v>
      </c>
    </row>
    <row r="5588" spans="1:7" x14ac:dyDescent="0.25">
      <c r="A5588">
        <v>430</v>
      </c>
      <c r="B5588">
        <v>490</v>
      </c>
      <c r="C5588" t="s">
        <v>1093</v>
      </c>
      <c r="D5588" t="s">
        <v>908</v>
      </c>
      <c r="E5588" t="s">
        <v>1050</v>
      </c>
      <c r="F5588" t="str">
        <f t="shared" si="87"/>
        <v>430490DKA6420DKA1040-1050DKA3220</v>
      </c>
      <c r="G5588" t="s">
        <v>501</v>
      </c>
    </row>
    <row r="5589" spans="1:7" x14ac:dyDescent="0.25">
      <c r="A5589">
        <v>430</v>
      </c>
      <c r="B5589">
        <v>490</v>
      </c>
      <c r="C5589" t="s">
        <v>1093</v>
      </c>
      <c r="D5589" t="s">
        <v>908</v>
      </c>
      <c r="E5589" t="s">
        <v>1052</v>
      </c>
      <c r="F5589" t="str">
        <f t="shared" si="87"/>
        <v>430490DKA6420DKA1040-1050DKA3230</v>
      </c>
      <c r="G5589" t="s">
        <v>501</v>
      </c>
    </row>
    <row r="5590" spans="1:7" x14ac:dyDescent="0.25">
      <c r="A5590">
        <v>430</v>
      </c>
      <c r="B5590">
        <v>490</v>
      </c>
      <c r="C5590" t="s">
        <v>1093</v>
      </c>
      <c r="D5590" t="s">
        <v>910</v>
      </c>
      <c r="E5590" t="s">
        <v>1046</v>
      </c>
      <c r="F5590" t="str">
        <f t="shared" si="87"/>
        <v>430490DKA6420DKA1060DKA3200</v>
      </c>
      <c r="G5590" t="s">
        <v>723</v>
      </c>
    </row>
    <row r="5591" spans="1:7" x14ac:dyDescent="0.25">
      <c r="A5591">
        <v>430</v>
      </c>
      <c r="B5591">
        <v>490</v>
      </c>
      <c r="C5591" t="s">
        <v>1093</v>
      </c>
      <c r="D5591" t="s">
        <v>910</v>
      </c>
      <c r="E5591" t="s">
        <v>1048</v>
      </c>
      <c r="F5591" t="str">
        <f t="shared" si="87"/>
        <v>430490DKA6420DKA1060DKA3210</v>
      </c>
      <c r="G5591" t="s">
        <v>723</v>
      </c>
    </row>
    <row r="5592" spans="1:7" x14ac:dyDescent="0.25">
      <c r="A5592">
        <v>430</v>
      </c>
      <c r="B5592">
        <v>490</v>
      </c>
      <c r="C5592" t="s">
        <v>1093</v>
      </c>
      <c r="D5592" t="s">
        <v>910</v>
      </c>
      <c r="E5592" t="s">
        <v>1050</v>
      </c>
      <c r="F5592" t="str">
        <f t="shared" si="87"/>
        <v>430490DKA6420DKA1060DKA3220</v>
      </c>
      <c r="G5592" t="s">
        <v>723</v>
      </c>
    </row>
    <row r="5593" spans="1:7" x14ac:dyDescent="0.25">
      <c r="A5593">
        <v>430</v>
      </c>
      <c r="B5593">
        <v>490</v>
      </c>
      <c r="C5593" t="s">
        <v>1093</v>
      </c>
      <c r="D5593" t="s">
        <v>910</v>
      </c>
      <c r="E5593" t="s">
        <v>1052</v>
      </c>
      <c r="F5593" t="str">
        <f t="shared" si="87"/>
        <v>430490DKA6420DKA1060DKA3230</v>
      </c>
      <c r="G5593" t="s">
        <v>723</v>
      </c>
    </row>
    <row r="5594" spans="1:7" x14ac:dyDescent="0.25">
      <c r="A5594">
        <v>430</v>
      </c>
      <c r="B5594">
        <v>490</v>
      </c>
      <c r="C5594" t="s">
        <v>1093</v>
      </c>
      <c r="D5594" t="s">
        <v>911</v>
      </c>
      <c r="E5594" t="s">
        <v>1046</v>
      </c>
      <c r="F5594" t="str">
        <f t="shared" si="87"/>
        <v>430490DKA6420DKA1070-1080DKA3200</v>
      </c>
      <c r="G5594" t="s">
        <v>501</v>
      </c>
    </row>
    <row r="5595" spans="1:7" x14ac:dyDescent="0.25">
      <c r="A5595">
        <v>430</v>
      </c>
      <c r="B5595">
        <v>490</v>
      </c>
      <c r="C5595" t="s">
        <v>1093</v>
      </c>
      <c r="D5595" t="s">
        <v>911</v>
      </c>
      <c r="E5595" t="s">
        <v>1048</v>
      </c>
      <c r="F5595" t="str">
        <f t="shared" si="87"/>
        <v>430490DKA6420DKA1070-1080DKA3210</v>
      </c>
      <c r="G5595" t="s">
        <v>501</v>
      </c>
    </row>
    <row r="5596" spans="1:7" x14ac:dyDescent="0.25">
      <c r="A5596">
        <v>430</v>
      </c>
      <c r="B5596">
        <v>490</v>
      </c>
      <c r="C5596" t="s">
        <v>1093</v>
      </c>
      <c r="D5596" t="s">
        <v>911</v>
      </c>
      <c r="E5596" t="s">
        <v>1050</v>
      </c>
      <c r="F5596" t="str">
        <f t="shared" si="87"/>
        <v>430490DKA6420DKA1070-1080DKA3220</v>
      </c>
      <c r="G5596" t="s">
        <v>501</v>
      </c>
    </row>
    <row r="5597" spans="1:7" x14ac:dyDescent="0.25">
      <c r="A5597">
        <v>430</v>
      </c>
      <c r="B5597">
        <v>490</v>
      </c>
      <c r="C5597" t="s">
        <v>1093</v>
      </c>
      <c r="D5597" t="s">
        <v>911</v>
      </c>
      <c r="E5597" t="s">
        <v>1052</v>
      </c>
      <c r="F5597" t="str">
        <f t="shared" si="87"/>
        <v>430490DKA6420DKA1070-1080DKA3230</v>
      </c>
      <c r="G5597" t="s">
        <v>501</v>
      </c>
    </row>
    <row r="5598" spans="1:7" x14ac:dyDescent="0.25">
      <c r="A5598">
        <v>430</v>
      </c>
      <c r="B5598">
        <v>490</v>
      </c>
      <c r="C5598" t="s">
        <v>1093</v>
      </c>
      <c r="D5598" t="s">
        <v>913</v>
      </c>
      <c r="E5598" t="s">
        <v>1046</v>
      </c>
      <c r="F5598" t="str">
        <f t="shared" si="87"/>
        <v>430490DKA6420DKA1090DKA3200</v>
      </c>
      <c r="G5598" t="s">
        <v>723</v>
      </c>
    </row>
    <row r="5599" spans="1:7" x14ac:dyDescent="0.25">
      <c r="A5599">
        <v>430</v>
      </c>
      <c r="B5599">
        <v>490</v>
      </c>
      <c r="C5599" t="s">
        <v>1093</v>
      </c>
      <c r="D5599" t="s">
        <v>913</v>
      </c>
      <c r="E5599" t="s">
        <v>1048</v>
      </c>
      <c r="F5599" t="str">
        <f t="shared" si="87"/>
        <v>430490DKA6420DKA1090DKA3210</v>
      </c>
      <c r="G5599" t="s">
        <v>723</v>
      </c>
    </row>
    <row r="5600" spans="1:7" x14ac:dyDescent="0.25">
      <c r="A5600">
        <v>430</v>
      </c>
      <c r="B5600">
        <v>490</v>
      </c>
      <c r="C5600" t="s">
        <v>1093</v>
      </c>
      <c r="D5600" t="s">
        <v>913</v>
      </c>
      <c r="E5600" t="s">
        <v>1050</v>
      </c>
      <c r="F5600" t="str">
        <f t="shared" si="87"/>
        <v>430490DKA6420DKA1090DKA3220</v>
      </c>
      <c r="G5600" t="s">
        <v>723</v>
      </c>
    </row>
    <row r="5601" spans="1:7" x14ac:dyDescent="0.25">
      <c r="A5601">
        <v>430</v>
      </c>
      <c r="B5601">
        <v>490</v>
      </c>
      <c r="C5601" t="s">
        <v>1093</v>
      </c>
      <c r="D5601" t="s">
        <v>913</v>
      </c>
      <c r="E5601" t="s">
        <v>1052</v>
      </c>
      <c r="F5601" t="str">
        <f t="shared" si="87"/>
        <v>430490DKA6420DKA1090DKA3230</v>
      </c>
      <c r="G5601" t="s">
        <v>723</v>
      </c>
    </row>
    <row r="5602" spans="1:7" x14ac:dyDescent="0.25">
      <c r="A5602">
        <v>430</v>
      </c>
      <c r="B5602">
        <v>490</v>
      </c>
      <c r="C5602" t="s">
        <v>1094</v>
      </c>
      <c r="D5602" t="s">
        <v>908</v>
      </c>
      <c r="E5602" t="s">
        <v>1046</v>
      </c>
      <c r="F5602" t="str">
        <f t="shared" si="87"/>
        <v>430490DKA6430DKA1040-1050DKA3200</v>
      </c>
      <c r="G5602" t="s">
        <v>501</v>
      </c>
    </row>
    <row r="5603" spans="1:7" x14ac:dyDescent="0.25">
      <c r="A5603">
        <v>430</v>
      </c>
      <c r="B5603">
        <v>490</v>
      </c>
      <c r="C5603" t="s">
        <v>1094</v>
      </c>
      <c r="D5603" t="s">
        <v>908</v>
      </c>
      <c r="E5603" t="s">
        <v>1048</v>
      </c>
      <c r="F5603" t="str">
        <f t="shared" si="87"/>
        <v>430490DKA6430DKA1040-1050DKA3210</v>
      </c>
      <c r="G5603" t="s">
        <v>501</v>
      </c>
    </row>
    <row r="5604" spans="1:7" x14ac:dyDescent="0.25">
      <c r="A5604">
        <v>430</v>
      </c>
      <c r="B5604">
        <v>490</v>
      </c>
      <c r="C5604" t="s">
        <v>1094</v>
      </c>
      <c r="D5604" t="s">
        <v>908</v>
      </c>
      <c r="E5604" t="s">
        <v>1050</v>
      </c>
      <c r="F5604" t="str">
        <f t="shared" si="87"/>
        <v>430490DKA6430DKA1040-1050DKA3220</v>
      </c>
      <c r="G5604" t="s">
        <v>501</v>
      </c>
    </row>
    <row r="5605" spans="1:7" x14ac:dyDescent="0.25">
      <c r="A5605">
        <v>430</v>
      </c>
      <c r="B5605">
        <v>490</v>
      </c>
      <c r="C5605" t="s">
        <v>1094</v>
      </c>
      <c r="D5605" t="s">
        <v>908</v>
      </c>
      <c r="E5605" t="s">
        <v>1052</v>
      </c>
      <c r="F5605" t="str">
        <f t="shared" si="87"/>
        <v>430490DKA6430DKA1040-1050DKA3230</v>
      </c>
      <c r="G5605" t="s">
        <v>501</v>
      </c>
    </row>
    <row r="5606" spans="1:7" x14ac:dyDescent="0.25">
      <c r="A5606">
        <v>430</v>
      </c>
      <c r="B5606">
        <v>490</v>
      </c>
      <c r="C5606" t="s">
        <v>1094</v>
      </c>
      <c r="D5606" t="s">
        <v>910</v>
      </c>
      <c r="E5606" t="s">
        <v>1046</v>
      </c>
      <c r="F5606" t="str">
        <f t="shared" si="87"/>
        <v>430490DKA6430DKA1060DKA3200</v>
      </c>
      <c r="G5606" t="s">
        <v>723</v>
      </c>
    </row>
    <row r="5607" spans="1:7" x14ac:dyDescent="0.25">
      <c r="A5607">
        <v>430</v>
      </c>
      <c r="B5607">
        <v>490</v>
      </c>
      <c r="C5607" t="s">
        <v>1094</v>
      </c>
      <c r="D5607" t="s">
        <v>910</v>
      </c>
      <c r="E5607" t="s">
        <v>1048</v>
      </c>
      <c r="F5607" t="str">
        <f t="shared" si="87"/>
        <v>430490DKA6430DKA1060DKA3210</v>
      </c>
      <c r="G5607" t="s">
        <v>723</v>
      </c>
    </row>
    <row r="5608" spans="1:7" x14ac:dyDescent="0.25">
      <c r="A5608">
        <v>430</v>
      </c>
      <c r="B5608">
        <v>490</v>
      </c>
      <c r="C5608" t="s">
        <v>1094</v>
      </c>
      <c r="D5608" t="s">
        <v>910</v>
      </c>
      <c r="E5608" t="s">
        <v>1050</v>
      </c>
      <c r="F5608" t="str">
        <f t="shared" si="87"/>
        <v>430490DKA6430DKA1060DKA3220</v>
      </c>
      <c r="G5608" t="s">
        <v>723</v>
      </c>
    </row>
    <row r="5609" spans="1:7" x14ac:dyDescent="0.25">
      <c r="A5609">
        <v>430</v>
      </c>
      <c r="B5609">
        <v>490</v>
      </c>
      <c r="C5609" t="s">
        <v>1094</v>
      </c>
      <c r="D5609" t="s">
        <v>910</v>
      </c>
      <c r="E5609" t="s">
        <v>1052</v>
      </c>
      <c r="F5609" t="str">
        <f t="shared" si="87"/>
        <v>430490DKA6430DKA1060DKA3230</v>
      </c>
      <c r="G5609" t="s">
        <v>723</v>
      </c>
    </row>
    <row r="5610" spans="1:7" x14ac:dyDescent="0.25">
      <c r="A5610">
        <v>430</v>
      </c>
      <c r="B5610">
        <v>490</v>
      </c>
      <c r="C5610" t="s">
        <v>1094</v>
      </c>
      <c r="D5610" t="s">
        <v>911</v>
      </c>
      <c r="E5610" t="s">
        <v>1046</v>
      </c>
      <c r="F5610" t="str">
        <f t="shared" si="87"/>
        <v>430490DKA6430DKA1070-1080DKA3200</v>
      </c>
      <c r="G5610" t="s">
        <v>501</v>
      </c>
    </row>
    <row r="5611" spans="1:7" x14ac:dyDescent="0.25">
      <c r="A5611">
        <v>430</v>
      </c>
      <c r="B5611">
        <v>490</v>
      </c>
      <c r="C5611" t="s">
        <v>1094</v>
      </c>
      <c r="D5611" t="s">
        <v>911</v>
      </c>
      <c r="E5611" t="s">
        <v>1048</v>
      </c>
      <c r="F5611" t="str">
        <f t="shared" si="87"/>
        <v>430490DKA6430DKA1070-1080DKA3210</v>
      </c>
      <c r="G5611" t="s">
        <v>501</v>
      </c>
    </row>
    <row r="5612" spans="1:7" x14ac:dyDescent="0.25">
      <c r="A5612">
        <v>430</v>
      </c>
      <c r="B5612">
        <v>490</v>
      </c>
      <c r="C5612" t="s">
        <v>1094</v>
      </c>
      <c r="D5612" t="s">
        <v>911</v>
      </c>
      <c r="E5612" t="s">
        <v>1050</v>
      </c>
      <c r="F5612" t="str">
        <f t="shared" si="87"/>
        <v>430490DKA6430DKA1070-1080DKA3220</v>
      </c>
      <c r="G5612" t="s">
        <v>501</v>
      </c>
    </row>
    <row r="5613" spans="1:7" x14ac:dyDescent="0.25">
      <c r="A5613">
        <v>430</v>
      </c>
      <c r="B5613">
        <v>490</v>
      </c>
      <c r="C5613" t="s">
        <v>1094</v>
      </c>
      <c r="D5613" t="s">
        <v>911</v>
      </c>
      <c r="E5613" t="s">
        <v>1052</v>
      </c>
      <c r="F5613" t="str">
        <f t="shared" si="87"/>
        <v>430490DKA6430DKA1070-1080DKA3230</v>
      </c>
      <c r="G5613" t="s">
        <v>501</v>
      </c>
    </row>
    <row r="5614" spans="1:7" x14ac:dyDescent="0.25">
      <c r="A5614">
        <v>430</v>
      </c>
      <c r="B5614">
        <v>490</v>
      </c>
      <c r="C5614" t="s">
        <v>1094</v>
      </c>
      <c r="D5614" t="s">
        <v>913</v>
      </c>
      <c r="E5614" t="s">
        <v>1046</v>
      </c>
      <c r="F5614" t="str">
        <f t="shared" si="87"/>
        <v>430490DKA6430DKA1090DKA3200</v>
      </c>
      <c r="G5614" t="s">
        <v>723</v>
      </c>
    </row>
    <row r="5615" spans="1:7" x14ac:dyDescent="0.25">
      <c r="A5615">
        <v>430</v>
      </c>
      <c r="B5615">
        <v>490</v>
      </c>
      <c r="C5615" t="s">
        <v>1094</v>
      </c>
      <c r="D5615" t="s">
        <v>913</v>
      </c>
      <c r="E5615" t="s">
        <v>1048</v>
      </c>
      <c r="F5615" t="str">
        <f t="shared" si="87"/>
        <v>430490DKA6430DKA1090DKA3210</v>
      </c>
      <c r="G5615" t="s">
        <v>723</v>
      </c>
    </row>
    <row r="5616" spans="1:7" x14ac:dyDescent="0.25">
      <c r="A5616">
        <v>430</v>
      </c>
      <c r="B5616">
        <v>490</v>
      </c>
      <c r="C5616" t="s">
        <v>1094</v>
      </c>
      <c r="D5616" t="s">
        <v>913</v>
      </c>
      <c r="E5616" t="s">
        <v>1050</v>
      </c>
      <c r="F5616" t="str">
        <f t="shared" si="87"/>
        <v>430490DKA6430DKA1090DKA3220</v>
      </c>
      <c r="G5616" t="s">
        <v>723</v>
      </c>
    </row>
    <row r="5617" spans="1:7" x14ac:dyDescent="0.25">
      <c r="A5617">
        <v>430</v>
      </c>
      <c r="B5617">
        <v>490</v>
      </c>
      <c r="C5617" t="s">
        <v>1094</v>
      </c>
      <c r="D5617" t="s">
        <v>913</v>
      </c>
      <c r="E5617" t="s">
        <v>1052</v>
      </c>
      <c r="F5617" t="str">
        <f t="shared" si="87"/>
        <v>430490DKA6430DKA1090DKA3230</v>
      </c>
      <c r="G5617" t="s">
        <v>723</v>
      </c>
    </row>
    <row r="5618" spans="1:7" x14ac:dyDescent="0.25">
      <c r="A5618">
        <v>430</v>
      </c>
      <c r="B5618">
        <v>500</v>
      </c>
      <c r="C5618" t="s">
        <v>1092</v>
      </c>
      <c r="D5618" t="s">
        <v>908</v>
      </c>
      <c r="E5618" t="s">
        <v>1046</v>
      </c>
      <c r="F5618" t="str">
        <f t="shared" si="87"/>
        <v>430500DKA6410DKA1040-1050DKA3200</v>
      </c>
      <c r="G5618" t="s">
        <v>723</v>
      </c>
    </row>
    <row r="5619" spans="1:7" x14ac:dyDescent="0.25">
      <c r="A5619">
        <v>430</v>
      </c>
      <c r="B5619">
        <v>500</v>
      </c>
      <c r="C5619" t="s">
        <v>1092</v>
      </c>
      <c r="D5619" t="s">
        <v>908</v>
      </c>
      <c r="E5619" t="s">
        <v>1048</v>
      </c>
      <c r="F5619" t="str">
        <f t="shared" si="87"/>
        <v>430500DKA6410DKA1040-1050DKA3210</v>
      </c>
      <c r="G5619" t="s">
        <v>723</v>
      </c>
    </row>
    <row r="5620" spans="1:7" x14ac:dyDescent="0.25">
      <c r="A5620">
        <v>430</v>
      </c>
      <c r="B5620">
        <v>500</v>
      </c>
      <c r="C5620" t="s">
        <v>1092</v>
      </c>
      <c r="D5620" t="s">
        <v>908</v>
      </c>
      <c r="E5620" t="s">
        <v>1050</v>
      </c>
      <c r="F5620" t="str">
        <f t="shared" si="87"/>
        <v>430500DKA6410DKA1040-1050DKA3220</v>
      </c>
      <c r="G5620" t="s">
        <v>501</v>
      </c>
    </row>
    <row r="5621" spans="1:7" x14ac:dyDescent="0.25">
      <c r="A5621">
        <v>430</v>
      </c>
      <c r="B5621">
        <v>500</v>
      </c>
      <c r="C5621" t="s">
        <v>1092</v>
      </c>
      <c r="D5621" t="s">
        <v>908</v>
      </c>
      <c r="E5621" t="s">
        <v>1052</v>
      </c>
      <c r="F5621" t="str">
        <f t="shared" si="87"/>
        <v>430500DKA6410DKA1040-1050DKA3230</v>
      </c>
      <c r="G5621" t="s">
        <v>501</v>
      </c>
    </row>
    <row r="5622" spans="1:7" x14ac:dyDescent="0.25">
      <c r="A5622">
        <v>430</v>
      </c>
      <c r="B5622">
        <v>500</v>
      </c>
      <c r="C5622" t="s">
        <v>1092</v>
      </c>
      <c r="D5622" t="s">
        <v>910</v>
      </c>
      <c r="E5622" t="s">
        <v>1046</v>
      </c>
      <c r="F5622" t="str">
        <f t="shared" si="87"/>
        <v>430500DKA6410DKA1060DKA3200</v>
      </c>
      <c r="G5622" t="s">
        <v>501</v>
      </c>
    </row>
    <row r="5623" spans="1:7" x14ac:dyDescent="0.25">
      <c r="A5623">
        <v>430</v>
      </c>
      <c r="B5623">
        <v>500</v>
      </c>
      <c r="C5623" t="s">
        <v>1092</v>
      </c>
      <c r="D5623" t="s">
        <v>910</v>
      </c>
      <c r="E5623" t="s">
        <v>1048</v>
      </c>
      <c r="F5623" t="str">
        <f t="shared" si="87"/>
        <v>430500DKA6410DKA1060DKA3210</v>
      </c>
      <c r="G5623" t="s">
        <v>501</v>
      </c>
    </row>
    <row r="5624" spans="1:7" x14ac:dyDescent="0.25">
      <c r="A5624">
        <v>430</v>
      </c>
      <c r="B5624">
        <v>500</v>
      </c>
      <c r="C5624" t="s">
        <v>1092</v>
      </c>
      <c r="D5624" t="s">
        <v>910</v>
      </c>
      <c r="E5624" t="s">
        <v>1050</v>
      </c>
      <c r="F5624" t="str">
        <f t="shared" si="87"/>
        <v>430500DKA6410DKA1060DKA3220</v>
      </c>
      <c r="G5624" t="s">
        <v>501</v>
      </c>
    </row>
    <row r="5625" spans="1:7" x14ac:dyDescent="0.25">
      <c r="A5625">
        <v>430</v>
      </c>
      <c r="B5625">
        <v>500</v>
      </c>
      <c r="C5625" t="s">
        <v>1092</v>
      </c>
      <c r="D5625" t="s">
        <v>910</v>
      </c>
      <c r="E5625" t="s">
        <v>1052</v>
      </c>
      <c r="F5625" t="str">
        <f t="shared" si="87"/>
        <v>430500DKA6410DKA1060DKA3230</v>
      </c>
      <c r="G5625" t="s">
        <v>501</v>
      </c>
    </row>
    <row r="5626" spans="1:7" x14ac:dyDescent="0.25">
      <c r="A5626">
        <v>430</v>
      </c>
      <c r="B5626">
        <v>500</v>
      </c>
      <c r="C5626" t="s">
        <v>1092</v>
      </c>
      <c r="D5626" t="s">
        <v>911</v>
      </c>
      <c r="E5626" t="s">
        <v>1046</v>
      </c>
      <c r="F5626" t="str">
        <f t="shared" si="87"/>
        <v>430500DKA6410DKA1070-1080DKA3200</v>
      </c>
      <c r="G5626" t="s">
        <v>501</v>
      </c>
    </row>
    <row r="5627" spans="1:7" x14ac:dyDescent="0.25">
      <c r="A5627">
        <v>430</v>
      </c>
      <c r="B5627">
        <v>500</v>
      </c>
      <c r="C5627" t="s">
        <v>1092</v>
      </c>
      <c r="D5627" t="s">
        <v>911</v>
      </c>
      <c r="E5627" t="s">
        <v>1048</v>
      </c>
      <c r="F5627" t="str">
        <f t="shared" si="87"/>
        <v>430500DKA6410DKA1070-1080DKA3210</v>
      </c>
      <c r="G5627" t="s">
        <v>501</v>
      </c>
    </row>
    <row r="5628" spans="1:7" x14ac:dyDescent="0.25">
      <c r="A5628">
        <v>430</v>
      </c>
      <c r="B5628">
        <v>500</v>
      </c>
      <c r="C5628" t="s">
        <v>1092</v>
      </c>
      <c r="D5628" t="s">
        <v>911</v>
      </c>
      <c r="E5628" t="s">
        <v>1050</v>
      </c>
      <c r="F5628" t="str">
        <f t="shared" si="87"/>
        <v>430500DKA6410DKA1070-1080DKA3220</v>
      </c>
      <c r="G5628" t="s">
        <v>501</v>
      </c>
    </row>
    <row r="5629" spans="1:7" x14ac:dyDescent="0.25">
      <c r="A5629">
        <v>430</v>
      </c>
      <c r="B5629">
        <v>500</v>
      </c>
      <c r="C5629" t="s">
        <v>1092</v>
      </c>
      <c r="D5629" t="s">
        <v>911</v>
      </c>
      <c r="E5629" t="s">
        <v>1052</v>
      </c>
      <c r="F5629" t="str">
        <f t="shared" si="87"/>
        <v>430500DKA6410DKA1070-1080DKA3230</v>
      </c>
      <c r="G5629" t="s">
        <v>501</v>
      </c>
    </row>
    <row r="5630" spans="1:7" x14ac:dyDescent="0.25">
      <c r="A5630">
        <v>430</v>
      </c>
      <c r="B5630">
        <v>500</v>
      </c>
      <c r="C5630" t="s">
        <v>1092</v>
      </c>
      <c r="D5630" t="s">
        <v>913</v>
      </c>
      <c r="E5630" t="s">
        <v>1046</v>
      </c>
      <c r="F5630" t="str">
        <f t="shared" si="87"/>
        <v>430500DKA6410DKA1090DKA3200</v>
      </c>
      <c r="G5630" t="s">
        <v>501</v>
      </c>
    </row>
    <row r="5631" spans="1:7" x14ac:dyDescent="0.25">
      <c r="A5631">
        <v>430</v>
      </c>
      <c r="B5631">
        <v>500</v>
      </c>
      <c r="C5631" t="s">
        <v>1092</v>
      </c>
      <c r="D5631" t="s">
        <v>913</v>
      </c>
      <c r="E5631" t="s">
        <v>1048</v>
      </c>
      <c r="F5631" t="str">
        <f t="shared" si="87"/>
        <v>430500DKA6410DKA1090DKA3210</v>
      </c>
      <c r="G5631" t="s">
        <v>501</v>
      </c>
    </row>
    <row r="5632" spans="1:7" x14ac:dyDescent="0.25">
      <c r="A5632">
        <v>430</v>
      </c>
      <c r="B5632">
        <v>500</v>
      </c>
      <c r="C5632" t="s">
        <v>1092</v>
      </c>
      <c r="D5632" t="s">
        <v>913</v>
      </c>
      <c r="E5632" t="s">
        <v>1050</v>
      </c>
      <c r="F5632" t="str">
        <f t="shared" si="87"/>
        <v>430500DKA6410DKA1090DKA3220</v>
      </c>
      <c r="G5632" t="s">
        <v>501</v>
      </c>
    </row>
    <row r="5633" spans="1:7" x14ac:dyDescent="0.25">
      <c r="A5633">
        <v>430</v>
      </c>
      <c r="B5633">
        <v>500</v>
      </c>
      <c r="C5633" t="s">
        <v>1092</v>
      </c>
      <c r="D5633" t="s">
        <v>913</v>
      </c>
      <c r="E5633" t="s">
        <v>1052</v>
      </c>
      <c r="F5633" t="str">
        <f t="shared" si="87"/>
        <v>430500DKA6410DKA1090DKA3230</v>
      </c>
      <c r="G5633" t="s">
        <v>501</v>
      </c>
    </row>
    <row r="5634" spans="1:7" x14ac:dyDescent="0.25">
      <c r="A5634">
        <v>430</v>
      </c>
      <c r="B5634">
        <v>500</v>
      </c>
      <c r="C5634" t="s">
        <v>1093</v>
      </c>
      <c r="D5634" t="s">
        <v>908</v>
      </c>
      <c r="E5634" t="s">
        <v>1046</v>
      </c>
      <c r="F5634" t="str">
        <f t="shared" si="87"/>
        <v>430500DKA6420DKA1040-1050DKA3200</v>
      </c>
      <c r="G5634" t="s">
        <v>501</v>
      </c>
    </row>
    <row r="5635" spans="1:7" x14ac:dyDescent="0.25">
      <c r="A5635">
        <v>430</v>
      </c>
      <c r="B5635">
        <v>500</v>
      </c>
      <c r="C5635" t="s">
        <v>1093</v>
      </c>
      <c r="D5635" t="s">
        <v>908</v>
      </c>
      <c r="E5635" t="s">
        <v>1048</v>
      </c>
      <c r="F5635" t="str">
        <f t="shared" ref="F5635:F5698" si="88">CONCATENATE(A5635,B5635,C5635,D5635,E5635)</f>
        <v>430500DKA6420DKA1040-1050DKA3210</v>
      </c>
      <c r="G5635" t="s">
        <v>501</v>
      </c>
    </row>
    <row r="5636" spans="1:7" x14ac:dyDescent="0.25">
      <c r="A5636">
        <v>430</v>
      </c>
      <c r="B5636">
        <v>500</v>
      </c>
      <c r="C5636" t="s">
        <v>1093</v>
      </c>
      <c r="D5636" t="s">
        <v>908</v>
      </c>
      <c r="E5636" t="s">
        <v>1050</v>
      </c>
      <c r="F5636" t="str">
        <f t="shared" si="88"/>
        <v>430500DKA6420DKA1040-1050DKA3220</v>
      </c>
      <c r="G5636" t="s">
        <v>501</v>
      </c>
    </row>
    <row r="5637" spans="1:7" x14ac:dyDescent="0.25">
      <c r="A5637">
        <v>430</v>
      </c>
      <c r="B5637">
        <v>500</v>
      </c>
      <c r="C5637" t="s">
        <v>1093</v>
      </c>
      <c r="D5637" t="s">
        <v>908</v>
      </c>
      <c r="E5637" t="s">
        <v>1052</v>
      </c>
      <c r="F5637" t="str">
        <f t="shared" si="88"/>
        <v>430500DKA6420DKA1040-1050DKA3230</v>
      </c>
      <c r="G5637" t="s">
        <v>501</v>
      </c>
    </row>
    <row r="5638" spans="1:7" x14ac:dyDescent="0.25">
      <c r="A5638">
        <v>430</v>
      </c>
      <c r="B5638">
        <v>500</v>
      </c>
      <c r="C5638" t="s">
        <v>1093</v>
      </c>
      <c r="D5638" t="s">
        <v>910</v>
      </c>
      <c r="E5638" t="s">
        <v>1046</v>
      </c>
      <c r="F5638" t="str">
        <f t="shared" si="88"/>
        <v>430500DKA6420DKA1060DKA3200</v>
      </c>
      <c r="G5638" t="s">
        <v>723</v>
      </c>
    </row>
    <row r="5639" spans="1:7" x14ac:dyDescent="0.25">
      <c r="A5639">
        <v>430</v>
      </c>
      <c r="B5639">
        <v>500</v>
      </c>
      <c r="C5639" t="s">
        <v>1093</v>
      </c>
      <c r="D5639" t="s">
        <v>910</v>
      </c>
      <c r="E5639" t="s">
        <v>1048</v>
      </c>
      <c r="F5639" t="str">
        <f t="shared" si="88"/>
        <v>430500DKA6420DKA1060DKA3210</v>
      </c>
      <c r="G5639" t="s">
        <v>723</v>
      </c>
    </row>
    <row r="5640" spans="1:7" x14ac:dyDescent="0.25">
      <c r="A5640">
        <v>430</v>
      </c>
      <c r="B5640">
        <v>500</v>
      </c>
      <c r="C5640" t="s">
        <v>1093</v>
      </c>
      <c r="D5640" t="s">
        <v>910</v>
      </c>
      <c r="E5640" t="s">
        <v>1050</v>
      </c>
      <c r="F5640" t="str">
        <f t="shared" si="88"/>
        <v>430500DKA6420DKA1060DKA3220</v>
      </c>
      <c r="G5640" t="s">
        <v>723</v>
      </c>
    </row>
    <row r="5641" spans="1:7" x14ac:dyDescent="0.25">
      <c r="A5641">
        <v>430</v>
      </c>
      <c r="B5641">
        <v>500</v>
      </c>
      <c r="C5641" t="s">
        <v>1093</v>
      </c>
      <c r="D5641" t="s">
        <v>910</v>
      </c>
      <c r="E5641" t="s">
        <v>1052</v>
      </c>
      <c r="F5641" t="str">
        <f t="shared" si="88"/>
        <v>430500DKA6420DKA1060DKA3230</v>
      </c>
      <c r="G5641" t="s">
        <v>723</v>
      </c>
    </row>
    <row r="5642" spans="1:7" x14ac:dyDescent="0.25">
      <c r="A5642">
        <v>430</v>
      </c>
      <c r="B5642">
        <v>500</v>
      </c>
      <c r="C5642" t="s">
        <v>1093</v>
      </c>
      <c r="D5642" t="s">
        <v>911</v>
      </c>
      <c r="E5642" t="s">
        <v>1046</v>
      </c>
      <c r="F5642" t="str">
        <f t="shared" si="88"/>
        <v>430500DKA6420DKA1070-1080DKA3200</v>
      </c>
      <c r="G5642" t="s">
        <v>501</v>
      </c>
    </row>
    <row r="5643" spans="1:7" x14ac:dyDescent="0.25">
      <c r="A5643">
        <v>430</v>
      </c>
      <c r="B5643">
        <v>500</v>
      </c>
      <c r="C5643" t="s">
        <v>1093</v>
      </c>
      <c r="D5643" t="s">
        <v>911</v>
      </c>
      <c r="E5643" t="s">
        <v>1048</v>
      </c>
      <c r="F5643" t="str">
        <f t="shared" si="88"/>
        <v>430500DKA6420DKA1070-1080DKA3210</v>
      </c>
      <c r="G5643" t="s">
        <v>501</v>
      </c>
    </row>
    <row r="5644" spans="1:7" x14ac:dyDescent="0.25">
      <c r="A5644">
        <v>430</v>
      </c>
      <c r="B5644">
        <v>500</v>
      </c>
      <c r="C5644" t="s">
        <v>1093</v>
      </c>
      <c r="D5644" t="s">
        <v>911</v>
      </c>
      <c r="E5644" t="s">
        <v>1050</v>
      </c>
      <c r="F5644" t="str">
        <f t="shared" si="88"/>
        <v>430500DKA6420DKA1070-1080DKA3220</v>
      </c>
      <c r="G5644" t="s">
        <v>501</v>
      </c>
    </row>
    <row r="5645" spans="1:7" x14ac:dyDescent="0.25">
      <c r="A5645">
        <v>430</v>
      </c>
      <c r="B5645">
        <v>500</v>
      </c>
      <c r="C5645" t="s">
        <v>1093</v>
      </c>
      <c r="D5645" t="s">
        <v>911</v>
      </c>
      <c r="E5645" t="s">
        <v>1052</v>
      </c>
      <c r="F5645" t="str">
        <f t="shared" si="88"/>
        <v>430500DKA6420DKA1070-1080DKA3230</v>
      </c>
      <c r="G5645" t="s">
        <v>501</v>
      </c>
    </row>
    <row r="5646" spans="1:7" x14ac:dyDescent="0.25">
      <c r="A5646">
        <v>430</v>
      </c>
      <c r="B5646">
        <v>500</v>
      </c>
      <c r="C5646" t="s">
        <v>1093</v>
      </c>
      <c r="D5646" t="s">
        <v>913</v>
      </c>
      <c r="E5646" t="s">
        <v>1046</v>
      </c>
      <c r="F5646" t="str">
        <f t="shared" si="88"/>
        <v>430500DKA6420DKA1090DKA3200</v>
      </c>
      <c r="G5646" t="s">
        <v>723</v>
      </c>
    </row>
    <row r="5647" spans="1:7" x14ac:dyDescent="0.25">
      <c r="A5647">
        <v>430</v>
      </c>
      <c r="B5647">
        <v>500</v>
      </c>
      <c r="C5647" t="s">
        <v>1093</v>
      </c>
      <c r="D5647" t="s">
        <v>913</v>
      </c>
      <c r="E5647" t="s">
        <v>1048</v>
      </c>
      <c r="F5647" t="str">
        <f t="shared" si="88"/>
        <v>430500DKA6420DKA1090DKA3210</v>
      </c>
      <c r="G5647" t="s">
        <v>723</v>
      </c>
    </row>
    <row r="5648" spans="1:7" x14ac:dyDescent="0.25">
      <c r="A5648">
        <v>430</v>
      </c>
      <c r="B5648">
        <v>500</v>
      </c>
      <c r="C5648" t="s">
        <v>1093</v>
      </c>
      <c r="D5648" t="s">
        <v>913</v>
      </c>
      <c r="E5648" t="s">
        <v>1050</v>
      </c>
      <c r="F5648" t="str">
        <f t="shared" si="88"/>
        <v>430500DKA6420DKA1090DKA3220</v>
      </c>
      <c r="G5648" t="s">
        <v>723</v>
      </c>
    </row>
    <row r="5649" spans="1:7" x14ac:dyDescent="0.25">
      <c r="A5649">
        <v>430</v>
      </c>
      <c r="B5649">
        <v>500</v>
      </c>
      <c r="C5649" t="s">
        <v>1093</v>
      </c>
      <c r="D5649" t="s">
        <v>913</v>
      </c>
      <c r="E5649" t="s">
        <v>1052</v>
      </c>
      <c r="F5649" t="str">
        <f t="shared" si="88"/>
        <v>430500DKA6420DKA1090DKA3230</v>
      </c>
      <c r="G5649" t="s">
        <v>723</v>
      </c>
    </row>
    <row r="5650" spans="1:7" x14ac:dyDescent="0.25">
      <c r="A5650">
        <v>430</v>
      </c>
      <c r="B5650">
        <v>500</v>
      </c>
      <c r="C5650" t="s">
        <v>1094</v>
      </c>
      <c r="D5650" t="s">
        <v>908</v>
      </c>
      <c r="E5650" t="s">
        <v>1046</v>
      </c>
      <c r="F5650" t="str">
        <f t="shared" si="88"/>
        <v>430500DKA6430DKA1040-1050DKA3200</v>
      </c>
      <c r="G5650" t="s">
        <v>501</v>
      </c>
    </row>
    <row r="5651" spans="1:7" x14ac:dyDescent="0.25">
      <c r="A5651">
        <v>430</v>
      </c>
      <c r="B5651">
        <v>500</v>
      </c>
      <c r="C5651" t="s">
        <v>1094</v>
      </c>
      <c r="D5651" t="s">
        <v>908</v>
      </c>
      <c r="E5651" t="s">
        <v>1048</v>
      </c>
      <c r="F5651" t="str">
        <f t="shared" si="88"/>
        <v>430500DKA6430DKA1040-1050DKA3210</v>
      </c>
      <c r="G5651" t="s">
        <v>501</v>
      </c>
    </row>
    <row r="5652" spans="1:7" x14ac:dyDescent="0.25">
      <c r="A5652">
        <v>430</v>
      </c>
      <c r="B5652">
        <v>500</v>
      </c>
      <c r="C5652" t="s">
        <v>1094</v>
      </c>
      <c r="D5652" t="s">
        <v>908</v>
      </c>
      <c r="E5652" t="s">
        <v>1050</v>
      </c>
      <c r="F5652" t="str">
        <f t="shared" si="88"/>
        <v>430500DKA6430DKA1040-1050DKA3220</v>
      </c>
      <c r="G5652" t="s">
        <v>501</v>
      </c>
    </row>
    <row r="5653" spans="1:7" x14ac:dyDescent="0.25">
      <c r="A5653">
        <v>430</v>
      </c>
      <c r="B5653">
        <v>500</v>
      </c>
      <c r="C5653" t="s">
        <v>1094</v>
      </c>
      <c r="D5653" t="s">
        <v>908</v>
      </c>
      <c r="E5653" t="s">
        <v>1052</v>
      </c>
      <c r="F5653" t="str">
        <f t="shared" si="88"/>
        <v>430500DKA6430DKA1040-1050DKA3230</v>
      </c>
      <c r="G5653" t="s">
        <v>501</v>
      </c>
    </row>
    <row r="5654" spans="1:7" x14ac:dyDescent="0.25">
      <c r="A5654">
        <v>430</v>
      </c>
      <c r="B5654">
        <v>500</v>
      </c>
      <c r="C5654" t="s">
        <v>1094</v>
      </c>
      <c r="D5654" t="s">
        <v>910</v>
      </c>
      <c r="E5654" t="s">
        <v>1046</v>
      </c>
      <c r="F5654" t="str">
        <f t="shared" si="88"/>
        <v>430500DKA6430DKA1060DKA3200</v>
      </c>
      <c r="G5654" t="s">
        <v>723</v>
      </c>
    </row>
    <row r="5655" spans="1:7" x14ac:dyDescent="0.25">
      <c r="A5655">
        <v>430</v>
      </c>
      <c r="B5655">
        <v>500</v>
      </c>
      <c r="C5655" t="s">
        <v>1094</v>
      </c>
      <c r="D5655" t="s">
        <v>910</v>
      </c>
      <c r="E5655" t="s">
        <v>1048</v>
      </c>
      <c r="F5655" t="str">
        <f t="shared" si="88"/>
        <v>430500DKA6430DKA1060DKA3210</v>
      </c>
      <c r="G5655" t="s">
        <v>723</v>
      </c>
    </row>
    <row r="5656" spans="1:7" x14ac:dyDescent="0.25">
      <c r="A5656">
        <v>430</v>
      </c>
      <c r="B5656">
        <v>500</v>
      </c>
      <c r="C5656" t="s">
        <v>1094</v>
      </c>
      <c r="D5656" t="s">
        <v>910</v>
      </c>
      <c r="E5656" t="s">
        <v>1050</v>
      </c>
      <c r="F5656" t="str">
        <f t="shared" si="88"/>
        <v>430500DKA6430DKA1060DKA3220</v>
      </c>
      <c r="G5656" t="s">
        <v>723</v>
      </c>
    </row>
    <row r="5657" spans="1:7" x14ac:dyDescent="0.25">
      <c r="A5657">
        <v>430</v>
      </c>
      <c r="B5657">
        <v>500</v>
      </c>
      <c r="C5657" t="s">
        <v>1094</v>
      </c>
      <c r="D5657" t="s">
        <v>910</v>
      </c>
      <c r="E5657" t="s">
        <v>1052</v>
      </c>
      <c r="F5657" t="str">
        <f t="shared" si="88"/>
        <v>430500DKA6430DKA1060DKA3230</v>
      </c>
      <c r="G5657" t="s">
        <v>723</v>
      </c>
    </row>
    <row r="5658" spans="1:7" x14ac:dyDescent="0.25">
      <c r="A5658">
        <v>430</v>
      </c>
      <c r="B5658">
        <v>500</v>
      </c>
      <c r="C5658" t="s">
        <v>1094</v>
      </c>
      <c r="D5658" t="s">
        <v>911</v>
      </c>
      <c r="E5658" t="s">
        <v>1046</v>
      </c>
      <c r="F5658" t="str">
        <f t="shared" si="88"/>
        <v>430500DKA6430DKA1070-1080DKA3200</v>
      </c>
      <c r="G5658" t="s">
        <v>501</v>
      </c>
    </row>
    <row r="5659" spans="1:7" x14ac:dyDescent="0.25">
      <c r="A5659">
        <v>430</v>
      </c>
      <c r="B5659">
        <v>500</v>
      </c>
      <c r="C5659" t="s">
        <v>1094</v>
      </c>
      <c r="D5659" t="s">
        <v>911</v>
      </c>
      <c r="E5659" t="s">
        <v>1048</v>
      </c>
      <c r="F5659" t="str">
        <f t="shared" si="88"/>
        <v>430500DKA6430DKA1070-1080DKA3210</v>
      </c>
      <c r="G5659" t="s">
        <v>501</v>
      </c>
    </row>
    <row r="5660" spans="1:7" x14ac:dyDescent="0.25">
      <c r="A5660">
        <v>430</v>
      </c>
      <c r="B5660">
        <v>500</v>
      </c>
      <c r="C5660" t="s">
        <v>1094</v>
      </c>
      <c r="D5660" t="s">
        <v>911</v>
      </c>
      <c r="E5660" t="s">
        <v>1050</v>
      </c>
      <c r="F5660" t="str">
        <f t="shared" si="88"/>
        <v>430500DKA6430DKA1070-1080DKA3220</v>
      </c>
      <c r="G5660" t="s">
        <v>501</v>
      </c>
    </row>
    <row r="5661" spans="1:7" x14ac:dyDescent="0.25">
      <c r="A5661">
        <v>430</v>
      </c>
      <c r="B5661">
        <v>500</v>
      </c>
      <c r="C5661" t="s">
        <v>1094</v>
      </c>
      <c r="D5661" t="s">
        <v>911</v>
      </c>
      <c r="E5661" t="s">
        <v>1052</v>
      </c>
      <c r="F5661" t="str">
        <f t="shared" si="88"/>
        <v>430500DKA6430DKA1070-1080DKA3230</v>
      </c>
      <c r="G5661" t="s">
        <v>501</v>
      </c>
    </row>
    <row r="5662" spans="1:7" x14ac:dyDescent="0.25">
      <c r="A5662">
        <v>430</v>
      </c>
      <c r="B5662">
        <v>500</v>
      </c>
      <c r="C5662" t="s">
        <v>1094</v>
      </c>
      <c r="D5662" t="s">
        <v>913</v>
      </c>
      <c r="E5662" t="s">
        <v>1046</v>
      </c>
      <c r="F5662" t="str">
        <f t="shared" si="88"/>
        <v>430500DKA6430DKA1090DKA3200</v>
      </c>
      <c r="G5662" t="s">
        <v>723</v>
      </c>
    </row>
    <row r="5663" spans="1:7" x14ac:dyDescent="0.25">
      <c r="A5663">
        <v>430</v>
      </c>
      <c r="B5663">
        <v>500</v>
      </c>
      <c r="C5663" t="s">
        <v>1094</v>
      </c>
      <c r="D5663" t="s">
        <v>913</v>
      </c>
      <c r="E5663" t="s">
        <v>1048</v>
      </c>
      <c r="F5663" t="str">
        <f t="shared" si="88"/>
        <v>430500DKA6430DKA1090DKA3210</v>
      </c>
      <c r="G5663" t="s">
        <v>723</v>
      </c>
    </row>
    <row r="5664" spans="1:7" x14ac:dyDescent="0.25">
      <c r="A5664">
        <v>430</v>
      </c>
      <c r="B5664">
        <v>500</v>
      </c>
      <c r="C5664" t="s">
        <v>1094</v>
      </c>
      <c r="D5664" t="s">
        <v>913</v>
      </c>
      <c r="E5664" t="s">
        <v>1050</v>
      </c>
      <c r="F5664" t="str">
        <f t="shared" si="88"/>
        <v>430500DKA6430DKA1090DKA3220</v>
      </c>
      <c r="G5664" t="s">
        <v>723</v>
      </c>
    </row>
    <row r="5665" spans="1:7" x14ac:dyDescent="0.25">
      <c r="A5665">
        <v>430</v>
      </c>
      <c r="B5665">
        <v>500</v>
      </c>
      <c r="C5665" t="s">
        <v>1094</v>
      </c>
      <c r="D5665" t="s">
        <v>913</v>
      </c>
      <c r="E5665" t="s">
        <v>1052</v>
      </c>
      <c r="F5665" t="str">
        <f t="shared" si="88"/>
        <v>430500DKA6430DKA1090DKA3230</v>
      </c>
      <c r="G5665" t="s">
        <v>723</v>
      </c>
    </row>
    <row r="5666" spans="1:7" x14ac:dyDescent="0.25">
      <c r="A5666">
        <v>430</v>
      </c>
      <c r="B5666">
        <v>510</v>
      </c>
      <c r="C5666" t="s">
        <v>1092</v>
      </c>
      <c r="D5666" t="s">
        <v>908</v>
      </c>
      <c r="E5666" t="s">
        <v>1046</v>
      </c>
      <c r="F5666" t="str">
        <f t="shared" si="88"/>
        <v>430510DKA6410DKA1040-1050DKA3200</v>
      </c>
      <c r="G5666" t="s">
        <v>723</v>
      </c>
    </row>
    <row r="5667" spans="1:7" x14ac:dyDescent="0.25">
      <c r="A5667">
        <v>430</v>
      </c>
      <c r="B5667">
        <v>510</v>
      </c>
      <c r="C5667" t="s">
        <v>1092</v>
      </c>
      <c r="D5667" t="s">
        <v>908</v>
      </c>
      <c r="E5667" t="s">
        <v>1048</v>
      </c>
      <c r="F5667" t="str">
        <f t="shared" si="88"/>
        <v>430510DKA6410DKA1040-1050DKA3210</v>
      </c>
      <c r="G5667" t="s">
        <v>723</v>
      </c>
    </row>
    <row r="5668" spans="1:7" x14ac:dyDescent="0.25">
      <c r="A5668">
        <v>430</v>
      </c>
      <c r="B5668">
        <v>510</v>
      </c>
      <c r="C5668" t="s">
        <v>1092</v>
      </c>
      <c r="D5668" t="s">
        <v>908</v>
      </c>
      <c r="E5668" t="s">
        <v>1050</v>
      </c>
      <c r="F5668" t="str">
        <f t="shared" si="88"/>
        <v>430510DKA6410DKA1040-1050DKA3220</v>
      </c>
      <c r="G5668" t="s">
        <v>723</v>
      </c>
    </row>
    <row r="5669" spans="1:7" x14ac:dyDescent="0.25">
      <c r="A5669">
        <v>430</v>
      </c>
      <c r="B5669">
        <v>510</v>
      </c>
      <c r="C5669" t="s">
        <v>1092</v>
      </c>
      <c r="D5669" t="s">
        <v>908</v>
      </c>
      <c r="E5669" t="s">
        <v>1052</v>
      </c>
      <c r="F5669" t="str">
        <f t="shared" si="88"/>
        <v>430510DKA6410DKA1040-1050DKA3230</v>
      </c>
      <c r="G5669" t="s">
        <v>723</v>
      </c>
    </row>
    <row r="5670" spans="1:7" x14ac:dyDescent="0.25">
      <c r="A5670">
        <v>430</v>
      </c>
      <c r="B5670">
        <v>510</v>
      </c>
      <c r="C5670" t="s">
        <v>1092</v>
      </c>
      <c r="D5670" t="s">
        <v>910</v>
      </c>
      <c r="E5670" t="s">
        <v>1046</v>
      </c>
      <c r="F5670" t="str">
        <f t="shared" si="88"/>
        <v>430510DKA6410DKA1060DKA3200</v>
      </c>
      <c r="G5670" t="s">
        <v>501</v>
      </c>
    </row>
    <row r="5671" spans="1:7" x14ac:dyDescent="0.25">
      <c r="A5671">
        <v>430</v>
      </c>
      <c r="B5671">
        <v>510</v>
      </c>
      <c r="C5671" t="s">
        <v>1092</v>
      </c>
      <c r="D5671" t="s">
        <v>910</v>
      </c>
      <c r="E5671" t="s">
        <v>1048</v>
      </c>
      <c r="F5671" t="str">
        <f t="shared" si="88"/>
        <v>430510DKA6410DKA1060DKA3210</v>
      </c>
      <c r="G5671" t="s">
        <v>501</v>
      </c>
    </row>
    <row r="5672" spans="1:7" x14ac:dyDescent="0.25">
      <c r="A5672">
        <v>430</v>
      </c>
      <c r="B5672">
        <v>510</v>
      </c>
      <c r="C5672" t="s">
        <v>1092</v>
      </c>
      <c r="D5672" t="s">
        <v>910</v>
      </c>
      <c r="E5672" t="s">
        <v>1050</v>
      </c>
      <c r="F5672" t="str">
        <f t="shared" si="88"/>
        <v>430510DKA6410DKA1060DKA3220</v>
      </c>
      <c r="G5672" t="s">
        <v>501</v>
      </c>
    </row>
    <row r="5673" spans="1:7" x14ac:dyDescent="0.25">
      <c r="A5673">
        <v>430</v>
      </c>
      <c r="B5673">
        <v>510</v>
      </c>
      <c r="C5673" t="s">
        <v>1092</v>
      </c>
      <c r="D5673" t="s">
        <v>910</v>
      </c>
      <c r="E5673" t="s">
        <v>1052</v>
      </c>
      <c r="F5673" t="str">
        <f t="shared" si="88"/>
        <v>430510DKA6410DKA1060DKA3230</v>
      </c>
      <c r="G5673" t="s">
        <v>501</v>
      </c>
    </row>
    <row r="5674" spans="1:7" x14ac:dyDescent="0.25">
      <c r="A5674">
        <v>430</v>
      </c>
      <c r="B5674">
        <v>510</v>
      </c>
      <c r="C5674" t="s">
        <v>1092</v>
      </c>
      <c r="D5674" t="s">
        <v>911</v>
      </c>
      <c r="E5674" t="s">
        <v>1046</v>
      </c>
      <c r="F5674" t="str">
        <f t="shared" si="88"/>
        <v>430510DKA6410DKA1070-1080DKA3200</v>
      </c>
      <c r="G5674" t="s">
        <v>723</v>
      </c>
    </row>
    <row r="5675" spans="1:7" x14ac:dyDescent="0.25">
      <c r="A5675">
        <v>430</v>
      </c>
      <c r="B5675">
        <v>510</v>
      </c>
      <c r="C5675" t="s">
        <v>1092</v>
      </c>
      <c r="D5675" t="s">
        <v>911</v>
      </c>
      <c r="E5675" t="s">
        <v>1048</v>
      </c>
      <c r="F5675" t="str">
        <f t="shared" si="88"/>
        <v>430510DKA6410DKA1070-1080DKA3210</v>
      </c>
      <c r="G5675" t="s">
        <v>723</v>
      </c>
    </row>
    <row r="5676" spans="1:7" x14ac:dyDescent="0.25">
      <c r="A5676">
        <v>430</v>
      </c>
      <c r="B5676">
        <v>510</v>
      </c>
      <c r="C5676" t="s">
        <v>1092</v>
      </c>
      <c r="D5676" t="s">
        <v>911</v>
      </c>
      <c r="E5676" t="s">
        <v>1050</v>
      </c>
      <c r="F5676" t="str">
        <f t="shared" si="88"/>
        <v>430510DKA6410DKA1070-1080DKA3220</v>
      </c>
      <c r="G5676" t="s">
        <v>723</v>
      </c>
    </row>
    <row r="5677" spans="1:7" x14ac:dyDescent="0.25">
      <c r="A5677">
        <v>430</v>
      </c>
      <c r="B5677">
        <v>510</v>
      </c>
      <c r="C5677" t="s">
        <v>1092</v>
      </c>
      <c r="D5677" t="s">
        <v>911</v>
      </c>
      <c r="E5677" t="s">
        <v>1052</v>
      </c>
      <c r="F5677" t="str">
        <f t="shared" si="88"/>
        <v>430510DKA6410DKA1070-1080DKA3230</v>
      </c>
      <c r="G5677" t="s">
        <v>723</v>
      </c>
    </row>
    <row r="5678" spans="1:7" x14ac:dyDescent="0.25">
      <c r="A5678">
        <v>430</v>
      </c>
      <c r="B5678">
        <v>510</v>
      </c>
      <c r="C5678" t="s">
        <v>1092</v>
      </c>
      <c r="D5678" t="s">
        <v>913</v>
      </c>
      <c r="E5678" t="s">
        <v>1046</v>
      </c>
      <c r="F5678" t="str">
        <f t="shared" si="88"/>
        <v>430510DKA6410DKA1090DKA3200</v>
      </c>
      <c r="G5678" t="s">
        <v>501</v>
      </c>
    </row>
    <row r="5679" spans="1:7" x14ac:dyDescent="0.25">
      <c r="A5679">
        <v>430</v>
      </c>
      <c r="B5679">
        <v>510</v>
      </c>
      <c r="C5679" t="s">
        <v>1092</v>
      </c>
      <c r="D5679" t="s">
        <v>913</v>
      </c>
      <c r="E5679" t="s">
        <v>1048</v>
      </c>
      <c r="F5679" t="str">
        <f t="shared" si="88"/>
        <v>430510DKA6410DKA1090DKA3210</v>
      </c>
      <c r="G5679" t="s">
        <v>501</v>
      </c>
    </row>
    <row r="5680" spans="1:7" x14ac:dyDescent="0.25">
      <c r="A5680">
        <v>430</v>
      </c>
      <c r="B5680">
        <v>510</v>
      </c>
      <c r="C5680" t="s">
        <v>1092</v>
      </c>
      <c r="D5680" t="s">
        <v>913</v>
      </c>
      <c r="E5680" t="s">
        <v>1050</v>
      </c>
      <c r="F5680" t="str">
        <f t="shared" si="88"/>
        <v>430510DKA6410DKA1090DKA3220</v>
      </c>
      <c r="G5680" t="s">
        <v>501</v>
      </c>
    </row>
    <row r="5681" spans="1:7" x14ac:dyDescent="0.25">
      <c r="A5681">
        <v>430</v>
      </c>
      <c r="B5681">
        <v>510</v>
      </c>
      <c r="C5681" t="s">
        <v>1092</v>
      </c>
      <c r="D5681" t="s">
        <v>913</v>
      </c>
      <c r="E5681" t="s">
        <v>1052</v>
      </c>
      <c r="F5681" t="str">
        <f t="shared" si="88"/>
        <v>430510DKA6410DKA1090DKA3230</v>
      </c>
      <c r="G5681" t="s">
        <v>501</v>
      </c>
    </row>
    <row r="5682" spans="1:7" x14ac:dyDescent="0.25">
      <c r="A5682">
        <v>430</v>
      </c>
      <c r="B5682">
        <v>510</v>
      </c>
      <c r="C5682" t="s">
        <v>1093</v>
      </c>
      <c r="D5682" t="s">
        <v>908</v>
      </c>
      <c r="E5682" t="s">
        <v>1046</v>
      </c>
      <c r="F5682" t="str">
        <f t="shared" si="88"/>
        <v>430510DKA6420DKA1040-1050DKA3200</v>
      </c>
      <c r="G5682" t="s">
        <v>501</v>
      </c>
    </row>
    <row r="5683" spans="1:7" x14ac:dyDescent="0.25">
      <c r="A5683">
        <v>430</v>
      </c>
      <c r="B5683">
        <v>510</v>
      </c>
      <c r="C5683" t="s">
        <v>1093</v>
      </c>
      <c r="D5683" t="s">
        <v>908</v>
      </c>
      <c r="E5683" t="s">
        <v>1048</v>
      </c>
      <c r="F5683" t="str">
        <f t="shared" si="88"/>
        <v>430510DKA6420DKA1040-1050DKA3210</v>
      </c>
      <c r="G5683" t="s">
        <v>501</v>
      </c>
    </row>
    <row r="5684" spans="1:7" x14ac:dyDescent="0.25">
      <c r="A5684">
        <v>430</v>
      </c>
      <c r="B5684">
        <v>510</v>
      </c>
      <c r="C5684" t="s">
        <v>1093</v>
      </c>
      <c r="D5684" t="s">
        <v>908</v>
      </c>
      <c r="E5684" t="s">
        <v>1050</v>
      </c>
      <c r="F5684" t="str">
        <f t="shared" si="88"/>
        <v>430510DKA6420DKA1040-1050DKA3220</v>
      </c>
      <c r="G5684" t="s">
        <v>501</v>
      </c>
    </row>
    <row r="5685" spans="1:7" x14ac:dyDescent="0.25">
      <c r="A5685">
        <v>430</v>
      </c>
      <c r="B5685">
        <v>510</v>
      </c>
      <c r="C5685" t="s">
        <v>1093</v>
      </c>
      <c r="D5685" t="s">
        <v>908</v>
      </c>
      <c r="E5685" t="s">
        <v>1052</v>
      </c>
      <c r="F5685" t="str">
        <f t="shared" si="88"/>
        <v>430510DKA6420DKA1040-1050DKA3230</v>
      </c>
      <c r="G5685" t="s">
        <v>501</v>
      </c>
    </row>
    <row r="5686" spans="1:7" x14ac:dyDescent="0.25">
      <c r="A5686">
        <v>430</v>
      </c>
      <c r="B5686">
        <v>510</v>
      </c>
      <c r="C5686" t="s">
        <v>1093</v>
      </c>
      <c r="D5686" t="s">
        <v>910</v>
      </c>
      <c r="E5686" t="s">
        <v>1046</v>
      </c>
      <c r="F5686" t="str">
        <f t="shared" si="88"/>
        <v>430510DKA6420DKA1060DKA3200</v>
      </c>
      <c r="G5686" t="s">
        <v>501</v>
      </c>
    </row>
    <row r="5687" spans="1:7" x14ac:dyDescent="0.25">
      <c r="A5687">
        <v>430</v>
      </c>
      <c r="B5687">
        <v>510</v>
      </c>
      <c r="C5687" t="s">
        <v>1093</v>
      </c>
      <c r="D5687" t="s">
        <v>910</v>
      </c>
      <c r="E5687" t="s">
        <v>1048</v>
      </c>
      <c r="F5687" t="str">
        <f t="shared" si="88"/>
        <v>430510DKA6420DKA1060DKA3210</v>
      </c>
      <c r="G5687" t="s">
        <v>501</v>
      </c>
    </row>
    <row r="5688" spans="1:7" x14ac:dyDescent="0.25">
      <c r="A5688">
        <v>430</v>
      </c>
      <c r="B5688">
        <v>510</v>
      </c>
      <c r="C5688" t="s">
        <v>1093</v>
      </c>
      <c r="D5688" t="s">
        <v>910</v>
      </c>
      <c r="E5688" t="s">
        <v>1050</v>
      </c>
      <c r="F5688" t="str">
        <f t="shared" si="88"/>
        <v>430510DKA6420DKA1060DKA3220</v>
      </c>
      <c r="G5688" t="s">
        <v>501</v>
      </c>
    </row>
    <row r="5689" spans="1:7" x14ac:dyDescent="0.25">
      <c r="A5689">
        <v>430</v>
      </c>
      <c r="B5689">
        <v>510</v>
      </c>
      <c r="C5689" t="s">
        <v>1093</v>
      </c>
      <c r="D5689" t="s">
        <v>910</v>
      </c>
      <c r="E5689" t="s">
        <v>1052</v>
      </c>
      <c r="F5689" t="str">
        <f t="shared" si="88"/>
        <v>430510DKA6420DKA1060DKA3230</v>
      </c>
      <c r="G5689" t="s">
        <v>501</v>
      </c>
    </row>
    <row r="5690" spans="1:7" x14ac:dyDescent="0.25">
      <c r="A5690">
        <v>430</v>
      </c>
      <c r="B5690">
        <v>510</v>
      </c>
      <c r="C5690" t="s">
        <v>1093</v>
      </c>
      <c r="D5690" t="s">
        <v>911</v>
      </c>
      <c r="E5690" t="s">
        <v>1046</v>
      </c>
      <c r="F5690" t="str">
        <f t="shared" si="88"/>
        <v>430510DKA6420DKA1070-1080DKA3200</v>
      </c>
      <c r="G5690" t="s">
        <v>501</v>
      </c>
    </row>
    <row r="5691" spans="1:7" x14ac:dyDescent="0.25">
      <c r="A5691">
        <v>430</v>
      </c>
      <c r="B5691">
        <v>510</v>
      </c>
      <c r="C5691" t="s">
        <v>1093</v>
      </c>
      <c r="D5691" t="s">
        <v>911</v>
      </c>
      <c r="E5691" t="s">
        <v>1048</v>
      </c>
      <c r="F5691" t="str">
        <f t="shared" si="88"/>
        <v>430510DKA6420DKA1070-1080DKA3210</v>
      </c>
      <c r="G5691" t="s">
        <v>501</v>
      </c>
    </row>
    <row r="5692" spans="1:7" x14ac:dyDescent="0.25">
      <c r="A5692">
        <v>430</v>
      </c>
      <c r="B5692">
        <v>510</v>
      </c>
      <c r="C5692" t="s">
        <v>1093</v>
      </c>
      <c r="D5692" t="s">
        <v>911</v>
      </c>
      <c r="E5692" t="s">
        <v>1050</v>
      </c>
      <c r="F5692" t="str">
        <f t="shared" si="88"/>
        <v>430510DKA6420DKA1070-1080DKA3220</v>
      </c>
      <c r="G5692" t="s">
        <v>501</v>
      </c>
    </row>
    <row r="5693" spans="1:7" x14ac:dyDescent="0.25">
      <c r="A5693">
        <v>430</v>
      </c>
      <c r="B5693">
        <v>510</v>
      </c>
      <c r="C5693" t="s">
        <v>1093</v>
      </c>
      <c r="D5693" t="s">
        <v>911</v>
      </c>
      <c r="E5693" t="s">
        <v>1052</v>
      </c>
      <c r="F5693" t="str">
        <f t="shared" si="88"/>
        <v>430510DKA6420DKA1070-1080DKA3230</v>
      </c>
      <c r="G5693" t="s">
        <v>501</v>
      </c>
    </row>
    <row r="5694" spans="1:7" x14ac:dyDescent="0.25">
      <c r="A5694">
        <v>430</v>
      </c>
      <c r="B5694">
        <v>510</v>
      </c>
      <c r="C5694" t="s">
        <v>1093</v>
      </c>
      <c r="D5694" t="s">
        <v>913</v>
      </c>
      <c r="E5694" t="s">
        <v>1046</v>
      </c>
      <c r="F5694" t="str">
        <f t="shared" si="88"/>
        <v>430510DKA6420DKA1090DKA3200</v>
      </c>
      <c r="G5694" t="s">
        <v>501</v>
      </c>
    </row>
    <row r="5695" spans="1:7" x14ac:dyDescent="0.25">
      <c r="A5695">
        <v>430</v>
      </c>
      <c r="B5695">
        <v>510</v>
      </c>
      <c r="C5695" t="s">
        <v>1093</v>
      </c>
      <c r="D5695" t="s">
        <v>913</v>
      </c>
      <c r="E5695" t="s">
        <v>1048</v>
      </c>
      <c r="F5695" t="str">
        <f t="shared" si="88"/>
        <v>430510DKA6420DKA1090DKA3210</v>
      </c>
      <c r="G5695" t="s">
        <v>501</v>
      </c>
    </row>
    <row r="5696" spans="1:7" x14ac:dyDescent="0.25">
      <c r="A5696">
        <v>430</v>
      </c>
      <c r="B5696">
        <v>510</v>
      </c>
      <c r="C5696" t="s">
        <v>1093</v>
      </c>
      <c r="D5696" t="s">
        <v>913</v>
      </c>
      <c r="E5696" t="s">
        <v>1050</v>
      </c>
      <c r="F5696" t="str">
        <f t="shared" si="88"/>
        <v>430510DKA6420DKA1090DKA3220</v>
      </c>
      <c r="G5696" t="s">
        <v>501</v>
      </c>
    </row>
    <row r="5697" spans="1:7" x14ac:dyDescent="0.25">
      <c r="A5697">
        <v>430</v>
      </c>
      <c r="B5697">
        <v>510</v>
      </c>
      <c r="C5697" t="s">
        <v>1093</v>
      </c>
      <c r="D5697" t="s">
        <v>913</v>
      </c>
      <c r="E5697" t="s">
        <v>1052</v>
      </c>
      <c r="F5697" t="str">
        <f t="shared" si="88"/>
        <v>430510DKA6420DKA1090DKA3230</v>
      </c>
      <c r="G5697" t="s">
        <v>501</v>
      </c>
    </row>
    <row r="5698" spans="1:7" x14ac:dyDescent="0.25">
      <c r="A5698">
        <v>430</v>
      </c>
      <c r="B5698">
        <v>510</v>
      </c>
      <c r="C5698" t="s">
        <v>1094</v>
      </c>
      <c r="D5698" t="s">
        <v>908</v>
      </c>
      <c r="E5698" t="s">
        <v>1046</v>
      </c>
      <c r="F5698" t="str">
        <f t="shared" si="88"/>
        <v>430510DKA6430DKA1040-1050DKA3200</v>
      </c>
      <c r="G5698" t="s">
        <v>501</v>
      </c>
    </row>
    <row r="5699" spans="1:7" x14ac:dyDescent="0.25">
      <c r="A5699">
        <v>430</v>
      </c>
      <c r="B5699">
        <v>510</v>
      </c>
      <c r="C5699" t="s">
        <v>1094</v>
      </c>
      <c r="D5699" t="s">
        <v>908</v>
      </c>
      <c r="E5699" t="s">
        <v>1048</v>
      </c>
      <c r="F5699" t="str">
        <f t="shared" ref="F5699:F5762" si="89">CONCATENATE(A5699,B5699,C5699,D5699,E5699)</f>
        <v>430510DKA6430DKA1040-1050DKA3210</v>
      </c>
      <c r="G5699" t="s">
        <v>501</v>
      </c>
    </row>
    <row r="5700" spans="1:7" x14ac:dyDescent="0.25">
      <c r="A5700">
        <v>430</v>
      </c>
      <c r="B5700">
        <v>510</v>
      </c>
      <c r="C5700" t="s">
        <v>1094</v>
      </c>
      <c r="D5700" t="s">
        <v>908</v>
      </c>
      <c r="E5700" t="s">
        <v>1050</v>
      </c>
      <c r="F5700" t="str">
        <f t="shared" si="89"/>
        <v>430510DKA6430DKA1040-1050DKA3220</v>
      </c>
      <c r="G5700" t="s">
        <v>501</v>
      </c>
    </row>
    <row r="5701" spans="1:7" x14ac:dyDescent="0.25">
      <c r="A5701">
        <v>430</v>
      </c>
      <c r="B5701">
        <v>510</v>
      </c>
      <c r="C5701" t="s">
        <v>1094</v>
      </c>
      <c r="D5701" t="s">
        <v>908</v>
      </c>
      <c r="E5701" t="s">
        <v>1052</v>
      </c>
      <c r="F5701" t="str">
        <f t="shared" si="89"/>
        <v>430510DKA6430DKA1040-1050DKA3230</v>
      </c>
      <c r="G5701" t="s">
        <v>501</v>
      </c>
    </row>
    <row r="5702" spans="1:7" x14ac:dyDescent="0.25">
      <c r="A5702">
        <v>430</v>
      </c>
      <c r="B5702">
        <v>510</v>
      </c>
      <c r="C5702" t="s">
        <v>1094</v>
      </c>
      <c r="D5702" t="s">
        <v>910</v>
      </c>
      <c r="E5702" t="s">
        <v>1046</v>
      </c>
      <c r="F5702" t="str">
        <f t="shared" si="89"/>
        <v>430510DKA6430DKA1060DKA3200</v>
      </c>
      <c r="G5702" t="s">
        <v>723</v>
      </c>
    </row>
    <row r="5703" spans="1:7" x14ac:dyDescent="0.25">
      <c r="A5703">
        <v>430</v>
      </c>
      <c r="B5703">
        <v>510</v>
      </c>
      <c r="C5703" t="s">
        <v>1094</v>
      </c>
      <c r="D5703" t="s">
        <v>910</v>
      </c>
      <c r="E5703" t="s">
        <v>1048</v>
      </c>
      <c r="F5703" t="str">
        <f t="shared" si="89"/>
        <v>430510DKA6430DKA1060DKA3210</v>
      </c>
      <c r="G5703" t="s">
        <v>723</v>
      </c>
    </row>
    <row r="5704" spans="1:7" x14ac:dyDescent="0.25">
      <c r="A5704">
        <v>430</v>
      </c>
      <c r="B5704">
        <v>510</v>
      </c>
      <c r="C5704" t="s">
        <v>1094</v>
      </c>
      <c r="D5704" t="s">
        <v>910</v>
      </c>
      <c r="E5704" t="s">
        <v>1050</v>
      </c>
      <c r="F5704" t="str">
        <f t="shared" si="89"/>
        <v>430510DKA6430DKA1060DKA3220</v>
      </c>
      <c r="G5704" t="s">
        <v>723</v>
      </c>
    </row>
    <row r="5705" spans="1:7" x14ac:dyDescent="0.25">
      <c r="A5705">
        <v>430</v>
      </c>
      <c r="B5705">
        <v>510</v>
      </c>
      <c r="C5705" t="s">
        <v>1094</v>
      </c>
      <c r="D5705" t="s">
        <v>910</v>
      </c>
      <c r="E5705" t="s">
        <v>1052</v>
      </c>
      <c r="F5705" t="str">
        <f t="shared" si="89"/>
        <v>430510DKA6430DKA1060DKA3230</v>
      </c>
      <c r="G5705" t="s">
        <v>723</v>
      </c>
    </row>
    <row r="5706" spans="1:7" x14ac:dyDescent="0.25">
      <c r="A5706">
        <v>430</v>
      </c>
      <c r="B5706">
        <v>510</v>
      </c>
      <c r="C5706" t="s">
        <v>1094</v>
      </c>
      <c r="D5706" t="s">
        <v>911</v>
      </c>
      <c r="E5706" t="s">
        <v>1046</v>
      </c>
      <c r="F5706" t="str">
        <f t="shared" si="89"/>
        <v>430510DKA6430DKA1070-1080DKA3200</v>
      </c>
      <c r="G5706" t="s">
        <v>501</v>
      </c>
    </row>
    <row r="5707" spans="1:7" x14ac:dyDescent="0.25">
      <c r="A5707">
        <v>430</v>
      </c>
      <c r="B5707">
        <v>510</v>
      </c>
      <c r="C5707" t="s">
        <v>1094</v>
      </c>
      <c r="D5707" t="s">
        <v>911</v>
      </c>
      <c r="E5707" t="s">
        <v>1048</v>
      </c>
      <c r="F5707" t="str">
        <f t="shared" si="89"/>
        <v>430510DKA6430DKA1070-1080DKA3210</v>
      </c>
      <c r="G5707" t="s">
        <v>501</v>
      </c>
    </row>
    <row r="5708" spans="1:7" x14ac:dyDescent="0.25">
      <c r="A5708">
        <v>430</v>
      </c>
      <c r="B5708">
        <v>510</v>
      </c>
      <c r="C5708" t="s">
        <v>1094</v>
      </c>
      <c r="D5708" t="s">
        <v>911</v>
      </c>
      <c r="E5708" t="s">
        <v>1050</v>
      </c>
      <c r="F5708" t="str">
        <f t="shared" si="89"/>
        <v>430510DKA6430DKA1070-1080DKA3220</v>
      </c>
      <c r="G5708" t="s">
        <v>501</v>
      </c>
    </row>
    <row r="5709" spans="1:7" x14ac:dyDescent="0.25">
      <c r="A5709">
        <v>430</v>
      </c>
      <c r="B5709">
        <v>510</v>
      </c>
      <c r="C5709" t="s">
        <v>1094</v>
      </c>
      <c r="D5709" t="s">
        <v>911</v>
      </c>
      <c r="E5709" t="s">
        <v>1052</v>
      </c>
      <c r="F5709" t="str">
        <f t="shared" si="89"/>
        <v>430510DKA6430DKA1070-1080DKA3230</v>
      </c>
      <c r="G5709" t="s">
        <v>501</v>
      </c>
    </row>
    <row r="5710" spans="1:7" x14ac:dyDescent="0.25">
      <c r="A5710">
        <v>430</v>
      </c>
      <c r="B5710">
        <v>510</v>
      </c>
      <c r="C5710" t="s">
        <v>1094</v>
      </c>
      <c r="D5710" t="s">
        <v>913</v>
      </c>
      <c r="E5710" t="s">
        <v>1046</v>
      </c>
      <c r="F5710" t="str">
        <f t="shared" si="89"/>
        <v>430510DKA6430DKA1090DKA3200</v>
      </c>
      <c r="G5710" t="s">
        <v>723</v>
      </c>
    </row>
    <row r="5711" spans="1:7" x14ac:dyDescent="0.25">
      <c r="A5711">
        <v>430</v>
      </c>
      <c r="B5711">
        <v>510</v>
      </c>
      <c r="C5711" t="s">
        <v>1094</v>
      </c>
      <c r="D5711" t="s">
        <v>913</v>
      </c>
      <c r="E5711" t="s">
        <v>1048</v>
      </c>
      <c r="F5711" t="str">
        <f t="shared" si="89"/>
        <v>430510DKA6430DKA1090DKA3210</v>
      </c>
      <c r="G5711" t="s">
        <v>723</v>
      </c>
    </row>
    <row r="5712" spans="1:7" x14ac:dyDescent="0.25">
      <c r="A5712">
        <v>430</v>
      </c>
      <c r="B5712">
        <v>510</v>
      </c>
      <c r="C5712" t="s">
        <v>1094</v>
      </c>
      <c r="D5712" t="s">
        <v>913</v>
      </c>
      <c r="E5712" t="s">
        <v>1050</v>
      </c>
      <c r="F5712" t="str">
        <f t="shared" si="89"/>
        <v>430510DKA6430DKA1090DKA3220</v>
      </c>
      <c r="G5712" t="s">
        <v>723</v>
      </c>
    </row>
    <row r="5713" spans="1:7" x14ac:dyDescent="0.25">
      <c r="A5713">
        <v>430</v>
      </c>
      <c r="B5713">
        <v>510</v>
      </c>
      <c r="C5713" t="s">
        <v>1094</v>
      </c>
      <c r="D5713" t="s">
        <v>913</v>
      </c>
      <c r="E5713" t="s">
        <v>1052</v>
      </c>
      <c r="F5713" t="str">
        <f t="shared" si="89"/>
        <v>430510DKA6430DKA1090DKA3230</v>
      </c>
      <c r="G5713" t="s">
        <v>723</v>
      </c>
    </row>
    <row r="5714" spans="1:7" x14ac:dyDescent="0.25">
      <c r="A5714">
        <v>430</v>
      </c>
      <c r="B5714">
        <v>520</v>
      </c>
      <c r="C5714" t="s">
        <v>1092</v>
      </c>
      <c r="D5714" t="s">
        <v>908</v>
      </c>
      <c r="E5714" t="s">
        <v>1046</v>
      </c>
      <c r="F5714" t="str">
        <f t="shared" si="89"/>
        <v>430520DKA6410DKA1040-1050DKA3200</v>
      </c>
      <c r="G5714" t="s">
        <v>723</v>
      </c>
    </row>
    <row r="5715" spans="1:7" x14ac:dyDescent="0.25">
      <c r="A5715">
        <v>430</v>
      </c>
      <c r="B5715">
        <v>520</v>
      </c>
      <c r="C5715" t="s">
        <v>1092</v>
      </c>
      <c r="D5715" t="s">
        <v>908</v>
      </c>
      <c r="E5715" t="s">
        <v>1048</v>
      </c>
      <c r="F5715" t="str">
        <f t="shared" si="89"/>
        <v>430520DKA6410DKA1040-1050DKA3210</v>
      </c>
      <c r="G5715" t="s">
        <v>723</v>
      </c>
    </row>
    <row r="5716" spans="1:7" x14ac:dyDescent="0.25">
      <c r="A5716">
        <v>430</v>
      </c>
      <c r="B5716">
        <v>520</v>
      </c>
      <c r="C5716" t="s">
        <v>1092</v>
      </c>
      <c r="D5716" t="s">
        <v>908</v>
      </c>
      <c r="E5716" t="s">
        <v>1050</v>
      </c>
      <c r="F5716" t="str">
        <f t="shared" si="89"/>
        <v>430520DKA6410DKA1040-1050DKA3220</v>
      </c>
      <c r="G5716" t="s">
        <v>723</v>
      </c>
    </row>
    <row r="5717" spans="1:7" x14ac:dyDescent="0.25">
      <c r="A5717">
        <v>430</v>
      </c>
      <c r="B5717">
        <v>520</v>
      </c>
      <c r="C5717" t="s">
        <v>1092</v>
      </c>
      <c r="D5717" t="s">
        <v>908</v>
      </c>
      <c r="E5717" t="s">
        <v>1052</v>
      </c>
      <c r="F5717" t="str">
        <f t="shared" si="89"/>
        <v>430520DKA6410DKA1040-1050DKA3230</v>
      </c>
      <c r="G5717" t="s">
        <v>723</v>
      </c>
    </row>
    <row r="5718" spans="1:7" x14ac:dyDescent="0.25">
      <c r="A5718">
        <v>430</v>
      </c>
      <c r="B5718">
        <v>520</v>
      </c>
      <c r="C5718" t="s">
        <v>1092</v>
      </c>
      <c r="D5718" t="s">
        <v>910</v>
      </c>
      <c r="E5718" t="s">
        <v>1046</v>
      </c>
      <c r="F5718" t="str">
        <f t="shared" si="89"/>
        <v>430520DKA6410DKA1060DKA3200</v>
      </c>
      <c r="G5718" t="s">
        <v>501</v>
      </c>
    </row>
    <row r="5719" spans="1:7" x14ac:dyDescent="0.25">
      <c r="A5719">
        <v>430</v>
      </c>
      <c r="B5719">
        <v>520</v>
      </c>
      <c r="C5719" t="s">
        <v>1092</v>
      </c>
      <c r="D5719" t="s">
        <v>910</v>
      </c>
      <c r="E5719" t="s">
        <v>1048</v>
      </c>
      <c r="F5719" t="str">
        <f t="shared" si="89"/>
        <v>430520DKA6410DKA1060DKA3210</v>
      </c>
      <c r="G5719" t="s">
        <v>501</v>
      </c>
    </row>
    <row r="5720" spans="1:7" x14ac:dyDescent="0.25">
      <c r="A5720">
        <v>430</v>
      </c>
      <c r="B5720">
        <v>520</v>
      </c>
      <c r="C5720" t="s">
        <v>1092</v>
      </c>
      <c r="D5720" t="s">
        <v>910</v>
      </c>
      <c r="E5720" t="s">
        <v>1050</v>
      </c>
      <c r="F5720" t="str">
        <f t="shared" si="89"/>
        <v>430520DKA6410DKA1060DKA3220</v>
      </c>
      <c r="G5720" t="s">
        <v>501</v>
      </c>
    </row>
    <row r="5721" spans="1:7" x14ac:dyDescent="0.25">
      <c r="A5721">
        <v>430</v>
      </c>
      <c r="B5721">
        <v>520</v>
      </c>
      <c r="C5721" t="s">
        <v>1092</v>
      </c>
      <c r="D5721" t="s">
        <v>910</v>
      </c>
      <c r="E5721" t="s">
        <v>1052</v>
      </c>
      <c r="F5721" t="str">
        <f t="shared" si="89"/>
        <v>430520DKA6410DKA1060DKA3230</v>
      </c>
      <c r="G5721" t="s">
        <v>501</v>
      </c>
    </row>
    <row r="5722" spans="1:7" x14ac:dyDescent="0.25">
      <c r="A5722">
        <v>430</v>
      </c>
      <c r="B5722">
        <v>520</v>
      </c>
      <c r="C5722" t="s">
        <v>1092</v>
      </c>
      <c r="D5722" t="s">
        <v>911</v>
      </c>
      <c r="E5722" t="s">
        <v>1046</v>
      </c>
      <c r="F5722" t="str">
        <f t="shared" si="89"/>
        <v>430520DKA6410DKA1070-1080DKA3200</v>
      </c>
      <c r="G5722" t="s">
        <v>723</v>
      </c>
    </row>
    <row r="5723" spans="1:7" x14ac:dyDescent="0.25">
      <c r="A5723">
        <v>430</v>
      </c>
      <c r="B5723">
        <v>520</v>
      </c>
      <c r="C5723" t="s">
        <v>1092</v>
      </c>
      <c r="D5723" t="s">
        <v>911</v>
      </c>
      <c r="E5723" t="s">
        <v>1048</v>
      </c>
      <c r="F5723" t="str">
        <f t="shared" si="89"/>
        <v>430520DKA6410DKA1070-1080DKA3210</v>
      </c>
      <c r="G5723" t="s">
        <v>723</v>
      </c>
    </row>
    <row r="5724" spans="1:7" x14ac:dyDescent="0.25">
      <c r="A5724">
        <v>430</v>
      </c>
      <c r="B5724">
        <v>520</v>
      </c>
      <c r="C5724" t="s">
        <v>1092</v>
      </c>
      <c r="D5724" t="s">
        <v>911</v>
      </c>
      <c r="E5724" t="s">
        <v>1050</v>
      </c>
      <c r="F5724" t="str">
        <f t="shared" si="89"/>
        <v>430520DKA6410DKA1070-1080DKA3220</v>
      </c>
      <c r="G5724" t="s">
        <v>723</v>
      </c>
    </row>
    <row r="5725" spans="1:7" x14ac:dyDescent="0.25">
      <c r="A5725">
        <v>430</v>
      </c>
      <c r="B5725">
        <v>520</v>
      </c>
      <c r="C5725" t="s">
        <v>1092</v>
      </c>
      <c r="D5725" t="s">
        <v>911</v>
      </c>
      <c r="E5725" t="s">
        <v>1052</v>
      </c>
      <c r="F5725" t="str">
        <f t="shared" si="89"/>
        <v>430520DKA6410DKA1070-1080DKA3230</v>
      </c>
      <c r="G5725" t="s">
        <v>723</v>
      </c>
    </row>
    <row r="5726" spans="1:7" x14ac:dyDescent="0.25">
      <c r="A5726">
        <v>430</v>
      </c>
      <c r="B5726">
        <v>520</v>
      </c>
      <c r="C5726" t="s">
        <v>1092</v>
      </c>
      <c r="D5726" t="s">
        <v>913</v>
      </c>
      <c r="E5726" t="s">
        <v>1046</v>
      </c>
      <c r="F5726" t="str">
        <f t="shared" si="89"/>
        <v>430520DKA6410DKA1090DKA3200</v>
      </c>
      <c r="G5726" t="s">
        <v>501</v>
      </c>
    </row>
    <row r="5727" spans="1:7" x14ac:dyDescent="0.25">
      <c r="A5727">
        <v>430</v>
      </c>
      <c r="B5727">
        <v>520</v>
      </c>
      <c r="C5727" t="s">
        <v>1092</v>
      </c>
      <c r="D5727" t="s">
        <v>913</v>
      </c>
      <c r="E5727" t="s">
        <v>1048</v>
      </c>
      <c r="F5727" t="str">
        <f t="shared" si="89"/>
        <v>430520DKA6410DKA1090DKA3210</v>
      </c>
      <c r="G5727" t="s">
        <v>501</v>
      </c>
    </row>
    <row r="5728" spans="1:7" x14ac:dyDescent="0.25">
      <c r="A5728">
        <v>430</v>
      </c>
      <c r="B5728">
        <v>520</v>
      </c>
      <c r="C5728" t="s">
        <v>1092</v>
      </c>
      <c r="D5728" t="s">
        <v>913</v>
      </c>
      <c r="E5728" t="s">
        <v>1050</v>
      </c>
      <c r="F5728" t="str">
        <f t="shared" si="89"/>
        <v>430520DKA6410DKA1090DKA3220</v>
      </c>
      <c r="G5728" t="s">
        <v>501</v>
      </c>
    </row>
    <row r="5729" spans="1:7" x14ac:dyDescent="0.25">
      <c r="A5729">
        <v>430</v>
      </c>
      <c r="B5729">
        <v>520</v>
      </c>
      <c r="C5729" t="s">
        <v>1092</v>
      </c>
      <c r="D5729" t="s">
        <v>913</v>
      </c>
      <c r="E5729" t="s">
        <v>1052</v>
      </c>
      <c r="F5729" t="str">
        <f t="shared" si="89"/>
        <v>430520DKA6410DKA1090DKA3230</v>
      </c>
      <c r="G5729" t="s">
        <v>501</v>
      </c>
    </row>
    <row r="5730" spans="1:7" x14ac:dyDescent="0.25">
      <c r="A5730">
        <v>430</v>
      </c>
      <c r="B5730">
        <v>520</v>
      </c>
      <c r="C5730" t="s">
        <v>1093</v>
      </c>
      <c r="D5730" t="s">
        <v>908</v>
      </c>
      <c r="E5730" t="s">
        <v>1046</v>
      </c>
      <c r="F5730" t="str">
        <f t="shared" si="89"/>
        <v>430520DKA6420DKA1040-1050DKA3200</v>
      </c>
      <c r="G5730" t="s">
        <v>723</v>
      </c>
    </row>
    <row r="5731" spans="1:7" x14ac:dyDescent="0.25">
      <c r="A5731">
        <v>430</v>
      </c>
      <c r="B5731">
        <v>520</v>
      </c>
      <c r="C5731" t="s">
        <v>1093</v>
      </c>
      <c r="D5731" t="s">
        <v>908</v>
      </c>
      <c r="E5731" t="s">
        <v>1048</v>
      </c>
      <c r="F5731" t="str">
        <f t="shared" si="89"/>
        <v>430520DKA6420DKA1040-1050DKA3210</v>
      </c>
      <c r="G5731" t="s">
        <v>723</v>
      </c>
    </row>
    <row r="5732" spans="1:7" x14ac:dyDescent="0.25">
      <c r="A5732">
        <v>430</v>
      </c>
      <c r="B5732">
        <v>520</v>
      </c>
      <c r="C5732" t="s">
        <v>1093</v>
      </c>
      <c r="D5732" t="s">
        <v>908</v>
      </c>
      <c r="E5732" t="s">
        <v>1050</v>
      </c>
      <c r="F5732" t="str">
        <f t="shared" si="89"/>
        <v>430520DKA6420DKA1040-1050DKA3220</v>
      </c>
      <c r="G5732" t="s">
        <v>723</v>
      </c>
    </row>
    <row r="5733" spans="1:7" x14ac:dyDescent="0.25">
      <c r="A5733">
        <v>430</v>
      </c>
      <c r="B5733">
        <v>520</v>
      </c>
      <c r="C5733" t="s">
        <v>1093</v>
      </c>
      <c r="D5733" t="s">
        <v>908</v>
      </c>
      <c r="E5733" t="s">
        <v>1052</v>
      </c>
      <c r="F5733" t="str">
        <f t="shared" si="89"/>
        <v>430520DKA6420DKA1040-1050DKA3230</v>
      </c>
      <c r="G5733" t="s">
        <v>723</v>
      </c>
    </row>
    <row r="5734" spans="1:7" x14ac:dyDescent="0.25">
      <c r="A5734">
        <v>430</v>
      </c>
      <c r="B5734">
        <v>520</v>
      </c>
      <c r="C5734" t="s">
        <v>1093</v>
      </c>
      <c r="D5734" t="s">
        <v>910</v>
      </c>
      <c r="E5734" t="s">
        <v>1046</v>
      </c>
      <c r="F5734" t="str">
        <f t="shared" si="89"/>
        <v>430520DKA6420DKA1060DKA3200</v>
      </c>
      <c r="G5734" t="s">
        <v>501</v>
      </c>
    </row>
    <row r="5735" spans="1:7" x14ac:dyDescent="0.25">
      <c r="A5735">
        <v>430</v>
      </c>
      <c r="B5735">
        <v>520</v>
      </c>
      <c r="C5735" t="s">
        <v>1093</v>
      </c>
      <c r="D5735" t="s">
        <v>910</v>
      </c>
      <c r="E5735" t="s">
        <v>1048</v>
      </c>
      <c r="F5735" t="str">
        <f t="shared" si="89"/>
        <v>430520DKA6420DKA1060DKA3210</v>
      </c>
      <c r="G5735" t="s">
        <v>501</v>
      </c>
    </row>
    <row r="5736" spans="1:7" x14ac:dyDescent="0.25">
      <c r="A5736">
        <v>430</v>
      </c>
      <c r="B5736">
        <v>520</v>
      </c>
      <c r="C5736" t="s">
        <v>1093</v>
      </c>
      <c r="D5736" t="s">
        <v>910</v>
      </c>
      <c r="E5736" t="s">
        <v>1050</v>
      </c>
      <c r="F5736" t="str">
        <f t="shared" si="89"/>
        <v>430520DKA6420DKA1060DKA3220</v>
      </c>
      <c r="G5736" t="s">
        <v>501</v>
      </c>
    </row>
    <row r="5737" spans="1:7" x14ac:dyDescent="0.25">
      <c r="A5737">
        <v>430</v>
      </c>
      <c r="B5737">
        <v>520</v>
      </c>
      <c r="C5737" t="s">
        <v>1093</v>
      </c>
      <c r="D5737" t="s">
        <v>910</v>
      </c>
      <c r="E5737" t="s">
        <v>1052</v>
      </c>
      <c r="F5737" t="str">
        <f t="shared" si="89"/>
        <v>430520DKA6420DKA1060DKA3230</v>
      </c>
      <c r="G5737" t="s">
        <v>501</v>
      </c>
    </row>
    <row r="5738" spans="1:7" x14ac:dyDescent="0.25">
      <c r="A5738">
        <v>430</v>
      </c>
      <c r="B5738">
        <v>520</v>
      </c>
      <c r="C5738" t="s">
        <v>1093</v>
      </c>
      <c r="D5738" t="s">
        <v>911</v>
      </c>
      <c r="E5738" t="s">
        <v>1046</v>
      </c>
      <c r="F5738" t="str">
        <f t="shared" si="89"/>
        <v>430520DKA6420DKA1070-1080DKA3200</v>
      </c>
      <c r="G5738" t="s">
        <v>723</v>
      </c>
    </row>
    <row r="5739" spans="1:7" x14ac:dyDescent="0.25">
      <c r="A5739">
        <v>430</v>
      </c>
      <c r="B5739">
        <v>520</v>
      </c>
      <c r="C5739" t="s">
        <v>1093</v>
      </c>
      <c r="D5739" t="s">
        <v>911</v>
      </c>
      <c r="E5739" t="s">
        <v>1048</v>
      </c>
      <c r="F5739" t="str">
        <f t="shared" si="89"/>
        <v>430520DKA6420DKA1070-1080DKA3210</v>
      </c>
      <c r="G5739" t="s">
        <v>723</v>
      </c>
    </row>
    <row r="5740" spans="1:7" x14ac:dyDescent="0.25">
      <c r="A5740">
        <v>430</v>
      </c>
      <c r="B5740">
        <v>520</v>
      </c>
      <c r="C5740" t="s">
        <v>1093</v>
      </c>
      <c r="D5740" t="s">
        <v>911</v>
      </c>
      <c r="E5740" t="s">
        <v>1050</v>
      </c>
      <c r="F5740" t="str">
        <f t="shared" si="89"/>
        <v>430520DKA6420DKA1070-1080DKA3220</v>
      </c>
      <c r="G5740" t="s">
        <v>723</v>
      </c>
    </row>
    <row r="5741" spans="1:7" x14ac:dyDescent="0.25">
      <c r="A5741">
        <v>430</v>
      </c>
      <c r="B5741">
        <v>520</v>
      </c>
      <c r="C5741" t="s">
        <v>1093</v>
      </c>
      <c r="D5741" t="s">
        <v>911</v>
      </c>
      <c r="E5741" t="s">
        <v>1052</v>
      </c>
      <c r="F5741" t="str">
        <f t="shared" si="89"/>
        <v>430520DKA6420DKA1070-1080DKA3230</v>
      </c>
      <c r="G5741" t="s">
        <v>723</v>
      </c>
    </row>
    <row r="5742" spans="1:7" x14ac:dyDescent="0.25">
      <c r="A5742">
        <v>430</v>
      </c>
      <c r="B5742">
        <v>520</v>
      </c>
      <c r="C5742" t="s">
        <v>1093</v>
      </c>
      <c r="D5742" t="s">
        <v>913</v>
      </c>
      <c r="E5742" t="s">
        <v>1046</v>
      </c>
      <c r="F5742" t="str">
        <f t="shared" si="89"/>
        <v>430520DKA6420DKA1090DKA3200</v>
      </c>
      <c r="G5742" t="s">
        <v>501</v>
      </c>
    </row>
    <row r="5743" spans="1:7" x14ac:dyDescent="0.25">
      <c r="A5743">
        <v>430</v>
      </c>
      <c r="B5743">
        <v>520</v>
      </c>
      <c r="C5743" t="s">
        <v>1093</v>
      </c>
      <c r="D5743" t="s">
        <v>913</v>
      </c>
      <c r="E5743" t="s">
        <v>1048</v>
      </c>
      <c r="F5743" t="str">
        <f t="shared" si="89"/>
        <v>430520DKA6420DKA1090DKA3210</v>
      </c>
      <c r="G5743" t="s">
        <v>501</v>
      </c>
    </row>
    <row r="5744" spans="1:7" x14ac:dyDescent="0.25">
      <c r="A5744">
        <v>430</v>
      </c>
      <c r="B5744">
        <v>520</v>
      </c>
      <c r="C5744" t="s">
        <v>1093</v>
      </c>
      <c r="D5744" t="s">
        <v>913</v>
      </c>
      <c r="E5744" t="s">
        <v>1050</v>
      </c>
      <c r="F5744" t="str">
        <f t="shared" si="89"/>
        <v>430520DKA6420DKA1090DKA3220</v>
      </c>
      <c r="G5744" t="s">
        <v>501</v>
      </c>
    </row>
    <row r="5745" spans="1:7" x14ac:dyDescent="0.25">
      <c r="A5745">
        <v>430</v>
      </c>
      <c r="B5745">
        <v>520</v>
      </c>
      <c r="C5745" t="s">
        <v>1093</v>
      </c>
      <c r="D5745" t="s">
        <v>913</v>
      </c>
      <c r="E5745" t="s">
        <v>1052</v>
      </c>
      <c r="F5745" t="str">
        <f t="shared" si="89"/>
        <v>430520DKA6420DKA1090DKA3230</v>
      </c>
      <c r="G5745" t="s">
        <v>501</v>
      </c>
    </row>
    <row r="5746" spans="1:7" x14ac:dyDescent="0.25">
      <c r="A5746">
        <v>430</v>
      </c>
      <c r="B5746">
        <v>520</v>
      </c>
      <c r="C5746" t="s">
        <v>1094</v>
      </c>
      <c r="D5746" t="s">
        <v>908</v>
      </c>
      <c r="E5746" t="s">
        <v>1046</v>
      </c>
      <c r="F5746" t="str">
        <f t="shared" si="89"/>
        <v>430520DKA6430DKA1040-1050DKA3200</v>
      </c>
      <c r="G5746" t="s">
        <v>501</v>
      </c>
    </row>
    <row r="5747" spans="1:7" x14ac:dyDescent="0.25">
      <c r="A5747">
        <v>430</v>
      </c>
      <c r="B5747">
        <v>520</v>
      </c>
      <c r="C5747" t="s">
        <v>1094</v>
      </c>
      <c r="D5747" t="s">
        <v>908</v>
      </c>
      <c r="E5747" t="s">
        <v>1048</v>
      </c>
      <c r="F5747" t="str">
        <f t="shared" si="89"/>
        <v>430520DKA6430DKA1040-1050DKA3210</v>
      </c>
      <c r="G5747" t="s">
        <v>501</v>
      </c>
    </row>
    <row r="5748" spans="1:7" x14ac:dyDescent="0.25">
      <c r="A5748">
        <v>430</v>
      </c>
      <c r="B5748">
        <v>520</v>
      </c>
      <c r="C5748" t="s">
        <v>1094</v>
      </c>
      <c r="D5748" t="s">
        <v>908</v>
      </c>
      <c r="E5748" t="s">
        <v>1050</v>
      </c>
      <c r="F5748" t="str">
        <f t="shared" si="89"/>
        <v>430520DKA6430DKA1040-1050DKA3220</v>
      </c>
      <c r="G5748" t="s">
        <v>501</v>
      </c>
    </row>
    <row r="5749" spans="1:7" x14ac:dyDescent="0.25">
      <c r="A5749">
        <v>430</v>
      </c>
      <c r="B5749">
        <v>520</v>
      </c>
      <c r="C5749" t="s">
        <v>1094</v>
      </c>
      <c r="D5749" t="s">
        <v>908</v>
      </c>
      <c r="E5749" t="s">
        <v>1052</v>
      </c>
      <c r="F5749" t="str">
        <f t="shared" si="89"/>
        <v>430520DKA6430DKA1040-1050DKA3230</v>
      </c>
      <c r="G5749" t="s">
        <v>501</v>
      </c>
    </row>
    <row r="5750" spans="1:7" x14ac:dyDescent="0.25">
      <c r="A5750">
        <v>430</v>
      </c>
      <c r="B5750">
        <v>520</v>
      </c>
      <c r="C5750" t="s">
        <v>1094</v>
      </c>
      <c r="D5750" t="s">
        <v>910</v>
      </c>
      <c r="E5750" t="s">
        <v>1046</v>
      </c>
      <c r="F5750" t="str">
        <f t="shared" si="89"/>
        <v>430520DKA6430DKA1060DKA3200</v>
      </c>
      <c r="G5750" t="s">
        <v>501</v>
      </c>
    </row>
    <row r="5751" spans="1:7" x14ac:dyDescent="0.25">
      <c r="A5751">
        <v>430</v>
      </c>
      <c r="B5751">
        <v>520</v>
      </c>
      <c r="C5751" t="s">
        <v>1094</v>
      </c>
      <c r="D5751" t="s">
        <v>910</v>
      </c>
      <c r="E5751" t="s">
        <v>1048</v>
      </c>
      <c r="F5751" t="str">
        <f t="shared" si="89"/>
        <v>430520DKA6430DKA1060DKA3210</v>
      </c>
      <c r="G5751" t="s">
        <v>501</v>
      </c>
    </row>
    <row r="5752" spans="1:7" x14ac:dyDescent="0.25">
      <c r="A5752">
        <v>430</v>
      </c>
      <c r="B5752">
        <v>520</v>
      </c>
      <c r="C5752" t="s">
        <v>1094</v>
      </c>
      <c r="D5752" t="s">
        <v>910</v>
      </c>
      <c r="E5752" t="s">
        <v>1050</v>
      </c>
      <c r="F5752" t="str">
        <f t="shared" si="89"/>
        <v>430520DKA6430DKA1060DKA3220</v>
      </c>
      <c r="G5752" t="s">
        <v>501</v>
      </c>
    </row>
    <row r="5753" spans="1:7" x14ac:dyDescent="0.25">
      <c r="A5753">
        <v>430</v>
      </c>
      <c r="B5753">
        <v>520</v>
      </c>
      <c r="C5753" t="s">
        <v>1094</v>
      </c>
      <c r="D5753" t="s">
        <v>910</v>
      </c>
      <c r="E5753" t="s">
        <v>1052</v>
      </c>
      <c r="F5753" t="str">
        <f t="shared" si="89"/>
        <v>430520DKA6430DKA1060DKA3230</v>
      </c>
      <c r="G5753" t="s">
        <v>501</v>
      </c>
    </row>
    <row r="5754" spans="1:7" x14ac:dyDescent="0.25">
      <c r="A5754">
        <v>430</v>
      </c>
      <c r="B5754">
        <v>520</v>
      </c>
      <c r="C5754" t="s">
        <v>1094</v>
      </c>
      <c r="D5754" t="s">
        <v>911</v>
      </c>
      <c r="E5754" t="s">
        <v>1046</v>
      </c>
      <c r="F5754" t="str">
        <f t="shared" si="89"/>
        <v>430520DKA6430DKA1070-1080DKA3200</v>
      </c>
      <c r="G5754" t="s">
        <v>501</v>
      </c>
    </row>
    <row r="5755" spans="1:7" x14ac:dyDescent="0.25">
      <c r="A5755">
        <v>430</v>
      </c>
      <c r="B5755">
        <v>520</v>
      </c>
      <c r="C5755" t="s">
        <v>1094</v>
      </c>
      <c r="D5755" t="s">
        <v>911</v>
      </c>
      <c r="E5755" t="s">
        <v>1048</v>
      </c>
      <c r="F5755" t="str">
        <f t="shared" si="89"/>
        <v>430520DKA6430DKA1070-1080DKA3210</v>
      </c>
      <c r="G5755" t="s">
        <v>501</v>
      </c>
    </row>
    <row r="5756" spans="1:7" x14ac:dyDescent="0.25">
      <c r="A5756">
        <v>430</v>
      </c>
      <c r="B5756">
        <v>520</v>
      </c>
      <c r="C5756" t="s">
        <v>1094</v>
      </c>
      <c r="D5756" t="s">
        <v>911</v>
      </c>
      <c r="E5756" t="s">
        <v>1050</v>
      </c>
      <c r="F5756" t="str">
        <f t="shared" si="89"/>
        <v>430520DKA6430DKA1070-1080DKA3220</v>
      </c>
      <c r="G5756" t="s">
        <v>501</v>
      </c>
    </row>
    <row r="5757" spans="1:7" x14ac:dyDescent="0.25">
      <c r="A5757">
        <v>430</v>
      </c>
      <c r="B5757">
        <v>520</v>
      </c>
      <c r="C5757" t="s">
        <v>1094</v>
      </c>
      <c r="D5757" t="s">
        <v>911</v>
      </c>
      <c r="E5757" t="s">
        <v>1052</v>
      </c>
      <c r="F5757" t="str">
        <f t="shared" si="89"/>
        <v>430520DKA6430DKA1070-1080DKA3230</v>
      </c>
      <c r="G5757" t="s">
        <v>501</v>
      </c>
    </row>
    <row r="5758" spans="1:7" x14ac:dyDescent="0.25">
      <c r="A5758">
        <v>430</v>
      </c>
      <c r="B5758">
        <v>520</v>
      </c>
      <c r="C5758" t="s">
        <v>1094</v>
      </c>
      <c r="D5758" t="s">
        <v>913</v>
      </c>
      <c r="E5758" t="s">
        <v>1046</v>
      </c>
      <c r="F5758" t="str">
        <f t="shared" si="89"/>
        <v>430520DKA6430DKA1090DKA3200</v>
      </c>
      <c r="G5758" t="s">
        <v>501</v>
      </c>
    </row>
    <row r="5759" spans="1:7" x14ac:dyDescent="0.25">
      <c r="A5759">
        <v>430</v>
      </c>
      <c r="B5759">
        <v>520</v>
      </c>
      <c r="C5759" t="s">
        <v>1094</v>
      </c>
      <c r="D5759" t="s">
        <v>913</v>
      </c>
      <c r="E5759" t="s">
        <v>1048</v>
      </c>
      <c r="F5759" t="str">
        <f t="shared" si="89"/>
        <v>430520DKA6430DKA1090DKA3210</v>
      </c>
      <c r="G5759" t="s">
        <v>501</v>
      </c>
    </row>
    <row r="5760" spans="1:7" x14ac:dyDescent="0.25">
      <c r="A5760">
        <v>430</v>
      </c>
      <c r="B5760">
        <v>520</v>
      </c>
      <c r="C5760" t="s">
        <v>1094</v>
      </c>
      <c r="D5760" t="s">
        <v>913</v>
      </c>
      <c r="E5760" t="s">
        <v>1050</v>
      </c>
      <c r="F5760" t="str">
        <f t="shared" si="89"/>
        <v>430520DKA6430DKA1090DKA3220</v>
      </c>
      <c r="G5760" t="s">
        <v>501</v>
      </c>
    </row>
    <row r="5761" spans="1:7" x14ac:dyDescent="0.25">
      <c r="A5761">
        <v>430</v>
      </c>
      <c r="B5761">
        <v>520</v>
      </c>
      <c r="C5761" t="s">
        <v>1094</v>
      </c>
      <c r="D5761" t="s">
        <v>913</v>
      </c>
      <c r="E5761" t="s">
        <v>1052</v>
      </c>
      <c r="F5761" t="str">
        <f t="shared" si="89"/>
        <v>430520DKA6430DKA1090DKA3230</v>
      </c>
      <c r="G5761" t="s">
        <v>501</v>
      </c>
    </row>
    <row r="5762" spans="1:7" x14ac:dyDescent="0.25">
      <c r="A5762">
        <v>440</v>
      </c>
      <c r="B5762">
        <v>450</v>
      </c>
      <c r="C5762" t="s">
        <v>1092</v>
      </c>
      <c r="D5762" t="s">
        <v>908</v>
      </c>
      <c r="E5762" t="s">
        <v>1046</v>
      </c>
      <c r="F5762" t="str">
        <f t="shared" si="89"/>
        <v>440450DKA6410DKA1040-1050DKA3200</v>
      </c>
      <c r="G5762" t="s">
        <v>723</v>
      </c>
    </row>
    <row r="5763" spans="1:7" x14ac:dyDescent="0.25">
      <c r="A5763">
        <v>440</v>
      </c>
      <c r="B5763">
        <v>450</v>
      </c>
      <c r="C5763" t="s">
        <v>1092</v>
      </c>
      <c r="D5763" t="s">
        <v>908</v>
      </c>
      <c r="E5763" t="s">
        <v>1048</v>
      </c>
      <c r="F5763" t="str">
        <f t="shared" ref="F5763:F5826" si="90">CONCATENATE(A5763,B5763,C5763,D5763,E5763)</f>
        <v>440450DKA6410DKA1040-1050DKA3210</v>
      </c>
      <c r="G5763" t="s">
        <v>723</v>
      </c>
    </row>
    <row r="5764" spans="1:7" x14ac:dyDescent="0.25">
      <c r="A5764">
        <v>440</v>
      </c>
      <c r="B5764">
        <v>450</v>
      </c>
      <c r="C5764" t="s">
        <v>1092</v>
      </c>
      <c r="D5764" t="s">
        <v>908</v>
      </c>
      <c r="E5764" t="s">
        <v>1050</v>
      </c>
      <c r="F5764" t="str">
        <f t="shared" si="90"/>
        <v>440450DKA6410DKA1040-1050DKA3220</v>
      </c>
      <c r="G5764" t="s">
        <v>723</v>
      </c>
    </row>
    <row r="5765" spans="1:7" x14ac:dyDescent="0.25">
      <c r="A5765">
        <v>440</v>
      </c>
      <c r="B5765">
        <v>450</v>
      </c>
      <c r="C5765" t="s">
        <v>1092</v>
      </c>
      <c r="D5765" t="s">
        <v>908</v>
      </c>
      <c r="E5765" t="s">
        <v>1052</v>
      </c>
      <c r="F5765" t="str">
        <f t="shared" si="90"/>
        <v>440450DKA6410DKA1040-1050DKA3230</v>
      </c>
      <c r="G5765" t="s">
        <v>723</v>
      </c>
    </row>
    <row r="5766" spans="1:7" x14ac:dyDescent="0.25">
      <c r="A5766">
        <v>440</v>
      </c>
      <c r="B5766">
        <v>450</v>
      </c>
      <c r="C5766" t="s">
        <v>1092</v>
      </c>
      <c r="D5766" t="s">
        <v>910</v>
      </c>
      <c r="E5766" t="s">
        <v>1046</v>
      </c>
      <c r="F5766" t="str">
        <f t="shared" si="90"/>
        <v>440450DKA6410DKA1060DKA3200</v>
      </c>
      <c r="G5766" t="s">
        <v>723</v>
      </c>
    </row>
    <row r="5767" spans="1:7" x14ac:dyDescent="0.25">
      <c r="A5767">
        <v>440</v>
      </c>
      <c r="B5767">
        <v>450</v>
      </c>
      <c r="C5767" t="s">
        <v>1092</v>
      </c>
      <c r="D5767" t="s">
        <v>910</v>
      </c>
      <c r="E5767" t="s">
        <v>1048</v>
      </c>
      <c r="F5767" t="str">
        <f t="shared" si="90"/>
        <v>440450DKA6410DKA1060DKA3210</v>
      </c>
      <c r="G5767" t="s">
        <v>723</v>
      </c>
    </row>
    <row r="5768" spans="1:7" x14ac:dyDescent="0.25">
      <c r="A5768">
        <v>440</v>
      </c>
      <c r="B5768">
        <v>450</v>
      </c>
      <c r="C5768" t="s">
        <v>1092</v>
      </c>
      <c r="D5768" t="s">
        <v>910</v>
      </c>
      <c r="E5768" t="s">
        <v>1050</v>
      </c>
      <c r="F5768" t="str">
        <f t="shared" si="90"/>
        <v>440450DKA6410DKA1060DKA3220</v>
      </c>
      <c r="G5768" t="s">
        <v>723</v>
      </c>
    </row>
    <row r="5769" spans="1:7" x14ac:dyDescent="0.25">
      <c r="A5769">
        <v>440</v>
      </c>
      <c r="B5769">
        <v>450</v>
      </c>
      <c r="C5769" t="s">
        <v>1092</v>
      </c>
      <c r="D5769" t="s">
        <v>910</v>
      </c>
      <c r="E5769" t="s">
        <v>1052</v>
      </c>
      <c r="F5769" t="str">
        <f t="shared" si="90"/>
        <v>440450DKA6410DKA1060DKA3230</v>
      </c>
      <c r="G5769" t="s">
        <v>723</v>
      </c>
    </row>
    <row r="5770" spans="1:7" x14ac:dyDescent="0.25">
      <c r="A5770">
        <v>440</v>
      </c>
      <c r="B5770">
        <v>450</v>
      </c>
      <c r="C5770" t="s">
        <v>1092</v>
      </c>
      <c r="D5770" t="s">
        <v>911</v>
      </c>
      <c r="E5770" t="s">
        <v>1046</v>
      </c>
      <c r="F5770" t="str">
        <f t="shared" si="90"/>
        <v>440450DKA6410DKA1070-1080DKA3200</v>
      </c>
      <c r="G5770" t="s">
        <v>723</v>
      </c>
    </row>
    <row r="5771" spans="1:7" x14ac:dyDescent="0.25">
      <c r="A5771">
        <v>440</v>
      </c>
      <c r="B5771">
        <v>450</v>
      </c>
      <c r="C5771" t="s">
        <v>1092</v>
      </c>
      <c r="D5771" t="s">
        <v>911</v>
      </c>
      <c r="E5771" t="s">
        <v>1048</v>
      </c>
      <c r="F5771" t="str">
        <f t="shared" si="90"/>
        <v>440450DKA6410DKA1070-1080DKA3210</v>
      </c>
      <c r="G5771" t="s">
        <v>723</v>
      </c>
    </row>
    <row r="5772" spans="1:7" x14ac:dyDescent="0.25">
      <c r="A5772">
        <v>440</v>
      </c>
      <c r="B5772">
        <v>450</v>
      </c>
      <c r="C5772" t="s">
        <v>1092</v>
      </c>
      <c r="D5772" t="s">
        <v>911</v>
      </c>
      <c r="E5772" t="s">
        <v>1050</v>
      </c>
      <c r="F5772" t="str">
        <f t="shared" si="90"/>
        <v>440450DKA6410DKA1070-1080DKA3220</v>
      </c>
      <c r="G5772" t="s">
        <v>723</v>
      </c>
    </row>
    <row r="5773" spans="1:7" x14ac:dyDescent="0.25">
      <c r="A5773">
        <v>440</v>
      </c>
      <c r="B5773">
        <v>450</v>
      </c>
      <c r="C5773" t="s">
        <v>1092</v>
      </c>
      <c r="D5773" t="s">
        <v>911</v>
      </c>
      <c r="E5773" t="s">
        <v>1052</v>
      </c>
      <c r="F5773" t="str">
        <f t="shared" si="90"/>
        <v>440450DKA6410DKA1070-1080DKA3230</v>
      </c>
      <c r="G5773" t="s">
        <v>723</v>
      </c>
    </row>
    <row r="5774" spans="1:7" x14ac:dyDescent="0.25">
      <c r="A5774">
        <v>440</v>
      </c>
      <c r="B5774">
        <v>450</v>
      </c>
      <c r="C5774" t="s">
        <v>1092</v>
      </c>
      <c r="D5774" t="s">
        <v>913</v>
      </c>
      <c r="E5774" t="s">
        <v>1046</v>
      </c>
      <c r="F5774" t="str">
        <f t="shared" si="90"/>
        <v>440450DKA6410DKA1090DKA3200</v>
      </c>
      <c r="G5774" t="s">
        <v>723</v>
      </c>
    </row>
    <row r="5775" spans="1:7" x14ac:dyDescent="0.25">
      <c r="A5775">
        <v>440</v>
      </c>
      <c r="B5775">
        <v>450</v>
      </c>
      <c r="C5775" t="s">
        <v>1092</v>
      </c>
      <c r="D5775" t="s">
        <v>913</v>
      </c>
      <c r="E5775" t="s">
        <v>1048</v>
      </c>
      <c r="F5775" t="str">
        <f t="shared" si="90"/>
        <v>440450DKA6410DKA1090DKA3210</v>
      </c>
      <c r="G5775" t="s">
        <v>723</v>
      </c>
    </row>
    <row r="5776" spans="1:7" x14ac:dyDescent="0.25">
      <c r="A5776">
        <v>440</v>
      </c>
      <c r="B5776">
        <v>450</v>
      </c>
      <c r="C5776" t="s">
        <v>1092</v>
      </c>
      <c r="D5776" t="s">
        <v>913</v>
      </c>
      <c r="E5776" t="s">
        <v>1050</v>
      </c>
      <c r="F5776" t="str">
        <f t="shared" si="90"/>
        <v>440450DKA6410DKA1090DKA3220</v>
      </c>
      <c r="G5776" t="s">
        <v>723</v>
      </c>
    </row>
    <row r="5777" spans="1:7" x14ac:dyDescent="0.25">
      <c r="A5777">
        <v>440</v>
      </c>
      <c r="B5777">
        <v>450</v>
      </c>
      <c r="C5777" t="s">
        <v>1092</v>
      </c>
      <c r="D5777" t="s">
        <v>913</v>
      </c>
      <c r="E5777" t="s">
        <v>1052</v>
      </c>
      <c r="F5777" t="str">
        <f t="shared" si="90"/>
        <v>440450DKA6410DKA1090DKA3230</v>
      </c>
      <c r="G5777" t="s">
        <v>723</v>
      </c>
    </row>
    <row r="5778" spans="1:7" x14ac:dyDescent="0.25">
      <c r="A5778">
        <v>440</v>
      </c>
      <c r="B5778">
        <v>450</v>
      </c>
      <c r="C5778" t="s">
        <v>1093</v>
      </c>
      <c r="D5778" t="s">
        <v>908</v>
      </c>
      <c r="E5778" t="s">
        <v>1046</v>
      </c>
      <c r="F5778" t="str">
        <f t="shared" si="90"/>
        <v>440450DKA6420DKA1040-1050DKA3200</v>
      </c>
      <c r="G5778" t="s">
        <v>723</v>
      </c>
    </row>
    <row r="5779" spans="1:7" x14ac:dyDescent="0.25">
      <c r="A5779">
        <v>440</v>
      </c>
      <c r="B5779">
        <v>450</v>
      </c>
      <c r="C5779" t="s">
        <v>1093</v>
      </c>
      <c r="D5779" t="s">
        <v>908</v>
      </c>
      <c r="E5779" t="s">
        <v>1048</v>
      </c>
      <c r="F5779" t="str">
        <f t="shared" si="90"/>
        <v>440450DKA6420DKA1040-1050DKA3210</v>
      </c>
      <c r="G5779" t="s">
        <v>723</v>
      </c>
    </row>
    <row r="5780" spans="1:7" x14ac:dyDescent="0.25">
      <c r="A5780">
        <v>440</v>
      </c>
      <c r="B5780">
        <v>450</v>
      </c>
      <c r="C5780" t="s">
        <v>1093</v>
      </c>
      <c r="D5780" t="s">
        <v>908</v>
      </c>
      <c r="E5780" t="s">
        <v>1050</v>
      </c>
      <c r="F5780" t="str">
        <f t="shared" si="90"/>
        <v>440450DKA6420DKA1040-1050DKA3220</v>
      </c>
      <c r="G5780" t="s">
        <v>723</v>
      </c>
    </row>
    <row r="5781" spans="1:7" x14ac:dyDescent="0.25">
      <c r="A5781">
        <v>440</v>
      </c>
      <c r="B5781">
        <v>450</v>
      </c>
      <c r="C5781" t="s">
        <v>1093</v>
      </c>
      <c r="D5781" t="s">
        <v>908</v>
      </c>
      <c r="E5781" t="s">
        <v>1052</v>
      </c>
      <c r="F5781" t="str">
        <f t="shared" si="90"/>
        <v>440450DKA6420DKA1040-1050DKA3230</v>
      </c>
      <c r="G5781" t="s">
        <v>723</v>
      </c>
    </row>
    <row r="5782" spans="1:7" x14ac:dyDescent="0.25">
      <c r="A5782">
        <v>440</v>
      </c>
      <c r="B5782">
        <v>450</v>
      </c>
      <c r="C5782" t="s">
        <v>1093</v>
      </c>
      <c r="D5782" t="s">
        <v>910</v>
      </c>
      <c r="E5782" t="s">
        <v>1046</v>
      </c>
      <c r="F5782" t="str">
        <f t="shared" si="90"/>
        <v>440450DKA6420DKA1060DKA3200</v>
      </c>
      <c r="G5782" t="s">
        <v>723</v>
      </c>
    </row>
    <row r="5783" spans="1:7" x14ac:dyDescent="0.25">
      <c r="A5783">
        <v>440</v>
      </c>
      <c r="B5783">
        <v>450</v>
      </c>
      <c r="C5783" t="s">
        <v>1093</v>
      </c>
      <c r="D5783" t="s">
        <v>910</v>
      </c>
      <c r="E5783" t="s">
        <v>1048</v>
      </c>
      <c r="F5783" t="str">
        <f t="shared" si="90"/>
        <v>440450DKA6420DKA1060DKA3210</v>
      </c>
      <c r="G5783" t="s">
        <v>723</v>
      </c>
    </row>
    <row r="5784" spans="1:7" x14ac:dyDescent="0.25">
      <c r="A5784">
        <v>440</v>
      </c>
      <c r="B5784">
        <v>450</v>
      </c>
      <c r="C5784" t="s">
        <v>1093</v>
      </c>
      <c r="D5784" t="s">
        <v>910</v>
      </c>
      <c r="E5784" t="s">
        <v>1050</v>
      </c>
      <c r="F5784" t="str">
        <f t="shared" si="90"/>
        <v>440450DKA6420DKA1060DKA3220</v>
      </c>
      <c r="G5784" t="s">
        <v>723</v>
      </c>
    </row>
    <row r="5785" spans="1:7" x14ac:dyDescent="0.25">
      <c r="A5785">
        <v>440</v>
      </c>
      <c r="B5785">
        <v>450</v>
      </c>
      <c r="C5785" t="s">
        <v>1093</v>
      </c>
      <c r="D5785" t="s">
        <v>910</v>
      </c>
      <c r="E5785" t="s">
        <v>1052</v>
      </c>
      <c r="F5785" t="str">
        <f t="shared" si="90"/>
        <v>440450DKA6420DKA1060DKA3230</v>
      </c>
      <c r="G5785" t="s">
        <v>723</v>
      </c>
    </row>
    <row r="5786" spans="1:7" x14ac:dyDescent="0.25">
      <c r="A5786">
        <v>440</v>
      </c>
      <c r="B5786">
        <v>450</v>
      </c>
      <c r="C5786" t="s">
        <v>1093</v>
      </c>
      <c r="D5786" t="s">
        <v>911</v>
      </c>
      <c r="E5786" t="s">
        <v>1046</v>
      </c>
      <c r="F5786" t="str">
        <f t="shared" si="90"/>
        <v>440450DKA6420DKA1070-1080DKA3200</v>
      </c>
      <c r="G5786" t="s">
        <v>723</v>
      </c>
    </row>
    <row r="5787" spans="1:7" x14ac:dyDescent="0.25">
      <c r="A5787">
        <v>440</v>
      </c>
      <c r="B5787">
        <v>450</v>
      </c>
      <c r="C5787" t="s">
        <v>1093</v>
      </c>
      <c r="D5787" t="s">
        <v>911</v>
      </c>
      <c r="E5787" t="s">
        <v>1048</v>
      </c>
      <c r="F5787" t="str">
        <f t="shared" si="90"/>
        <v>440450DKA6420DKA1070-1080DKA3210</v>
      </c>
      <c r="G5787" t="s">
        <v>723</v>
      </c>
    </row>
    <row r="5788" spans="1:7" x14ac:dyDescent="0.25">
      <c r="A5788">
        <v>440</v>
      </c>
      <c r="B5788">
        <v>450</v>
      </c>
      <c r="C5788" t="s">
        <v>1093</v>
      </c>
      <c r="D5788" t="s">
        <v>911</v>
      </c>
      <c r="E5788" t="s">
        <v>1050</v>
      </c>
      <c r="F5788" t="str">
        <f t="shared" si="90"/>
        <v>440450DKA6420DKA1070-1080DKA3220</v>
      </c>
      <c r="G5788" t="s">
        <v>723</v>
      </c>
    </row>
    <row r="5789" spans="1:7" x14ac:dyDescent="0.25">
      <c r="A5789">
        <v>440</v>
      </c>
      <c r="B5789">
        <v>450</v>
      </c>
      <c r="C5789" t="s">
        <v>1093</v>
      </c>
      <c r="D5789" t="s">
        <v>911</v>
      </c>
      <c r="E5789" t="s">
        <v>1052</v>
      </c>
      <c r="F5789" t="str">
        <f t="shared" si="90"/>
        <v>440450DKA6420DKA1070-1080DKA3230</v>
      </c>
      <c r="G5789" t="s">
        <v>723</v>
      </c>
    </row>
    <row r="5790" spans="1:7" x14ac:dyDescent="0.25">
      <c r="A5790">
        <v>440</v>
      </c>
      <c r="B5790">
        <v>450</v>
      </c>
      <c r="C5790" t="s">
        <v>1093</v>
      </c>
      <c r="D5790" t="s">
        <v>913</v>
      </c>
      <c r="E5790" t="s">
        <v>1046</v>
      </c>
      <c r="F5790" t="str">
        <f t="shared" si="90"/>
        <v>440450DKA6420DKA1090DKA3200</v>
      </c>
      <c r="G5790" t="s">
        <v>723</v>
      </c>
    </row>
    <row r="5791" spans="1:7" x14ac:dyDescent="0.25">
      <c r="A5791">
        <v>440</v>
      </c>
      <c r="B5791">
        <v>450</v>
      </c>
      <c r="C5791" t="s">
        <v>1093</v>
      </c>
      <c r="D5791" t="s">
        <v>913</v>
      </c>
      <c r="E5791" t="s">
        <v>1048</v>
      </c>
      <c r="F5791" t="str">
        <f t="shared" si="90"/>
        <v>440450DKA6420DKA1090DKA3210</v>
      </c>
      <c r="G5791" t="s">
        <v>723</v>
      </c>
    </row>
    <row r="5792" spans="1:7" x14ac:dyDescent="0.25">
      <c r="A5792">
        <v>440</v>
      </c>
      <c r="B5792">
        <v>450</v>
      </c>
      <c r="C5792" t="s">
        <v>1093</v>
      </c>
      <c r="D5792" t="s">
        <v>913</v>
      </c>
      <c r="E5792" t="s">
        <v>1050</v>
      </c>
      <c r="F5792" t="str">
        <f t="shared" si="90"/>
        <v>440450DKA6420DKA1090DKA3220</v>
      </c>
      <c r="G5792" t="s">
        <v>723</v>
      </c>
    </row>
    <row r="5793" spans="1:7" x14ac:dyDescent="0.25">
      <c r="A5793">
        <v>440</v>
      </c>
      <c r="B5793">
        <v>450</v>
      </c>
      <c r="C5793" t="s">
        <v>1093</v>
      </c>
      <c r="D5793" t="s">
        <v>913</v>
      </c>
      <c r="E5793" t="s">
        <v>1052</v>
      </c>
      <c r="F5793" t="str">
        <f t="shared" si="90"/>
        <v>440450DKA6420DKA1090DKA3230</v>
      </c>
      <c r="G5793" t="s">
        <v>723</v>
      </c>
    </row>
    <row r="5794" spans="1:7" x14ac:dyDescent="0.25">
      <c r="A5794">
        <v>440</v>
      </c>
      <c r="B5794">
        <v>450</v>
      </c>
      <c r="C5794" t="s">
        <v>1094</v>
      </c>
      <c r="D5794" t="s">
        <v>908</v>
      </c>
      <c r="E5794" t="s">
        <v>1046</v>
      </c>
      <c r="F5794" t="str">
        <f t="shared" si="90"/>
        <v>440450DKA6430DKA1040-1050DKA3200</v>
      </c>
      <c r="G5794" t="s">
        <v>723</v>
      </c>
    </row>
    <row r="5795" spans="1:7" x14ac:dyDescent="0.25">
      <c r="A5795">
        <v>440</v>
      </c>
      <c r="B5795">
        <v>450</v>
      </c>
      <c r="C5795" t="s">
        <v>1094</v>
      </c>
      <c r="D5795" t="s">
        <v>908</v>
      </c>
      <c r="E5795" t="s">
        <v>1048</v>
      </c>
      <c r="F5795" t="str">
        <f t="shared" si="90"/>
        <v>440450DKA6430DKA1040-1050DKA3210</v>
      </c>
      <c r="G5795" t="s">
        <v>723</v>
      </c>
    </row>
    <row r="5796" spans="1:7" x14ac:dyDescent="0.25">
      <c r="A5796">
        <v>440</v>
      </c>
      <c r="B5796">
        <v>450</v>
      </c>
      <c r="C5796" t="s">
        <v>1094</v>
      </c>
      <c r="D5796" t="s">
        <v>908</v>
      </c>
      <c r="E5796" t="s">
        <v>1050</v>
      </c>
      <c r="F5796" t="str">
        <f t="shared" si="90"/>
        <v>440450DKA6430DKA1040-1050DKA3220</v>
      </c>
      <c r="G5796" t="s">
        <v>723</v>
      </c>
    </row>
    <row r="5797" spans="1:7" x14ac:dyDescent="0.25">
      <c r="A5797">
        <v>440</v>
      </c>
      <c r="B5797">
        <v>450</v>
      </c>
      <c r="C5797" t="s">
        <v>1094</v>
      </c>
      <c r="D5797" t="s">
        <v>908</v>
      </c>
      <c r="E5797" t="s">
        <v>1052</v>
      </c>
      <c r="F5797" t="str">
        <f t="shared" si="90"/>
        <v>440450DKA6430DKA1040-1050DKA3230</v>
      </c>
      <c r="G5797" t="s">
        <v>723</v>
      </c>
    </row>
    <row r="5798" spans="1:7" x14ac:dyDescent="0.25">
      <c r="A5798">
        <v>440</v>
      </c>
      <c r="B5798">
        <v>450</v>
      </c>
      <c r="C5798" t="s">
        <v>1094</v>
      </c>
      <c r="D5798" t="s">
        <v>910</v>
      </c>
      <c r="E5798" t="s">
        <v>1046</v>
      </c>
      <c r="F5798" t="str">
        <f t="shared" si="90"/>
        <v>440450DKA6430DKA1060DKA3200</v>
      </c>
      <c r="G5798" t="s">
        <v>723</v>
      </c>
    </row>
    <row r="5799" spans="1:7" x14ac:dyDescent="0.25">
      <c r="A5799">
        <v>440</v>
      </c>
      <c r="B5799">
        <v>450</v>
      </c>
      <c r="C5799" t="s">
        <v>1094</v>
      </c>
      <c r="D5799" t="s">
        <v>910</v>
      </c>
      <c r="E5799" t="s">
        <v>1048</v>
      </c>
      <c r="F5799" t="str">
        <f t="shared" si="90"/>
        <v>440450DKA6430DKA1060DKA3210</v>
      </c>
      <c r="G5799" t="s">
        <v>723</v>
      </c>
    </row>
    <row r="5800" spans="1:7" x14ac:dyDescent="0.25">
      <c r="A5800">
        <v>440</v>
      </c>
      <c r="B5800">
        <v>450</v>
      </c>
      <c r="C5800" t="s">
        <v>1094</v>
      </c>
      <c r="D5800" t="s">
        <v>910</v>
      </c>
      <c r="E5800" t="s">
        <v>1050</v>
      </c>
      <c r="F5800" t="str">
        <f t="shared" si="90"/>
        <v>440450DKA6430DKA1060DKA3220</v>
      </c>
      <c r="G5800" t="s">
        <v>723</v>
      </c>
    </row>
    <row r="5801" spans="1:7" x14ac:dyDescent="0.25">
      <c r="A5801">
        <v>440</v>
      </c>
      <c r="B5801">
        <v>450</v>
      </c>
      <c r="C5801" t="s">
        <v>1094</v>
      </c>
      <c r="D5801" t="s">
        <v>910</v>
      </c>
      <c r="E5801" t="s">
        <v>1052</v>
      </c>
      <c r="F5801" t="str">
        <f t="shared" si="90"/>
        <v>440450DKA6430DKA1060DKA3230</v>
      </c>
      <c r="G5801" t="s">
        <v>723</v>
      </c>
    </row>
    <row r="5802" spans="1:7" x14ac:dyDescent="0.25">
      <c r="A5802">
        <v>440</v>
      </c>
      <c r="B5802">
        <v>450</v>
      </c>
      <c r="C5802" t="s">
        <v>1094</v>
      </c>
      <c r="D5802" t="s">
        <v>911</v>
      </c>
      <c r="E5802" t="s">
        <v>1046</v>
      </c>
      <c r="F5802" t="str">
        <f t="shared" si="90"/>
        <v>440450DKA6430DKA1070-1080DKA3200</v>
      </c>
      <c r="G5802" t="s">
        <v>723</v>
      </c>
    </row>
    <row r="5803" spans="1:7" x14ac:dyDescent="0.25">
      <c r="A5803">
        <v>440</v>
      </c>
      <c r="B5803">
        <v>450</v>
      </c>
      <c r="C5803" t="s">
        <v>1094</v>
      </c>
      <c r="D5803" t="s">
        <v>911</v>
      </c>
      <c r="E5803" t="s">
        <v>1048</v>
      </c>
      <c r="F5803" t="str">
        <f t="shared" si="90"/>
        <v>440450DKA6430DKA1070-1080DKA3210</v>
      </c>
      <c r="G5803" t="s">
        <v>723</v>
      </c>
    </row>
    <row r="5804" spans="1:7" x14ac:dyDescent="0.25">
      <c r="A5804">
        <v>440</v>
      </c>
      <c r="B5804">
        <v>450</v>
      </c>
      <c r="C5804" t="s">
        <v>1094</v>
      </c>
      <c r="D5804" t="s">
        <v>911</v>
      </c>
      <c r="E5804" t="s">
        <v>1050</v>
      </c>
      <c r="F5804" t="str">
        <f t="shared" si="90"/>
        <v>440450DKA6430DKA1070-1080DKA3220</v>
      </c>
      <c r="G5804" t="s">
        <v>723</v>
      </c>
    </row>
    <row r="5805" spans="1:7" x14ac:dyDescent="0.25">
      <c r="A5805">
        <v>440</v>
      </c>
      <c r="B5805">
        <v>450</v>
      </c>
      <c r="C5805" t="s">
        <v>1094</v>
      </c>
      <c r="D5805" t="s">
        <v>911</v>
      </c>
      <c r="E5805" t="s">
        <v>1052</v>
      </c>
      <c r="F5805" t="str">
        <f t="shared" si="90"/>
        <v>440450DKA6430DKA1070-1080DKA3230</v>
      </c>
      <c r="G5805" t="s">
        <v>723</v>
      </c>
    </row>
    <row r="5806" spans="1:7" x14ac:dyDescent="0.25">
      <c r="A5806">
        <v>440</v>
      </c>
      <c r="B5806">
        <v>450</v>
      </c>
      <c r="C5806" t="s">
        <v>1094</v>
      </c>
      <c r="D5806" t="s">
        <v>913</v>
      </c>
      <c r="E5806" t="s">
        <v>1046</v>
      </c>
      <c r="F5806" t="str">
        <f t="shared" si="90"/>
        <v>440450DKA6430DKA1090DKA3200</v>
      </c>
      <c r="G5806" t="s">
        <v>723</v>
      </c>
    </row>
    <row r="5807" spans="1:7" x14ac:dyDescent="0.25">
      <c r="A5807">
        <v>440</v>
      </c>
      <c r="B5807">
        <v>450</v>
      </c>
      <c r="C5807" t="s">
        <v>1094</v>
      </c>
      <c r="D5807" t="s">
        <v>913</v>
      </c>
      <c r="E5807" t="s">
        <v>1048</v>
      </c>
      <c r="F5807" t="str">
        <f t="shared" si="90"/>
        <v>440450DKA6430DKA1090DKA3210</v>
      </c>
      <c r="G5807" t="s">
        <v>723</v>
      </c>
    </row>
    <row r="5808" spans="1:7" x14ac:dyDescent="0.25">
      <c r="A5808">
        <v>440</v>
      </c>
      <c r="B5808">
        <v>450</v>
      </c>
      <c r="C5808" t="s">
        <v>1094</v>
      </c>
      <c r="D5808" t="s">
        <v>913</v>
      </c>
      <c r="E5808" t="s">
        <v>1050</v>
      </c>
      <c r="F5808" t="str">
        <f t="shared" si="90"/>
        <v>440450DKA6430DKA1090DKA3220</v>
      </c>
      <c r="G5808" t="s">
        <v>723</v>
      </c>
    </row>
    <row r="5809" spans="1:7" x14ac:dyDescent="0.25">
      <c r="A5809">
        <v>440</v>
      </c>
      <c r="B5809">
        <v>450</v>
      </c>
      <c r="C5809" t="s">
        <v>1094</v>
      </c>
      <c r="D5809" t="s">
        <v>913</v>
      </c>
      <c r="E5809" t="s">
        <v>1052</v>
      </c>
      <c r="F5809" t="str">
        <f t="shared" si="90"/>
        <v>440450DKA6430DKA1090DKA3230</v>
      </c>
      <c r="G5809" t="s">
        <v>723</v>
      </c>
    </row>
    <row r="5810" spans="1:7" x14ac:dyDescent="0.25">
      <c r="A5810">
        <v>440</v>
      </c>
      <c r="B5810">
        <v>460</v>
      </c>
      <c r="C5810" t="s">
        <v>1092</v>
      </c>
      <c r="D5810" t="s">
        <v>908</v>
      </c>
      <c r="E5810" t="s">
        <v>1046</v>
      </c>
      <c r="F5810" t="str">
        <f t="shared" si="90"/>
        <v>440460DKA6410DKA1040-1050DKA3200</v>
      </c>
      <c r="G5810" t="s">
        <v>723</v>
      </c>
    </row>
    <row r="5811" spans="1:7" x14ac:dyDescent="0.25">
      <c r="A5811">
        <v>440</v>
      </c>
      <c r="B5811">
        <v>460</v>
      </c>
      <c r="C5811" t="s">
        <v>1092</v>
      </c>
      <c r="D5811" t="s">
        <v>908</v>
      </c>
      <c r="E5811" t="s">
        <v>1048</v>
      </c>
      <c r="F5811" t="str">
        <f t="shared" si="90"/>
        <v>440460DKA6410DKA1040-1050DKA3210</v>
      </c>
      <c r="G5811" t="s">
        <v>723</v>
      </c>
    </row>
    <row r="5812" spans="1:7" x14ac:dyDescent="0.25">
      <c r="A5812">
        <v>440</v>
      </c>
      <c r="B5812">
        <v>460</v>
      </c>
      <c r="C5812" t="s">
        <v>1092</v>
      </c>
      <c r="D5812" t="s">
        <v>908</v>
      </c>
      <c r="E5812" t="s">
        <v>1050</v>
      </c>
      <c r="F5812" t="str">
        <f t="shared" si="90"/>
        <v>440460DKA6410DKA1040-1050DKA3220</v>
      </c>
      <c r="G5812" t="s">
        <v>723</v>
      </c>
    </row>
    <row r="5813" spans="1:7" x14ac:dyDescent="0.25">
      <c r="A5813">
        <v>440</v>
      </c>
      <c r="B5813">
        <v>460</v>
      </c>
      <c r="C5813" t="s">
        <v>1092</v>
      </c>
      <c r="D5813" t="s">
        <v>908</v>
      </c>
      <c r="E5813" t="s">
        <v>1052</v>
      </c>
      <c r="F5813" t="str">
        <f t="shared" si="90"/>
        <v>440460DKA6410DKA1040-1050DKA3230</v>
      </c>
      <c r="G5813" t="s">
        <v>723</v>
      </c>
    </row>
    <row r="5814" spans="1:7" x14ac:dyDescent="0.25">
      <c r="A5814">
        <v>440</v>
      </c>
      <c r="B5814">
        <v>460</v>
      </c>
      <c r="C5814" t="s">
        <v>1092</v>
      </c>
      <c r="D5814" t="s">
        <v>910</v>
      </c>
      <c r="E5814" t="s">
        <v>1046</v>
      </c>
      <c r="F5814" t="str">
        <f t="shared" si="90"/>
        <v>440460DKA6410DKA1060DKA3200</v>
      </c>
      <c r="G5814" t="s">
        <v>723</v>
      </c>
    </row>
    <row r="5815" spans="1:7" x14ac:dyDescent="0.25">
      <c r="A5815">
        <v>440</v>
      </c>
      <c r="B5815">
        <v>460</v>
      </c>
      <c r="C5815" t="s">
        <v>1092</v>
      </c>
      <c r="D5815" t="s">
        <v>910</v>
      </c>
      <c r="E5815" t="s">
        <v>1048</v>
      </c>
      <c r="F5815" t="str">
        <f t="shared" si="90"/>
        <v>440460DKA6410DKA1060DKA3210</v>
      </c>
      <c r="G5815" t="s">
        <v>723</v>
      </c>
    </row>
    <row r="5816" spans="1:7" x14ac:dyDescent="0.25">
      <c r="A5816">
        <v>440</v>
      </c>
      <c r="B5816">
        <v>460</v>
      </c>
      <c r="C5816" t="s">
        <v>1092</v>
      </c>
      <c r="D5816" t="s">
        <v>910</v>
      </c>
      <c r="E5816" t="s">
        <v>1050</v>
      </c>
      <c r="F5816" t="str">
        <f t="shared" si="90"/>
        <v>440460DKA6410DKA1060DKA3220</v>
      </c>
      <c r="G5816" t="s">
        <v>723</v>
      </c>
    </row>
    <row r="5817" spans="1:7" x14ac:dyDescent="0.25">
      <c r="A5817">
        <v>440</v>
      </c>
      <c r="B5817">
        <v>460</v>
      </c>
      <c r="C5817" t="s">
        <v>1092</v>
      </c>
      <c r="D5817" t="s">
        <v>910</v>
      </c>
      <c r="E5817" t="s">
        <v>1052</v>
      </c>
      <c r="F5817" t="str">
        <f t="shared" si="90"/>
        <v>440460DKA6410DKA1060DKA3230</v>
      </c>
      <c r="G5817" t="s">
        <v>723</v>
      </c>
    </row>
    <row r="5818" spans="1:7" x14ac:dyDescent="0.25">
      <c r="A5818">
        <v>440</v>
      </c>
      <c r="B5818">
        <v>460</v>
      </c>
      <c r="C5818" t="s">
        <v>1092</v>
      </c>
      <c r="D5818" t="s">
        <v>911</v>
      </c>
      <c r="E5818" t="s">
        <v>1046</v>
      </c>
      <c r="F5818" t="str">
        <f t="shared" si="90"/>
        <v>440460DKA6410DKA1070-1080DKA3200</v>
      </c>
      <c r="G5818" t="s">
        <v>723</v>
      </c>
    </row>
    <row r="5819" spans="1:7" x14ac:dyDescent="0.25">
      <c r="A5819">
        <v>440</v>
      </c>
      <c r="B5819">
        <v>460</v>
      </c>
      <c r="C5819" t="s">
        <v>1092</v>
      </c>
      <c r="D5819" t="s">
        <v>911</v>
      </c>
      <c r="E5819" t="s">
        <v>1048</v>
      </c>
      <c r="F5819" t="str">
        <f t="shared" si="90"/>
        <v>440460DKA6410DKA1070-1080DKA3210</v>
      </c>
      <c r="G5819" t="s">
        <v>723</v>
      </c>
    </row>
    <row r="5820" spans="1:7" x14ac:dyDescent="0.25">
      <c r="A5820">
        <v>440</v>
      </c>
      <c r="B5820">
        <v>460</v>
      </c>
      <c r="C5820" t="s">
        <v>1092</v>
      </c>
      <c r="D5820" t="s">
        <v>911</v>
      </c>
      <c r="E5820" t="s">
        <v>1050</v>
      </c>
      <c r="F5820" t="str">
        <f t="shared" si="90"/>
        <v>440460DKA6410DKA1070-1080DKA3220</v>
      </c>
      <c r="G5820" t="s">
        <v>723</v>
      </c>
    </row>
    <row r="5821" spans="1:7" x14ac:dyDescent="0.25">
      <c r="A5821">
        <v>440</v>
      </c>
      <c r="B5821">
        <v>460</v>
      </c>
      <c r="C5821" t="s">
        <v>1092</v>
      </c>
      <c r="D5821" t="s">
        <v>911</v>
      </c>
      <c r="E5821" t="s">
        <v>1052</v>
      </c>
      <c r="F5821" t="str">
        <f t="shared" si="90"/>
        <v>440460DKA6410DKA1070-1080DKA3230</v>
      </c>
      <c r="G5821" t="s">
        <v>723</v>
      </c>
    </row>
    <row r="5822" spans="1:7" x14ac:dyDescent="0.25">
      <c r="A5822">
        <v>440</v>
      </c>
      <c r="B5822">
        <v>460</v>
      </c>
      <c r="C5822" t="s">
        <v>1092</v>
      </c>
      <c r="D5822" t="s">
        <v>913</v>
      </c>
      <c r="E5822" t="s">
        <v>1046</v>
      </c>
      <c r="F5822" t="str">
        <f t="shared" si="90"/>
        <v>440460DKA6410DKA1090DKA3200</v>
      </c>
      <c r="G5822" t="s">
        <v>723</v>
      </c>
    </row>
    <row r="5823" spans="1:7" x14ac:dyDescent="0.25">
      <c r="A5823">
        <v>440</v>
      </c>
      <c r="B5823">
        <v>460</v>
      </c>
      <c r="C5823" t="s">
        <v>1092</v>
      </c>
      <c r="D5823" t="s">
        <v>913</v>
      </c>
      <c r="E5823" t="s">
        <v>1048</v>
      </c>
      <c r="F5823" t="str">
        <f t="shared" si="90"/>
        <v>440460DKA6410DKA1090DKA3210</v>
      </c>
      <c r="G5823" t="s">
        <v>723</v>
      </c>
    </row>
    <row r="5824" spans="1:7" x14ac:dyDescent="0.25">
      <c r="A5824">
        <v>440</v>
      </c>
      <c r="B5824">
        <v>460</v>
      </c>
      <c r="C5824" t="s">
        <v>1092</v>
      </c>
      <c r="D5824" t="s">
        <v>913</v>
      </c>
      <c r="E5824" t="s">
        <v>1050</v>
      </c>
      <c r="F5824" t="str">
        <f t="shared" si="90"/>
        <v>440460DKA6410DKA1090DKA3220</v>
      </c>
      <c r="G5824" t="s">
        <v>723</v>
      </c>
    </row>
    <row r="5825" spans="1:7" x14ac:dyDescent="0.25">
      <c r="A5825">
        <v>440</v>
      </c>
      <c r="B5825">
        <v>460</v>
      </c>
      <c r="C5825" t="s">
        <v>1092</v>
      </c>
      <c r="D5825" t="s">
        <v>913</v>
      </c>
      <c r="E5825" t="s">
        <v>1052</v>
      </c>
      <c r="F5825" t="str">
        <f t="shared" si="90"/>
        <v>440460DKA6410DKA1090DKA3230</v>
      </c>
      <c r="G5825" t="s">
        <v>723</v>
      </c>
    </row>
    <row r="5826" spans="1:7" x14ac:dyDescent="0.25">
      <c r="A5826">
        <v>440</v>
      </c>
      <c r="B5826">
        <v>460</v>
      </c>
      <c r="C5826" t="s">
        <v>1093</v>
      </c>
      <c r="D5826" t="s">
        <v>908</v>
      </c>
      <c r="E5826" t="s">
        <v>1046</v>
      </c>
      <c r="F5826" t="str">
        <f t="shared" si="90"/>
        <v>440460DKA6420DKA1040-1050DKA3200</v>
      </c>
      <c r="G5826" t="s">
        <v>723</v>
      </c>
    </row>
    <row r="5827" spans="1:7" x14ac:dyDescent="0.25">
      <c r="A5827">
        <v>440</v>
      </c>
      <c r="B5827">
        <v>460</v>
      </c>
      <c r="C5827" t="s">
        <v>1093</v>
      </c>
      <c r="D5827" t="s">
        <v>908</v>
      </c>
      <c r="E5827" t="s">
        <v>1048</v>
      </c>
      <c r="F5827" t="str">
        <f t="shared" ref="F5827:F5890" si="91">CONCATENATE(A5827,B5827,C5827,D5827,E5827)</f>
        <v>440460DKA6420DKA1040-1050DKA3210</v>
      </c>
      <c r="G5827" t="s">
        <v>723</v>
      </c>
    </row>
    <row r="5828" spans="1:7" x14ac:dyDescent="0.25">
      <c r="A5828">
        <v>440</v>
      </c>
      <c r="B5828">
        <v>460</v>
      </c>
      <c r="C5828" t="s">
        <v>1093</v>
      </c>
      <c r="D5828" t="s">
        <v>908</v>
      </c>
      <c r="E5828" t="s">
        <v>1050</v>
      </c>
      <c r="F5828" t="str">
        <f t="shared" si="91"/>
        <v>440460DKA6420DKA1040-1050DKA3220</v>
      </c>
      <c r="G5828" t="s">
        <v>723</v>
      </c>
    </row>
    <row r="5829" spans="1:7" x14ac:dyDescent="0.25">
      <c r="A5829">
        <v>440</v>
      </c>
      <c r="B5829">
        <v>460</v>
      </c>
      <c r="C5829" t="s">
        <v>1093</v>
      </c>
      <c r="D5829" t="s">
        <v>908</v>
      </c>
      <c r="E5829" t="s">
        <v>1052</v>
      </c>
      <c r="F5829" t="str">
        <f t="shared" si="91"/>
        <v>440460DKA6420DKA1040-1050DKA3230</v>
      </c>
      <c r="G5829" t="s">
        <v>723</v>
      </c>
    </row>
    <row r="5830" spans="1:7" x14ac:dyDescent="0.25">
      <c r="A5830">
        <v>440</v>
      </c>
      <c r="B5830">
        <v>460</v>
      </c>
      <c r="C5830" t="s">
        <v>1093</v>
      </c>
      <c r="D5830" t="s">
        <v>910</v>
      </c>
      <c r="E5830" t="s">
        <v>1046</v>
      </c>
      <c r="F5830" t="str">
        <f t="shared" si="91"/>
        <v>440460DKA6420DKA1060DKA3200</v>
      </c>
      <c r="G5830" t="s">
        <v>723</v>
      </c>
    </row>
    <row r="5831" spans="1:7" x14ac:dyDescent="0.25">
      <c r="A5831">
        <v>440</v>
      </c>
      <c r="B5831">
        <v>460</v>
      </c>
      <c r="C5831" t="s">
        <v>1093</v>
      </c>
      <c r="D5831" t="s">
        <v>910</v>
      </c>
      <c r="E5831" t="s">
        <v>1048</v>
      </c>
      <c r="F5831" t="str">
        <f t="shared" si="91"/>
        <v>440460DKA6420DKA1060DKA3210</v>
      </c>
      <c r="G5831" t="s">
        <v>723</v>
      </c>
    </row>
    <row r="5832" spans="1:7" x14ac:dyDescent="0.25">
      <c r="A5832">
        <v>440</v>
      </c>
      <c r="B5832">
        <v>460</v>
      </c>
      <c r="C5832" t="s">
        <v>1093</v>
      </c>
      <c r="D5832" t="s">
        <v>910</v>
      </c>
      <c r="E5832" t="s">
        <v>1050</v>
      </c>
      <c r="F5832" t="str">
        <f t="shared" si="91"/>
        <v>440460DKA6420DKA1060DKA3220</v>
      </c>
      <c r="G5832" t="s">
        <v>723</v>
      </c>
    </row>
    <row r="5833" spans="1:7" x14ac:dyDescent="0.25">
      <c r="A5833">
        <v>440</v>
      </c>
      <c r="B5833">
        <v>460</v>
      </c>
      <c r="C5833" t="s">
        <v>1093</v>
      </c>
      <c r="D5833" t="s">
        <v>910</v>
      </c>
      <c r="E5833" t="s">
        <v>1052</v>
      </c>
      <c r="F5833" t="str">
        <f t="shared" si="91"/>
        <v>440460DKA6420DKA1060DKA3230</v>
      </c>
      <c r="G5833" t="s">
        <v>723</v>
      </c>
    </row>
    <row r="5834" spans="1:7" x14ac:dyDescent="0.25">
      <c r="A5834">
        <v>440</v>
      </c>
      <c r="B5834">
        <v>460</v>
      </c>
      <c r="C5834" t="s">
        <v>1093</v>
      </c>
      <c r="D5834" t="s">
        <v>911</v>
      </c>
      <c r="E5834" t="s">
        <v>1046</v>
      </c>
      <c r="F5834" t="str">
        <f t="shared" si="91"/>
        <v>440460DKA6420DKA1070-1080DKA3200</v>
      </c>
      <c r="G5834" t="s">
        <v>723</v>
      </c>
    </row>
    <row r="5835" spans="1:7" x14ac:dyDescent="0.25">
      <c r="A5835">
        <v>440</v>
      </c>
      <c r="B5835">
        <v>460</v>
      </c>
      <c r="C5835" t="s">
        <v>1093</v>
      </c>
      <c r="D5835" t="s">
        <v>911</v>
      </c>
      <c r="E5835" t="s">
        <v>1048</v>
      </c>
      <c r="F5835" t="str">
        <f t="shared" si="91"/>
        <v>440460DKA6420DKA1070-1080DKA3210</v>
      </c>
      <c r="G5835" t="s">
        <v>723</v>
      </c>
    </row>
    <row r="5836" spans="1:7" x14ac:dyDescent="0.25">
      <c r="A5836">
        <v>440</v>
      </c>
      <c r="B5836">
        <v>460</v>
      </c>
      <c r="C5836" t="s">
        <v>1093</v>
      </c>
      <c r="D5836" t="s">
        <v>911</v>
      </c>
      <c r="E5836" t="s">
        <v>1050</v>
      </c>
      <c r="F5836" t="str">
        <f t="shared" si="91"/>
        <v>440460DKA6420DKA1070-1080DKA3220</v>
      </c>
      <c r="G5836" t="s">
        <v>723</v>
      </c>
    </row>
    <row r="5837" spans="1:7" x14ac:dyDescent="0.25">
      <c r="A5837">
        <v>440</v>
      </c>
      <c r="B5837">
        <v>460</v>
      </c>
      <c r="C5837" t="s">
        <v>1093</v>
      </c>
      <c r="D5837" t="s">
        <v>911</v>
      </c>
      <c r="E5837" t="s">
        <v>1052</v>
      </c>
      <c r="F5837" t="str">
        <f t="shared" si="91"/>
        <v>440460DKA6420DKA1070-1080DKA3230</v>
      </c>
      <c r="G5837" t="s">
        <v>723</v>
      </c>
    </row>
    <row r="5838" spans="1:7" x14ac:dyDescent="0.25">
      <c r="A5838">
        <v>440</v>
      </c>
      <c r="B5838">
        <v>460</v>
      </c>
      <c r="C5838" t="s">
        <v>1093</v>
      </c>
      <c r="D5838" t="s">
        <v>913</v>
      </c>
      <c r="E5838" t="s">
        <v>1046</v>
      </c>
      <c r="F5838" t="str">
        <f t="shared" si="91"/>
        <v>440460DKA6420DKA1090DKA3200</v>
      </c>
      <c r="G5838" t="s">
        <v>723</v>
      </c>
    </row>
    <row r="5839" spans="1:7" x14ac:dyDescent="0.25">
      <c r="A5839">
        <v>440</v>
      </c>
      <c r="B5839">
        <v>460</v>
      </c>
      <c r="C5839" t="s">
        <v>1093</v>
      </c>
      <c r="D5839" t="s">
        <v>913</v>
      </c>
      <c r="E5839" t="s">
        <v>1048</v>
      </c>
      <c r="F5839" t="str">
        <f t="shared" si="91"/>
        <v>440460DKA6420DKA1090DKA3210</v>
      </c>
      <c r="G5839" t="s">
        <v>723</v>
      </c>
    </row>
    <row r="5840" spans="1:7" x14ac:dyDescent="0.25">
      <c r="A5840">
        <v>440</v>
      </c>
      <c r="B5840">
        <v>460</v>
      </c>
      <c r="C5840" t="s">
        <v>1093</v>
      </c>
      <c r="D5840" t="s">
        <v>913</v>
      </c>
      <c r="E5840" t="s">
        <v>1050</v>
      </c>
      <c r="F5840" t="str">
        <f t="shared" si="91"/>
        <v>440460DKA6420DKA1090DKA3220</v>
      </c>
      <c r="G5840" t="s">
        <v>723</v>
      </c>
    </row>
    <row r="5841" spans="1:7" x14ac:dyDescent="0.25">
      <c r="A5841">
        <v>440</v>
      </c>
      <c r="B5841">
        <v>460</v>
      </c>
      <c r="C5841" t="s">
        <v>1093</v>
      </c>
      <c r="D5841" t="s">
        <v>913</v>
      </c>
      <c r="E5841" t="s">
        <v>1052</v>
      </c>
      <c r="F5841" t="str">
        <f t="shared" si="91"/>
        <v>440460DKA6420DKA1090DKA3230</v>
      </c>
      <c r="G5841" t="s">
        <v>723</v>
      </c>
    </row>
    <row r="5842" spans="1:7" x14ac:dyDescent="0.25">
      <c r="A5842">
        <v>440</v>
      </c>
      <c r="B5842">
        <v>460</v>
      </c>
      <c r="C5842" t="s">
        <v>1094</v>
      </c>
      <c r="D5842" t="s">
        <v>908</v>
      </c>
      <c r="E5842" t="s">
        <v>1046</v>
      </c>
      <c r="F5842" t="str">
        <f t="shared" si="91"/>
        <v>440460DKA6430DKA1040-1050DKA3200</v>
      </c>
      <c r="G5842" t="s">
        <v>723</v>
      </c>
    </row>
    <row r="5843" spans="1:7" x14ac:dyDescent="0.25">
      <c r="A5843">
        <v>440</v>
      </c>
      <c r="B5843">
        <v>460</v>
      </c>
      <c r="C5843" t="s">
        <v>1094</v>
      </c>
      <c r="D5843" t="s">
        <v>908</v>
      </c>
      <c r="E5843" t="s">
        <v>1048</v>
      </c>
      <c r="F5843" t="str">
        <f t="shared" si="91"/>
        <v>440460DKA6430DKA1040-1050DKA3210</v>
      </c>
      <c r="G5843" t="s">
        <v>723</v>
      </c>
    </row>
    <row r="5844" spans="1:7" x14ac:dyDescent="0.25">
      <c r="A5844">
        <v>440</v>
      </c>
      <c r="B5844">
        <v>460</v>
      </c>
      <c r="C5844" t="s">
        <v>1094</v>
      </c>
      <c r="D5844" t="s">
        <v>908</v>
      </c>
      <c r="E5844" t="s">
        <v>1050</v>
      </c>
      <c r="F5844" t="str">
        <f t="shared" si="91"/>
        <v>440460DKA6430DKA1040-1050DKA3220</v>
      </c>
      <c r="G5844" t="s">
        <v>723</v>
      </c>
    </row>
    <row r="5845" spans="1:7" x14ac:dyDescent="0.25">
      <c r="A5845">
        <v>440</v>
      </c>
      <c r="B5845">
        <v>460</v>
      </c>
      <c r="C5845" t="s">
        <v>1094</v>
      </c>
      <c r="D5845" t="s">
        <v>908</v>
      </c>
      <c r="E5845" t="s">
        <v>1052</v>
      </c>
      <c r="F5845" t="str">
        <f t="shared" si="91"/>
        <v>440460DKA6430DKA1040-1050DKA3230</v>
      </c>
      <c r="G5845" t="s">
        <v>723</v>
      </c>
    </row>
    <row r="5846" spans="1:7" x14ac:dyDescent="0.25">
      <c r="A5846">
        <v>440</v>
      </c>
      <c r="B5846">
        <v>460</v>
      </c>
      <c r="C5846" t="s">
        <v>1094</v>
      </c>
      <c r="D5846" t="s">
        <v>910</v>
      </c>
      <c r="E5846" t="s">
        <v>1046</v>
      </c>
      <c r="F5846" t="str">
        <f t="shared" si="91"/>
        <v>440460DKA6430DKA1060DKA3200</v>
      </c>
      <c r="G5846" t="s">
        <v>723</v>
      </c>
    </row>
    <row r="5847" spans="1:7" x14ac:dyDescent="0.25">
      <c r="A5847">
        <v>440</v>
      </c>
      <c r="B5847">
        <v>460</v>
      </c>
      <c r="C5847" t="s">
        <v>1094</v>
      </c>
      <c r="D5847" t="s">
        <v>910</v>
      </c>
      <c r="E5847" t="s">
        <v>1048</v>
      </c>
      <c r="F5847" t="str">
        <f t="shared" si="91"/>
        <v>440460DKA6430DKA1060DKA3210</v>
      </c>
      <c r="G5847" t="s">
        <v>723</v>
      </c>
    </row>
    <row r="5848" spans="1:7" x14ac:dyDescent="0.25">
      <c r="A5848">
        <v>440</v>
      </c>
      <c r="B5848">
        <v>460</v>
      </c>
      <c r="C5848" t="s">
        <v>1094</v>
      </c>
      <c r="D5848" t="s">
        <v>910</v>
      </c>
      <c r="E5848" t="s">
        <v>1050</v>
      </c>
      <c r="F5848" t="str">
        <f t="shared" si="91"/>
        <v>440460DKA6430DKA1060DKA3220</v>
      </c>
      <c r="G5848" t="s">
        <v>723</v>
      </c>
    </row>
    <row r="5849" spans="1:7" x14ac:dyDescent="0.25">
      <c r="A5849">
        <v>440</v>
      </c>
      <c r="B5849">
        <v>460</v>
      </c>
      <c r="C5849" t="s">
        <v>1094</v>
      </c>
      <c r="D5849" t="s">
        <v>910</v>
      </c>
      <c r="E5849" t="s">
        <v>1052</v>
      </c>
      <c r="F5849" t="str">
        <f t="shared" si="91"/>
        <v>440460DKA6430DKA1060DKA3230</v>
      </c>
      <c r="G5849" t="s">
        <v>723</v>
      </c>
    </row>
    <row r="5850" spans="1:7" x14ac:dyDescent="0.25">
      <c r="A5850">
        <v>440</v>
      </c>
      <c r="B5850">
        <v>460</v>
      </c>
      <c r="C5850" t="s">
        <v>1094</v>
      </c>
      <c r="D5850" t="s">
        <v>911</v>
      </c>
      <c r="E5850" t="s">
        <v>1046</v>
      </c>
      <c r="F5850" t="str">
        <f t="shared" si="91"/>
        <v>440460DKA6430DKA1070-1080DKA3200</v>
      </c>
      <c r="G5850" t="s">
        <v>723</v>
      </c>
    </row>
    <row r="5851" spans="1:7" x14ac:dyDescent="0.25">
      <c r="A5851">
        <v>440</v>
      </c>
      <c r="B5851">
        <v>460</v>
      </c>
      <c r="C5851" t="s">
        <v>1094</v>
      </c>
      <c r="D5851" t="s">
        <v>911</v>
      </c>
      <c r="E5851" t="s">
        <v>1048</v>
      </c>
      <c r="F5851" t="str">
        <f t="shared" si="91"/>
        <v>440460DKA6430DKA1070-1080DKA3210</v>
      </c>
      <c r="G5851" t="s">
        <v>723</v>
      </c>
    </row>
    <row r="5852" spans="1:7" x14ac:dyDescent="0.25">
      <c r="A5852">
        <v>440</v>
      </c>
      <c r="B5852">
        <v>460</v>
      </c>
      <c r="C5852" t="s">
        <v>1094</v>
      </c>
      <c r="D5852" t="s">
        <v>911</v>
      </c>
      <c r="E5852" t="s">
        <v>1050</v>
      </c>
      <c r="F5852" t="str">
        <f t="shared" si="91"/>
        <v>440460DKA6430DKA1070-1080DKA3220</v>
      </c>
      <c r="G5852" t="s">
        <v>723</v>
      </c>
    </row>
    <row r="5853" spans="1:7" x14ac:dyDescent="0.25">
      <c r="A5853">
        <v>440</v>
      </c>
      <c r="B5853">
        <v>460</v>
      </c>
      <c r="C5853" t="s">
        <v>1094</v>
      </c>
      <c r="D5853" t="s">
        <v>911</v>
      </c>
      <c r="E5853" t="s">
        <v>1052</v>
      </c>
      <c r="F5853" t="str">
        <f t="shared" si="91"/>
        <v>440460DKA6430DKA1070-1080DKA3230</v>
      </c>
      <c r="G5853" t="s">
        <v>723</v>
      </c>
    </row>
    <row r="5854" spans="1:7" x14ac:dyDescent="0.25">
      <c r="A5854">
        <v>440</v>
      </c>
      <c r="B5854">
        <v>460</v>
      </c>
      <c r="C5854" t="s">
        <v>1094</v>
      </c>
      <c r="D5854" t="s">
        <v>913</v>
      </c>
      <c r="E5854" t="s">
        <v>1046</v>
      </c>
      <c r="F5854" t="str">
        <f t="shared" si="91"/>
        <v>440460DKA6430DKA1090DKA3200</v>
      </c>
      <c r="G5854" t="s">
        <v>723</v>
      </c>
    </row>
    <row r="5855" spans="1:7" x14ac:dyDescent="0.25">
      <c r="A5855">
        <v>440</v>
      </c>
      <c r="B5855">
        <v>460</v>
      </c>
      <c r="C5855" t="s">
        <v>1094</v>
      </c>
      <c r="D5855" t="s">
        <v>913</v>
      </c>
      <c r="E5855" t="s">
        <v>1048</v>
      </c>
      <c r="F5855" t="str">
        <f t="shared" si="91"/>
        <v>440460DKA6430DKA1090DKA3210</v>
      </c>
      <c r="G5855" t="s">
        <v>723</v>
      </c>
    </row>
    <row r="5856" spans="1:7" x14ac:dyDescent="0.25">
      <c r="A5856">
        <v>440</v>
      </c>
      <c r="B5856">
        <v>460</v>
      </c>
      <c r="C5856" t="s">
        <v>1094</v>
      </c>
      <c r="D5856" t="s">
        <v>913</v>
      </c>
      <c r="E5856" t="s">
        <v>1050</v>
      </c>
      <c r="F5856" t="str">
        <f t="shared" si="91"/>
        <v>440460DKA6430DKA1090DKA3220</v>
      </c>
      <c r="G5856" t="s">
        <v>723</v>
      </c>
    </row>
    <row r="5857" spans="1:7" x14ac:dyDescent="0.25">
      <c r="A5857">
        <v>440</v>
      </c>
      <c r="B5857">
        <v>460</v>
      </c>
      <c r="C5857" t="s">
        <v>1094</v>
      </c>
      <c r="D5857" t="s">
        <v>913</v>
      </c>
      <c r="E5857" t="s">
        <v>1052</v>
      </c>
      <c r="F5857" t="str">
        <f t="shared" si="91"/>
        <v>440460DKA6430DKA1090DKA3230</v>
      </c>
      <c r="G5857" t="s">
        <v>723</v>
      </c>
    </row>
    <row r="5858" spans="1:7" x14ac:dyDescent="0.25">
      <c r="A5858">
        <v>440</v>
      </c>
      <c r="B5858">
        <v>470</v>
      </c>
      <c r="C5858" t="s">
        <v>1092</v>
      </c>
      <c r="D5858" t="s">
        <v>908</v>
      </c>
      <c r="E5858" t="s">
        <v>1046</v>
      </c>
      <c r="F5858" t="str">
        <f t="shared" si="91"/>
        <v>440470DKA6410DKA1040-1050DKA3200</v>
      </c>
      <c r="G5858" t="s">
        <v>501</v>
      </c>
    </row>
    <row r="5859" spans="1:7" x14ac:dyDescent="0.25">
      <c r="A5859">
        <v>440</v>
      </c>
      <c r="B5859">
        <v>470</v>
      </c>
      <c r="C5859" t="s">
        <v>1092</v>
      </c>
      <c r="D5859" t="s">
        <v>908</v>
      </c>
      <c r="E5859" t="s">
        <v>1048</v>
      </c>
      <c r="F5859" t="str">
        <f t="shared" si="91"/>
        <v>440470DKA6410DKA1040-1050DKA3210</v>
      </c>
      <c r="G5859" t="s">
        <v>501</v>
      </c>
    </row>
    <row r="5860" spans="1:7" x14ac:dyDescent="0.25">
      <c r="A5860">
        <v>440</v>
      </c>
      <c r="B5860">
        <v>470</v>
      </c>
      <c r="C5860" t="s">
        <v>1092</v>
      </c>
      <c r="D5860" t="s">
        <v>908</v>
      </c>
      <c r="E5860" t="s">
        <v>1050</v>
      </c>
      <c r="F5860" t="str">
        <f t="shared" si="91"/>
        <v>440470DKA6410DKA1040-1050DKA3220</v>
      </c>
      <c r="G5860" t="s">
        <v>501</v>
      </c>
    </row>
    <row r="5861" spans="1:7" x14ac:dyDescent="0.25">
      <c r="A5861">
        <v>440</v>
      </c>
      <c r="B5861">
        <v>470</v>
      </c>
      <c r="C5861" t="s">
        <v>1092</v>
      </c>
      <c r="D5861" t="s">
        <v>908</v>
      </c>
      <c r="E5861" t="s">
        <v>1052</v>
      </c>
      <c r="F5861" t="str">
        <f t="shared" si="91"/>
        <v>440470DKA6410DKA1040-1050DKA3230</v>
      </c>
      <c r="G5861" t="s">
        <v>501</v>
      </c>
    </row>
    <row r="5862" spans="1:7" x14ac:dyDescent="0.25">
      <c r="A5862">
        <v>440</v>
      </c>
      <c r="B5862">
        <v>470</v>
      </c>
      <c r="C5862" t="s">
        <v>1092</v>
      </c>
      <c r="D5862" t="s">
        <v>910</v>
      </c>
      <c r="E5862" t="s">
        <v>1046</v>
      </c>
      <c r="F5862" t="str">
        <f t="shared" si="91"/>
        <v>440470DKA6410DKA1060DKA3200</v>
      </c>
      <c r="G5862" t="s">
        <v>723</v>
      </c>
    </row>
    <row r="5863" spans="1:7" x14ac:dyDescent="0.25">
      <c r="A5863">
        <v>440</v>
      </c>
      <c r="B5863">
        <v>470</v>
      </c>
      <c r="C5863" t="s">
        <v>1092</v>
      </c>
      <c r="D5863" t="s">
        <v>910</v>
      </c>
      <c r="E5863" t="s">
        <v>1048</v>
      </c>
      <c r="F5863" t="str">
        <f t="shared" si="91"/>
        <v>440470DKA6410DKA1060DKA3210</v>
      </c>
      <c r="G5863" t="s">
        <v>723</v>
      </c>
    </row>
    <row r="5864" spans="1:7" x14ac:dyDescent="0.25">
      <c r="A5864">
        <v>440</v>
      </c>
      <c r="B5864">
        <v>470</v>
      </c>
      <c r="C5864" t="s">
        <v>1092</v>
      </c>
      <c r="D5864" t="s">
        <v>910</v>
      </c>
      <c r="E5864" t="s">
        <v>1050</v>
      </c>
      <c r="F5864" t="str">
        <f t="shared" si="91"/>
        <v>440470DKA6410DKA1060DKA3220</v>
      </c>
      <c r="G5864" t="s">
        <v>723</v>
      </c>
    </row>
    <row r="5865" spans="1:7" x14ac:dyDescent="0.25">
      <c r="A5865">
        <v>440</v>
      </c>
      <c r="B5865">
        <v>470</v>
      </c>
      <c r="C5865" t="s">
        <v>1092</v>
      </c>
      <c r="D5865" t="s">
        <v>910</v>
      </c>
      <c r="E5865" t="s">
        <v>1052</v>
      </c>
      <c r="F5865" t="str">
        <f t="shared" si="91"/>
        <v>440470DKA6410DKA1060DKA3230</v>
      </c>
      <c r="G5865" t="s">
        <v>723</v>
      </c>
    </row>
    <row r="5866" spans="1:7" x14ac:dyDescent="0.25">
      <c r="A5866">
        <v>440</v>
      </c>
      <c r="B5866">
        <v>470</v>
      </c>
      <c r="C5866" t="s">
        <v>1092</v>
      </c>
      <c r="D5866" t="s">
        <v>911</v>
      </c>
      <c r="E5866" t="s">
        <v>1046</v>
      </c>
      <c r="F5866" t="str">
        <f t="shared" si="91"/>
        <v>440470DKA6410DKA1070-1080DKA3200</v>
      </c>
      <c r="G5866" t="s">
        <v>723</v>
      </c>
    </row>
    <row r="5867" spans="1:7" x14ac:dyDescent="0.25">
      <c r="A5867">
        <v>440</v>
      </c>
      <c r="B5867">
        <v>470</v>
      </c>
      <c r="C5867" t="s">
        <v>1092</v>
      </c>
      <c r="D5867" t="s">
        <v>911</v>
      </c>
      <c r="E5867" t="s">
        <v>1048</v>
      </c>
      <c r="F5867" t="str">
        <f t="shared" si="91"/>
        <v>440470DKA6410DKA1070-1080DKA3210</v>
      </c>
      <c r="G5867" t="s">
        <v>723</v>
      </c>
    </row>
    <row r="5868" spans="1:7" x14ac:dyDescent="0.25">
      <c r="A5868">
        <v>440</v>
      </c>
      <c r="B5868">
        <v>470</v>
      </c>
      <c r="C5868" t="s">
        <v>1092</v>
      </c>
      <c r="D5868" t="s">
        <v>911</v>
      </c>
      <c r="E5868" t="s">
        <v>1050</v>
      </c>
      <c r="F5868" t="str">
        <f t="shared" si="91"/>
        <v>440470DKA6410DKA1070-1080DKA3220</v>
      </c>
      <c r="G5868" t="s">
        <v>723</v>
      </c>
    </row>
    <row r="5869" spans="1:7" x14ac:dyDescent="0.25">
      <c r="A5869">
        <v>440</v>
      </c>
      <c r="B5869">
        <v>470</v>
      </c>
      <c r="C5869" t="s">
        <v>1092</v>
      </c>
      <c r="D5869" t="s">
        <v>911</v>
      </c>
      <c r="E5869" t="s">
        <v>1052</v>
      </c>
      <c r="F5869" t="str">
        <f t="shared" si="91"/>
        <v>440470DKA6410DKA1070-1080DKA3230</v>
      </c>
      <c r="G5869" t="s">
        <v>723</v>
      </c>
    </row>
    <row r="5870" spans="1:7" x14ac:dyDescent="0.25">
      <c r="A5870">
        <v>440</v>
      </c>
      <c r="B5870">
        <v>470</v>
      </c>
      <c r="C5870" t="s">
        <v>1092</v>
      </c>
      <c r="D5870" t="s">
        <v>913</v>
      </c>
      <c r="E5870" t="s">
        <v>1046</v>
      </c>
      <c r="F5870" t="str">
        <f t="shared" si="91"/>
        <v>440470DKA6410DKA1090DKA3200</v>
      </c>
      <c r="G5870" t="s">
        <v>723</v>
      </c>
    </row>
    <row r="5871" spans="1:7" x14ac:dyDescent="0.25">
      <c r="A5871">
        <v>440</v>
      </c>
      <c r="B5871">
        <v>470</v>
      </c>
      <c r="C5871" t="s">
        <v>1092</v>
      </c>
      <c r="D5871" t="s">
        <v>913</v>
      </c>
      <c r="E5871" t="s">
        <v>1048</v>
      </c>
      <c r="F5871" t="str">
        <f t="shared" si="91"/>
        <v>440470DKA6410DKA1090DKA3210</v>
      </c>
      <c r="G5871" t="s">
        <v>723</v>
      </c>
    </row>
    <row r="5872" spans="1:7" x14ac:dyDescent="0.25">
      <c r="A5872">
        <v>440</v>
      </c>
      <c r="B5872">
        <v>470</v>
      </c>
      <c r="C5872" t="s">
        <v>1092</v>
      </c>
      <c r="D5872" t="s">
        <v>913</v>
      </c>
      <c r="E5872" t="s">
        <v>1050</v>
      </c>
      <c r="F5872" t="str">
        <f t="shared" si="91"/>
        <v>440470DKA6410DKA1090DKA3220</v>
      </c>
      <c r="G5872" t="s">
        <v>723</v>
      </c>
    </row>
    <row r="5873" spans="1:7" x14ac:dyDescent="0.25">
      <c r="A5873">
        <v>440</v>
      </c>
      <c r="B5873">
        <v>470</v>
      </c>
      <c r="C5873" t="s">
        <v>1092</v>
      </c>
      <c r="D5873" t="s">
        <v>913</v>
      </c>
      <c r="E5873" t="s">
        <v>1052</v>
      </c>
      <c r="F5873" t="str">
        <f t="shared" si="91"/>
        <v>440470DKA6410DKA1090DKA3230</v>
      </c>
      <c r="G5873" t="s">
        <v>723</v>
      </c>
    </row>
    <row r="5874" spans="1:7" x14ac:dyDescent="0.25">
      <c r="A5874">
        <v>440</v>
      </c>
      <c r="B5874">
        <v>470</v>
      </c>
      <c r="C5874" t="s">
        <v>1093</v>
      </c>
      <c r="D5874" t="s">
        <v>908</v>
      </c>
      <c r="E5874" t="s">
        <v>1046</v>
      </c>
      <c r="F5874" t="str">
        <f t="shared" si="91"/>
        <v>440470DKA6420DKA1040-1050DKA3200</v>
      </c>
      <c r="G5874" t="s">
        <v>501</v>
      </c>
    </row>
    <row r="5875" spans="1:7" x14ac:dyDescent="0.25">
      <c r="A5875">
        <v>440</v>
      </c>
      <c r="B5875">
        <v>470</v>
      </c>
      <c r="C5875" t="s">
        <v>1093</v>
      </c>
      <c r="D5875" t="s">
        <v>908</v>
      </c>
      <c r="E5875" t="s">
        <v>1048</v>
      </c>
      <c r="F5875" t="str">
        <f t="shared" si="91"/>
        <v>440470DKA6420DKA1040-1050DKA3210</v>
      </c>
      <c r="G5875" t="s">
        <v>501</v>
      </c>
    </row>
    <row r="5876" spans="1:7" x14ac:dyDescent="0.25">
      <c r="A5876">
        <v>440</v>
      </c>
      <c r="B5876">
        <v>470</v>
      </c>
      <c r="C5876" t="s">
        <v>1093</v>
      </c>
      <c r="D5876" t="s">
        <v>908</v>
      </c>
      <c r="E5876" t="s">
        <v>1050</v>
      </c>
      <c r="F5876" t="str">
        <f t="shared" si="91"/>
        <v>440470DKA6420DKA1040-1050DKA3220</v>
      </c>
      <c r="G5876" t="s">
        <v>501</v>
      </c>
    </row>
    <row r="5877" spans="1:7" x14ac:dyDescent="0.25">
      <c r="A5877">
        <v>440</v>
      </c>
      <c r="B5877">
        <v>470</v>
      </c>
      <c r="C5877" t="s">
        <v>1093</v>
      </c>
      <c r="D5877" t="s">
        <v>908</v>
      </c>
      <c r="E5877" t="s">
        <v>1052</v>
      </c>
      <c r="F5877" t="str">
        <f t="shared" si="91"/>
        <v>440470DKA6420DKA1040-1050DKA3230</v>
      </c>
      <c r="G5877" t="s">
        <v>501</v>
      </c>
    </row>
    <row r="5878" spans="1:7" x14ac:dyDescent="0.25">
      <c r="A5878">
        <v>440</v>
      </c>
      <c r="B5878">
        <v>470</v>
      </c>
      <c r="C5878" t="s">
        <v>1093</v>
      </c>
      <c r="D5878" t="s">
        <v>910</v>
      </c>
      <c r="E5878" t="s">
        <v>1046</v>
      </c>
      <c r="F5878" t="str">
        <f t="shared" si="91"/>
        <v>440470DKA6420DKA1060DKA3200</v>
      </c>
      <c r="G5878" t="s">
        <v>723</v>
      </c>
    </row>
    <row r="5879" spans="1:7" x14ac:dyDescent="0.25">
      <c r="A5879">
        <v>440</v>
      </c>
      <c r="B5879">
        <v>470</v>
      </c>
      <c r="C5879" t="s">
        <v>1093</v>
      </c>
      <c r="D5879" t="s">
        <v>910</v>
      </c>
      <c r="E5879" t="s">
        <v>1048</v>
      </c>
      <c r="F5879" t="str">
        <f t="shared" si="91"/>
        <v>440470DKA6420DKA1060DKA3210</v>
      </c>
      <c r="G5879" t="s">
        <v>723</v>
      </c>
    </row>
    <row r="5880" spans="1:7" x14ac:dyDescent="0.25">
      <c r="A5880">
        <v>440</v>
      </c>
      <c r="B5880">
        <v>470</v>
      </c>
      <c r="C5880" t="s">
        <v>1093</v>
      </c>
      <c r="D5880" t="s">
        <v>910</v>
      </c>
      <c r="E5880" t="s">
        <v>1050</v>
      </c>
      <c r="F5880" t="str">
        <f t="shared" si="91"/>
        <v>440470DKA6420DKA1060DKA3220</v>
      </c>
      <c r="G5880" t="s">
        <v>723</v>
      </c>
    </row>
    <row r="5881" spans="1:7" x14ac:dyDescent="0.25">
      <c r="A5881">
        <v>440</v>
      </c>
      <c r="B5881">
        <v>470</v>
      </c>
      <c r="C5881" t="s">
        <v>1093</v>
      </c>
      <c r="D5881" t="s">
        <v>910</v>
      </c>
      <c r="E5881" t="s">
        <v>1052</v>
      </c>
      <c r="F5881" t="str">
        <f t="shared" si="91"/>
        <v>440470DKA6420DKA1060DKA3230</v>
      </c>
      <c r="G5881" t="s">
        <v>723</v>
      </c>
    </row>
    <row r="5882" spans="1:7" x14ac:dyDescent="0.25">
      <c r="A5882">
        <v>440</v>
      </c>
      <c r="B5882">
        <v>470</v>
      </c>
      <c r="C5882" t="s">
        <v>1093</v>
      </c>
      <c r="D5882" t="s">
        <v>911</v>
      </c>
      <c r="E5882" t="s">
        <v>1046</v>
      </c>
      <c r="F5882" t="str">
        <f t="shared" si="91"/>
        <v>440470DKA6420DKA1070-1080DKA3200</v>
      </c>
      <c r="G5882" t="s">
        <v>723</v>
      </c>
    </row>
    <row r="5883" spans="1:7" x14ac:dyDescent="0.25">
      <c r="A5883">
        <v>440</v>
      </c>
      <c r="B5883">
        <v>470</v>
      </c>
      <c r="C5883" t="s">
        <v>1093</v>
      </c>
      <c r="D5883" t="s">
        <v>911</v>
      </c>
      <c r="E5883" t="s">
        <v>1048</v>
      </c>
      <c r="F5883" t="str">
        <f t="shared" si="91"/>
        <v>440470DKA6420DKA1070-1080DKA3210</v>
      </c>
      <c r="G5883" t="s">
        <v>723</v>
      </c>
    </row>
    <row r="5884" spans="1:7" x14ac:dyDescent="0.25">
      <c r="A5884">
        <v>440</v>
      </c>
      <c r="B5884">
        <v>470</v>
      </c>
      <c r="C5884" t="s">
        <v>1093</v>
      </c>
      <c r="D5884" t="s">
        <v>911</v>
      </c>
      <c r="E5884" t="s">
        <v>1050</v>
      </c>
      <c r="F5884" t="str">
        <f t="shared" si="91"/>
        <v>440470DKA6420DKA1070-1080DKA3220</v>
      </c>
      <c r="G5884" t="s">
        <v>723</v>
      </c>
    </row>
    <row r="5885" spans="1:7" x14ac:dyDescent="0.25">
      <c r="A5885">
        <v>440</v>
      </c>
      <c r="B5885">
        <v>470</v>
      </c>
      <c r="C5885" t="s">
        <v>1093</v>
      </c>
      <c r="D5885" t="s">
        <v>911</v>
      </c>
      <c r="E5885" t="s">
        <v>1052</v>
      </c>
      <c r="F5885" t="str">
        <f t="shared" si="91"/>
        <v>440470DKA6420DKA1070-1080DKA3230</v>
      </c>
      <c r="G5885" t="s">
        <v>723</v>
      </c>
    </row>
    <row r="5886" spans="1:7" x14ac:dyDescent="0.25">
      <c r="A5886">
        <v>440</v>
      </c>
      <c r="B5886">
        <v>470</v>
      </c>
      <c r="C5886" t="s">
        <v>1093</v>
      </c>
      <c r="D5886" t="s">
        <v>913</v>
      </c>
      <c r="E5886" t="s">
        <v>1046</v>
      </c>
      <c r="F5886" t="str">
        <f t="shared" si="91"/>
        <v>440470DKA6420DKA1090DKA3200</v>
      </c>
      <c r="G5886" t="s">
        <v>723</v>
      </c>
    </row>
    <row r="5887" spans="1:7" x14ac:dyDescent="0.25">
      <c r="A5887">
        <v>440</v>
      </c>
      <c r="B5887">
        <v>470</v>
      </c>
      <c r="C5887" t="s">
        <v>1093</v>
      </c>
      <c r="D5887" t="s">
        <v>913</v>
      </c>
      <c r="E5887" t="s">
        <v>1048</v>
      </c>
      <c r="F5887" t="str">
        <f t="shared" si="91"/>
        <v>440470DKA6420DKA1090DKA3210</v>
      </c>
      <c r="G5887" t="s">
        <v>723</v>
      </c>
    </row>
    <row r="5888" spans="1:7" x14ac:dyDescent="0.25">
      <c r="A5888">
        <v>440</v>
      </c>
      <c r="B5888">
        <v>470</v>
      </c>
      <c r="C5888" t="s">
        <v>1093</v>
      </c>
      <c r="D5888" t="s">
        <v>913</v>
      </c>
      <c r="E5888" t="s">
        <v>1050</v>
      </c>
      <c r="F5888" t="str">
        <f t="shared" si="91"/>
        <v>440470DKA6420DKA1090DKA3220</v>
      </c>
      <c r="G5888" t="s">
        <v>723</v>
      </c>
    </row>
    <row r="5889" spans="1:7" x14ac:dyDescent="0.25">
      <c r="A5889">
        <v>440</v>
      </c>
      <c r="B5889">
        <v>470</v>
      </c>
      <c r="C5889" t="s">
        <v>1093</v>
      </c>
      <c r="D5889" t="s">
        <v>913</v>
      </c>
      <c r="E5889" t="s">
        <v>1052</v>
      </c>
      <c r="F5889" t="str">
        <f t="shared" si="91"/>
        <v>440470DKA6420DKA1090DKA3230</v>
      </c>
      <c r="G5889" t="s">
        <v>723</v>
      </c>
    </row>
    <row r="5890" spans="1:7" x14ac:dyDescent="0.25">
      <c r="A5890">
        <v>440</v>
      </c>
      <c r="B5890">
        <v>470</v>
      </c>
      <c r="C5890" t="s">
        <v>1094</v>
      </c>
      <c r="D5890" t="s">
        <v>908</v>
      </c>
      <c r="E5890" t="s">
        <v>1046</v>
      </c>
      <c r="F5890" t="str">
        <f t="shared" si="91"/>
        <v>440470DKA6430DKA1040-1050DKA3200</v>
      </c>
      <c r="G5890" t="s">
        <v>501</v>
      </c>
    </row>
    <row r="5891" spans="1:7" x14ac:dyDescent="0.25">
      <c r="A5891">
        <v>440</v>
      </c>
      <c r="B5891">
        <v>470</v>
      </c>
      <c r="C5891" t="s">
        <v>1094</v>
      </c>
      <c r="D5891" t="s">
        <v>908</v>
      </c>
      <c r="E5891" t="s">
        <v>1048</v>
      </c>
      <c r="F5891" t="str">
        <f t="shared" ref="F5891:F5954" si="92">CONCATENATE(A5891,B5891,C5891,D5891,E5891)</f>
        <v>440470DKA6430DKA1040-1050DKA3210</v>
      </c>
      <c r="G5891" t="s">
        <v>501</v>
      </c>
    </row>
    <row r="5892" spans="1:7" x14ac:dyDescent="0.25">
      <c r="A5892">
        <v>440</v>
      </c>
      <c r="B5892">
        <v>470</v>
      </c>
      <c r="C5892" t="s">
        <v>1094</v>
      </c>
      <c r="D5892" t="s">
        <v>908</v>
      </c>
      <c r="E5892" t="s">
        <v>1050</v>
      </c>
      <c r="F5892" t="str">
        <f t="shared" si="92"/>
        <v>440470DKA6430DKA1040-1050DKA3220</v>
      </c>
      <c r="G5892" t="s">
        <v>501</v>
      </c>
    </row>
    <row r="5893" spans="1:7" x14ac:dyDescent="0.25">
      <c r="A5893">
        <v>440</v>
      </c>
      <c r="B5893">
        <v>470</v>
      </c>
      <c r="C5893" t="s">
        <v>1094</v>
      </c>
      <c r="D5893" t="s">
        <v>908</v>
      </c>
      <c r="E5893" t="s">
        <v>1052</v>
      </c>
      <c r="F5893" t="str">
        <f t="shared" si="92"/>
        <v>440470DKA6430DKA1040-1050DKA3230</v>
      </c>
      <c r="G5893" t="s">
        <v>501</v>
      </c>
    </row>
    <row r="5894" spans="1:7" x14ac:dyDescent="0.25">
      <c r="A5894">
        <v>440</v>
      </c>
      <c r="B5894">
        <v>470</v>
      </c>
      <c r="C5894" t="s">
        <v>1094</v>
      </c>
      <c r="D5894" t="s">
        <v>910</v>
      </c>
      <c r="E5894" t="s">
        <v>1046</v>
      </c>
      <c r="F5894" t="str">
        <f t="shared" si="92"/>
        <v>440470DKA6430DKA1060DKA3200</v>
      </c>
      <c r="G5894" t="s">
        <v>723</v>
      </c>
    </row>
    <row r="5895" spans="1:7" x14ac:dyDescent="0.25">
      <c r="A5895">
        <v>440</v>
      </c>
      <c r="B5895">
        <v>470</v>
      </c>
      <c r="C5895" t="s">
        <v>1094</v>
      </c>
      <c r="D5895" t="s">
        <v>910</v>
      </c>
      <c r="E5895" t="s">
        <v>1048</v>
      </c>
      <c r="F5895" t="str">
        <f t="shared" si="92"/>
        <v>440470DKA6430DKA1060DKA3210</v>
      </c>
      <c r="G5895" t="s">
        <v>723</v>
      </c>
    </row>
    <row r="5896" spans="1:7" x14ac:dyDescent="0.25">
      <c r="A5896">
        <v>440</v>
      </c>
      <c r="B5896">
        <v>470</v>
      </c>
      <c r="C5896" t="s">
        <v>1094</v>
      </c>
      <c r="D5896" t="s">
        <v>910</v>
      </c>
      <c r="E5896" t="s">
        <v>1050</v>
      </c>
      <c r="F5896" t="str">
        <f t="shared" si="92"/>
        <v>440470DKA6430DKA1060DKA3220</v>
      </c>
      <c r="G5896" t="s">
        <v>723</v>
      </c>
    </row>
    <row r="5897" spans="1:7" x14ac:dyDescent="0.25">
      <c r="A5897">
        <v>440</v>
      </c>
      <c r="B5897">
        <v>470</v>
      </c>
      <c r="C5897" t="s">
        <v>1094</v>
      </c>
      <c r="D5897" t="s">
        <v>910</v>
      </c>
      <c r="E5897" t="s">
        <v>1052</v>
      </c>
      <c r="F5897" t="str">
        <f t="shared" si="92"/>
        <v>440470DKA6430DKA1060DKA3230</v>
      </c>
      <c r="G5897" t="s">
        <v>723</v>
      </c>
    </row>
    <row r="5898" spans="1:7" x14ac:dyDescent="0.25">
      <c r="A5898">
        <v>440</v>
      </c>
      <c r="B5898">
        <v>470</v>
      </c>
      <c r="C5898" t="s">
        <v>1094</v>
      </c>
      <c r="D5898" t="s">
        <v>911</v>
      </c>
      <c r="E5898" t="s">
        <v>1046</v>
      </c>
      <c r="F5898" t="str">
        <f t="shared" si="92"/>
        <v>440470DKA6430DKA1070-1080DKA3200</v>
      </c>
      <c r="G5898" t="s">
        <v>501</v>
      </c>
    </row>
    <row r="5899" spans="1:7" x14ac:dyDescent="0.25">
      <c r="A5899">
        <v>440</v>
      </c>
      <c r="B5899">
        <v>470</v>
      </c>
      <c r="C5899" t="s">
        <v>1094</v>
      </c>
      <c r="D5899" t="s">
        <v>911</v>
      </c>
      <c r="E5899" t="s">
        <v>1048</v>
      </c>
      <c r="F5899" t="str">
        <f t="shared" si="92"/>
        <v>440470DKA6430DKA1070-1080DKA3210</v>
      </c>
      <c r="G5899" t="s">
        <v>501</v>
      </c>
    </row>
    <row r="5900" spans="1:7" x14ac:dyDescent="0.25">
      <c r="A5900">
        <v>440</v>
      </c>
      <c r="B5900">
        <v>470</v>
      </c>
      <c r="C5900" t="s">
        <v>1094</v>
      </c>
      <c r="D5900" t="s">
        <v>911</v>
      </c>
      <c r="E5900" t="s">
        <v>1050</v>
      </c>
      <c r="F5900" t="str">
        <f t="shared" si="92"/>
        <v>440470DKA6430DKA1070-1080DKA3220</v>
      </c>
      <c r="G5900" t="s">
        <v>723</v>
      </c>
    </row>
    <row r="5901" spans="1:7" x14ac:dyDescent="0.25">
      <c r="A5901">
        <v>440</v>
      </c>
      <c r="B5901">
        <v>470</v>
      </c>
      <c r="C5901" t="s">
        <v>1094</v>
      </c>
      <c r="D5901" t="s">
        <v>911</v>
      </c>
      <c r="E5901" t="s">
        <v>1052</v>
      </c>
      <c r="F5901" t="str">
        <f t="shared" si="92"/>
        <v>440470DKA6430DKA1070-1080DKA3230</v>
      </c>
      <c r="G5901" t="s">
        <v>723</v>
      </c>
    </row>
    <row r="5902" spans="1:7" x14ac:dyDescent="0.25">
      <c r="A5902">
        <v>440</v>
      </c>
      <c r="B5902">
        <v>470</v>
      </c>
      <c r="C5902" t="s">
        <v>1094</v>
      </c>
      <c r="D5902" t="s">
        <v>913</v>
      </c>
      <c r="E5902" t="s">
        <v>1046</v>
      </c>
      <c r="F5902" t="str">
        <f t="shared" si="92"/>
        <v>440470DKA6430DKA1090DKA3200</v>
      </c>
      <c r="G5902" t="s">
        <v>723</v>
      </c>
    </row>
    <row r="5903" spans="1:7" x14ac:dyDescent="0.25">
      <c r="A5903">
        <v>440</v>
      </c>
      <c r="B5903">
        <v>470</v>
      </c>
      <c r="C5903" t="s">
        <v>1094</v>
      </c>
      <c r="D5903" t="s">
        <v>913</v>
      </c>
      <c r="E5903" t="s">
        <v>1048</v>
      </c>
      <c r="F5903" t="str">
        <f t="shared" si="92"/>
        <v>440470DKA6430DKA1090DKA3210</v>
      </c>
      <c r="G5903" t="s">
        <v>723</v>
      </c>
    </row>
    <row r="5904" spans="1:7" x14ac:dyDescent="0.25">
      <c r="A5904">
        <v>440</v>
      </c>
      <c r="B5904">
        <v>470</v>
      </c>
      <c r="C5904" t="s">
        <v>1094</v>
      </c>
      <c r="D5904" t="s">
        <v>913</v>
      </c>
      <c r="E5904" t="s">
        <v>1050</v>
      </c>
      <c r="F5904" t="str">
        <f t="shared" si="92"/>
        <v>440470DKA6430DKA1090DKA3220</v>
      </c>
      <c r="G5904" t="s">
        <v>723</v>
      </c>
    </row>
    <row r="5905" spans="1:7" x14ac:dyDescent="0.25">
      <c r="A5905">
        <v>440</v>
      </c>
      <c r="B5905">
        <v>470</v>
      </c>
      <c r="C5905" t="s">
        <v>1094</v>
      </c>
      <c r="D5905" t="s">
        <v>913</v>
      </c>
      <c r="E5905" t="s">
        <v>1052</v>
      </c>
      <c r="F5905" t="str">
        <f t="shared" si="92"/>
        <v>440470DKA6430DKA1090DKA3230</v>
      </c>
      <c r="G5905" t="s">
        <v>723</v>
      </c>
    </row>
    <row r="5906" spans="1:7" x14ac:dyDescent="0.25">
      <c r="A5906">
        <v>440</v>
      </c>
      <c r="B5906">
        <v>480</v>
      </c>
      <c r="C5906" t="s">
        <v>1092</v>
      </c>
      <c r="D5906" t="s">
        <v>908</v>
      </c>
      <c r="E5906" t="s">
        <v>1046</v>
      </c>
      <c r="F5906" t="str">
        <f t="shared" si="92"/>
        <v>440480DKA6410DKA1040-1050DKA3200</v>
      </c>
      <c r="G5906" t="s">
        <v>501</v>
      </c>
    </row>
    <row r="5907" spans="1:7" x14ac:dyDescent="0.25">
      <c r="A5907">
        <v>440</v>
      </c>
      <c r="B5907">
        <v>480</v>
      </c>
      <c r="C5907" t="s">
        <v>1092</v>
      </c>
      <c r="D5907" t="s">
        <v>908</v>
      </c>
      <c r="E5907" t="s">
        <v>1048</v>
      </c>
      <c r="F5907" t="str">
        <f t="shared" si="92"/>
        <v>440480DKA6410DKA1040-1050DKA3210</v>
      </c>
      <c r="G5907" t="s">
        <v>501</v>
      </c>
    </row>
    <row r="5908" spans="1:7" x14ac:dyDescent="0.25">
      <c r="A5908">
        <v>440</v>
      </c>
      <c r="B5908">
        <v>480</v>
      </c>
      <c r="C5908" t="s">
        <v>1092</v>
      </c>
      <c r="D5908" t="s">
        <v>908</v>
      </c>
      <c r="E5908" t="s">
        <v>1050</v>
      </c>
      <c r="F5908" t="str">
        <f t="shared" si="92"/>
        <v>440480DKA6410DKA1040-1050DKA3220</v>
      </c>
      <c r="G5908" t="s">
        <v>501</v>
      </c>
    </row>
    <row r="5909" spans="1:7" x14ac:dyDescent="0.25">
      <c r="A5909">
        <v>440</v>
      </c>
      <c r="B5909">
        <v>480</v>
      </c>
      <c r="C5909" t="s">
        <v>1092</v>
      </c>
      <c r="D5909" t="s">
        <v>908</v>
      </c>
      <c r="E5909" t="s">
        <v>1052</v>
      </c>
      <c r="F5909" t="str">
        <f t="shared" si="92"/>
        <v>440480DKA6410DKA1040-1050DKA3230</v>
      </c>
      <c r="G5909" t="s">
        <v>501</v>
      </c>
    </row>
    <row r="5910" spans="1:7" x14ac:dyDescent="0.25">
      <c r="A5910">
        <v>440</v>
      </c>
      <c r="B5910">
        <v>480</v>
      </c>
      <c r="C5910" t="s">
        <v>1092</v>
      </c>
      <c r="D5910" t="s">
        <v>910</v>
      </c>
      <c r="E5910" t="s">
        <v>1046</v>
      </c>
      <c r="F5910" t="str">
        <f t="shared" si="92"/>
        <v>440480DKA6410DKA1060DKA3200</v>
      </c>
      <c r="G5910" t="s">
        <v>723</v>
      </c>
    </row>
    <row r="5911" spans="1:7" x14ac:dyDescent="0.25">
      <c r="A5911">
        <v>440</v>
      </c>
      <c r="B5911">
        <v>480</v>
      </c>
      <c r="C5911" t="s">
        <v>1092</v>
      </c>
      <c r="D5911" t="s">
        <v>910</v>
      </c>
      <c r="E5911" t="s">
        <v>1048</v>
      </c>
      <c r="F5911" t="str">
        <f t="shared" si="92"/>
        <v>440480DKA6410DKA1060DKA3210</v>
      </c>
      <c r="G5911" t="s">
        <v>723</v>
      </c>
    </row>
    <row r="5912" spans="1:7" x14ac:dyDescent="0.25">
      <c r="A5912">
        <v>440</v>
      </c>
      <c r="B5912">
        <v>480</v>
      </c>
      <c r="C5912" t="s">
        <v>1092</v>
      </c>
      <c r="D5912" t="s">
        <v>910</v>
      </c>
      <c r="E5912" t="s">
        <v>1050</v>
      </c>
      <c r="F5912" t="str">
        <f t="shared" si="92"/>
        <v>440480DKA6410DKA1060DKA3220</v>
      </c>
      <c r="G5912" t="s">
        <v>723</v>
      </c>
    </row>
    <row r="5913" spans="1:7" x14ac:dyDescent="0.25">
      <c r="A5913">
        <v>440</v>
      </c>
      <c r="B5913">
        <v>480</v>
      </c>
      <c r="C5913" t="s">
        <v>1092</v>
      </c>
      <c r="D5913" t="s">
        <v>910</v>
      </c>
      <c r="E5913" t="s">
        <v>1052</v>
      </c>
      <c r="F5913" t="str">
        <f t="shared" si="92"/>
        <v>440480DKA6410DKA1060DKA3230</v>
      </c>
      <c r="G5913" t="s">
        <v>723</v>
      </c>
    </row>
    <row r="5914" spans="1:7" x14ac:dyDescent="0.25">
      <c r="A5914">
        <v>440</v>
      </c>
      <c r="B5914">
        <v>480</v>
      </c>
      <c r="C5914" t="s">
        <v>1092</v>
      </c>
      <c r="D5914" t="s">
        <v>911</v>
      </c>
      <c r="E5914" t="s">
        <v>1046</v>
      </c>
      <c r="F5914" t="str">
        <f t="shared" si="92"/>
        <v>440480DKA6410DKA1070-1080DKA3200</v>
      </c>
      <c r="G5914" t="s">
        <v>501</v>
      </c>
    </row>
    <row r="5915" spans="1:7" x14ac:dyDescent="0.25">
      <c r="A5915">
        <v>440</v>
      </c>
      <c r="B5915">
        <v>480</v>
      </c>
      <c r="C5915" t="s">
        <v>1092</v>
      </c>
      <c r="D5915" t="s">
        <v>911</v>
      </c>
      <c r="E5915" t="s">
        <v>1048</v>
      </c>
      <c r="F5915" t="str">
        <f t="shared" si="92"/>
        <v>440480DKA6410DKA1070-1080DKA3210</v>
      </c>
      <c r="G5915" t="s">
        <v>501</v>
      </c>
    </row>
    <row r="5916" spans="1:7" x14ac:dyDescent="0.25">
      <c r="A5916">
        <v>440</v>
      </c>
      <c r="B5916">
        <v>480</v>
      </c>
      <c r="C5916" t="s">
        <v>1092</v>
      </c>
      <c r="D5916" t="s">
        <v>911</v>
      </c>
      <c r="E5916" t="s">
        <v>1050</v>
      </c>
      <c r="F5916" t="str">
        <f t="shared" si="92"/>
        <v>440480DKA6410DKA1070-1080DKA3220</v>
      </c>
      <c r="G5916" t="s">
        <v>501</v>
      </c>
    </row>
    <row r="5917" spans="1:7" x14ac:dyDescent="0.25">
      <c r="A5917">
        <v>440</v>
      </c>
      <c r="B5917">
        <v>480</v>
      </c>
      <c r="C5917" t="s">
        <v>1092</v>
      </c>
      <c r="D5917" t="s">
        <v>911</v>
      </c>
      <c r="E5917" t="s">
        <v>1052</v>
      </c>
      <c r="F5917" t="str">
        <f t="shared" si="92"/>
        <v>440480DKA6410DKA1070-1080DKA3230</v>
      </c>
      <c r="G5917" t="s">
        <v>501</v>
      </c>
    </row>
    <row r="5918" spans="1:7" x14ac:dyDescent="0.25">
      <c r="A5918">
        <v>440</v>
      </c>
      <c r="B5918">
        <v>480</v>
      </c>
      <c r="C5918" t="s">
        <v>1092</v>
      </c>
      <c r="D5918" t="s">
        <v>913</v>
      </c>
      <c r="E5918" t="s">
        <v>1046</v>
      </c>
      <c r="F5918" t="str">
        <f t="shared" si="92"/>
        <v>440480DKA6410DKA1090DKA3200</v>
      </c>
      <c r="G5918" t="s">
        <v>723</v>
      </c>
    </row>
    <row r="5919" spans="1:7" x14ac:dyDescent="0.25">
      <c r="A5919">
        <v>440</v>
      </c>
      <c r="B5919">
        <v>480</v>
      </c>
      <c r="C5919" t="s">
        <v>1092</v>
      </c>
      <c r="D5919" t="s">
        <v>913</v>
      </c>
      <c r="E5919" t="s">
        <v>1048</v>
      </c>
      <c r="F5919" t="str">
        <f t="shared" si="92"/>
        <v>440480DKA6410DKA1090DKA3210</v>
      </c>
      <c r="G5919" t="s">
        <v>723</v>
      </c>
    </row>
    <row r="5920" spans="1:7" x14ac:dyDescent="0.25">
      <c r="A5920">
        <v>440</v>
      </c>
      <c r="B5920">
        <v>480</v>
      </c>
      <c r="C5920" t="s">
        <v>1092</v>
      </c>
      <c r="D5920" t="s">
        <v>913</v>
      </c>
      <c r="E5920" t="s">
        <v>1050</v>
      </c>
      <c r="F5920" t="str">
        <f t="shared" si="92"/>
        <v>440480DKA6410DKA1090DKA3220</v>
      </c>
      <c r="G5920" t="s">
        <v>723</v>
      </c>
    </row>
    <row r="5921" spans="1:7" x14ac:dyDescent="0.25">
      <c r="A5921">
        <v>440</v>
      </c>
      <c r="B5921">
        <v>480</v>
      </c>
      <c r="C5921" t="s">
        <v>1092</v>
      </c>
      <c r="D5921" t="s">
        <v>913</v>
      </c>
      <c r="E5921" t="s">
        <v>1052</v>
      </c>
      <c r="F5921" t="str">
        <f t="shared" si="92"/>
        <v>440480DKA6410DKA1090DKA3230</v>
      </c>
      <c r="G5921" t="s">
        <v>723</v>
      </c>
    </row>
    <row r="5922" spans="1:7" x14ac:dyDescent="0.25">
      <c r="A5922">
        <v>440</v>
      </c>
      <c r="B5922">
        <v>480</v>
      </c>
      <c r="C5922" t="s">
        <v>1093</v>
      </c>
      <c r="D5922" t="s">
        <v>908</v>
      </c>
      <c r="E5922" t="s">
        <v>1046</v>
      </c>
      <c r="F5922" t="str">
        <f t="shared" si="92"/>
        <v>440480DKA6420DKA1040-1050DKA3200</v>
      </c>
      <c r="G5922" t="s">
        <v>501</v>
      </c>
    </row>
    <row r="5923" spans="1:7" x14ac:dyDescent="0.25">
      <c r="A5923">
        <v>440</v>
      </c>
      <c r="B5923">
        <v>480</v>
      </c>
      <c r="C5923" t="s">
        <v>1093</v>
      </c>
      <c r="D5923" t="s">
        <v>908</v>
      </c>
      <c r="E5923" t="s">
        <v>1048</v>
      </c>
      <c r="F5923" t="str">
        <f t="shared" si="92"/>
        <v>440480DKA6420DKA1040-1050DKA3210</v>
      </c>
      <c r="G5923" t="s">
        <v>501</v>
      </c>
    </row>
    <row r="5924" spans="1:7" x14ac:dyDescent="0.25">
      <c r="A5924">
        <v>440</v>
      </c>
      <c r="B5924">
        <v>480</v>
      </c>
      <c r="C5924" t="s">
        <v>1093</v>
      </c>
      <c r="D5924" t="s">
        <v>908</v>
      </c>
      <c r="E5924" t="s">
        <v>1050</v>
      </c>
      <c r="F5924" t="str">
        <f t="shared" si="92"/>
        <v>440480DKA6420DKA1040-1050DKA3220</v>
      </c>
      <c r="G5924" t="s">
        <v>501</v>
      </c>
    </row>
    <row r="5925" spans="1:7" x14ac:dyDescent="0.25">
      <c r="A5925">
        <v>440</v>
      </c>
      <c r="B5925">
        <v>480</v>
      </c>
      <c r="C5925" t="s">
        <v>1093</v>
      </c>
      <c r="D5925" t="s">
        <v>908</v>
      </c>
      <c r="E5925" t="s">
        <v>1052</v>
      </c>
      <c r="F5925" t="str">
        <f t="shared" si="92"/>
        <v>440480DKA6420DKA1040-1050DKA3230</v>
      </c>
      <c r="G5925" t="s">
        <v>501</v>
      </c>
    </row>
    <row r="5926" spans="1:7" x14ac:dyDescent="0.25">
      <c r="A5926">
        <v>440</v>
      </c>
      <c r="B5926">
        <v>480</v>
      </c>
      <c r="C5926" t="s">
        <v>1093</v>
      </c>
      <c r="D5926" t="s">
        <v>910</v>
      </c>
      <c r="E5926" t="s">
        <v>1046</v>
      </c>
      <c r="F5926" t="str">
        <f t="shared" si="92"/>
        <v>440480DKA6420DKA1060DKA3200</v>
      </c>
      <c r="G5926" t="s">
        <v>723</v>
      </c>
    </row>
    <row r="5927" spans="1:7" x14ac:dyDescent="0.25">
      <c r="A5927">
        <v>440</v>
      </c>
      <c r="B5927">
        <v>480</v>
      </c>
      <c r="C5927" t="s">
        <v>1093</v>
      </c>
      <c r="D5927" t="s">
        <v>910</v>
      </c>
      <c r="E5927" t="s">
        <v>1048</v>
      </c>
      <c r="F5927" t="str">
        <f t="shared" si="92"/>
        <v>440480DKA6420DKA1060DKA3210</v>
      </c>
      <c r="G5927" t="s">
        <v>723</v>
      </c>
    </row>
    <row r="5928" spans="1:7" x14ac:dyDescent="0.25">
      <c r="A5928">
        <v>440</v>
      </c>
      <c r="B5928">
        <v>480</v>
      </c>
      <c r="C5928" t="s">
        <v>1093</v>
      </c>
      <c r="D5928" t="s">
        <v>910</v>
      </c>
      <c r="E5928" t="s">
        <v>1050</v>
      </c>
      <c r="F5928" t="str">
        <f t="shared" si="92"/>
        <v>440480DKA6420DKA1060DKA3220</v>
      </c>
      <c r="G5928" t="s">
        <v>723</v>
      </c>
    </row>
    <row r="5929" spans="1:7" x14ac:dyDescent="0.25">
      <c r="A5929">
        <v>440</v>
      </c>
      <c r="B5929">
        <v>480</v>
      </c>
      <c r="C5929" t="s">
        <v>1093</v>
      </c>
      <c r="D5929" t="s">
        <v>910</v>
      </c>
      <c r="E5929" t="s">
        <v>1052</v>
      </c>
      <c r="F5929" t="str">
        <f t="shared" si="92"/>
        <v>440480DKA6420DKA1060DKA3230</v>
      </c>
      <c r="G5929" t="s">
        <v>723</v>
      </c>
    </row>
    <row r="5930" spans="1:7" x14ac:dyDescent="0.25">
      <c r="A5930">
        <v>440</v>
      </c>
      <c r="B5930">
        <v>480</v>
      </c>
      <c r="C5930" t="s">
        <v>1093</v>
      </c>
      <c r="D5930" t="s">
        <v>911</v>
      </c>
      <c r="E5930" t="s">
        <v>1046</v>
      </c>
      <c r="F5930" t="str">
        <f t="shared" si="92"/>
        <v>440480DKA6420DKA1070-1080DKA3200</v>
      </c>
      <c r="G5930" t="s">
        <v>501</v>
      </c>
    </row>
    <row r="5931" spans="1:7" x14ac:dyDescent="0.25">
      <c r="A5931">
        <v>440</v>
      </c>
      <c r="B5931">
        <v>480</v>
      </c>
      <c r="C5931" t="s">
        <v>1093</v>
      </c>
      <c r="D5931" t="s">
        <v>911</v>
      </c>
      <c r="E5931" t="s">
        <v>1048</v>
      </c>
      <c r="F5931" t="str">
        <f t="shared" si="92"/>
        <v>440480DKA6420DKA1070-1080DKA3210</v>
      </c>
      <c r="G5931" t="s">
        <v>501</v>
      </c>
    </row>
    <row r="5932" spans="1:7" x14ac:dyDescent="0.25">
      <c r="A5932">
        <v>440</v>
      </c>
      <c r="B5932">
        <v>480</v>
      </c>
      <c r="C5932" t="s">
        <v>1093</v>
      </c>
      <c r="D5932" t="s">
        <v>911</v>
      </c>
      <c r="E5932" t="s">
        <v>1050</v>
      </c>
      <c r="F5932" t="str">
        <f t="shared" si="92"/>
        <v>440480DKA6420DKA1070-1080DKA3220</v>
      </c>
      <c r="G5932" t="s">
        <v>501</v>
      </c>
    </row>
    <row r="5933" spans="1:7" x14ac:dyDescent="0.25">
      <c r="A5933">
        <v>440</v>
      </c>
      <c r="B5933">
        <v>480</v>
      </c>
      <c r="C5933" t="s">
        <v>1093</v>
      </c>
      <c r="D5933" t="s">
        <v>911</v>
      </c>
      <c r="E5933" t="s">
        <v>1052</v>
      </c>
      <c r="F5933" t="str">
        <f t="shared" si="92"/>
        <v>440480DKA6420DKA1070-1080DKA3230</v>
      </c>
      <c r="G5933" t="s">
        <v>501</v>
      </c>
    </row>
    <row r="5934" spans="1:7" x14ac:dyDescent="0.25">
      <c r="A5934">
        <v>440</v>
      </c>
      <c r="B5934">
        <v>480</v>
      </c>
      <c r="C5934" t="s">
        <v>1093</v>
      </c>
      <c r="D5934" t="s">
        <v>913</v>
      </c>
      <c r="E5934" t="s">
        <v>1046</v>
      </c>
      <c r="F5934" t="str">
        <f t="shared" si="92"/>
        <v>440480DKA6420DKA1090DKA3200</v>
      </c>
      <c r="G5934" t="s">
        <v>723</v>
      </c>
    </row>
    <row r="5935" spans="1:7" x14ac:dyDescent="0.25">
      <c r="A5935">
        <v>440</v>
      </c>
      <c r="B5935">
        <v>480</v>
      </c>
      <c r="C5935" t="s">
        <v>1093</v>
      </c>
      <c r="D5935" t="s">
        <v>913</v>
      </c>
      <c r="E5935" t="s">
        <v>1048</v>
      </c>
      <c r="F5935" t="str">
        <f t="shared" si="92"/>
        <v>440480DKA6420DKA1090DKA3210</v>
      </c>
      <c r="G5935" t="s">
        <v>723</v>
      </c>
    </row>
    <row r="5936" spans="1:7" x14ac:dyDescent="0.25">
      <c r="A5936">
        <v>440</v>
      </c>
      <c r="B5936">
        <v>480</v>
      </c>
      <c r="C5936" t="s">
        <v>1093</v>
      </c>
      <c r="D5936" t="s">
        <v>913</v>
      </c>
      <c r="E5936" t="s">
        <v>1050</v>
      </c>
      <c r="F5936" t="str">
        <f t="shared" si="92"/>
        <v>440480DKA6420DKA1090DKA3220</v>
      </c>
      <c r="G5936" t="s">
        <v>723</v>
      </c>
    </row>
    <row r="5937" spans="1:7" x14ac:dyDescent="0.25">
      <c r="A5937">
        <v>440</v>
      </c>
      <c r="B5937">
        <v>480</v>
      </c>
      <c r="C5937" t="s">
        <v>1093</v>
      </c>
      <c r="D5937" t="s">
        <v>913</v>
      </c>
      <c r="E5937" t="s">
        <v>1052</v>
      </c>
      <c r="F5937" t="str">
        <f t="shared" si="92"/>
        <v>440480DKA6420DKA1090DKA3230</v>
      </c>
      <c r="G5937" t="s">
        <v>723</v>
      </c>
    </row>
    <row r="5938" spans="1:7" x14ac:dyDescent="0.25">
      <c r="A5938">
        <v>440</v>
      </c>
      <c r="B5938">
        <v>480</v>
      </c>
      <c r="C5938" t="s">
        <v>1094</v>
      </c>
      <c r="D5938" t="s">
        <v>908</v>
      </c>
      <c r="E5938" t="s">
        <v>1046</v>
      </c>
      <c r="F5938" t="str">
        <f t="shared" si="92"/>
        <v>440480DKA6430DKA1040-1050DKA3200</v>
      </c>
      <c r="G5938" t="s">
        <v>501</v>
      </c>
    </row>
    <row r="5939" spans="1:7" x14ac:dyDescent="0.25">
      <c r="A5939">
        <v>440</v>
      </c>
      <c r="B5939">
        <v>480</v>
      </c>
      <c r="C5939" t="s">
        <v>1094</v>
      </c>
      <c r="D5939" t="s">
        <v>908</v>
      </c>
      <c r="E5939" t="s">
        <v>1048</v>
      </c>
      <c r="F5939" t="str">
        <f t="shared" si="92"/>
        <v>440480DKA6430DKA1040-1050DKA3210</v>
      </c>
      <c r="G5939" t="s">
        <v>501</v>
      </c>
    </row>
    <row r="5940" spans="1:7" x14ac:dyDescent="0.25">
      <c r="A5940">
        <v>440</v>
      </c>
      <c r="B5940">
        <v>480</v>
      </c>
      <c r="C5940" t="s">
        <v>1094</v>
      </c>
      <c r="D5940" t="s">
        <v>908</v>
      </c>
      <c r="E5940" t="s">
        <v>1050</v>
      </c>
      <c r="F5940" t="str">
        <f t="shared" si="92"/>
        <v>440480DKA6430DKA1040-1050DKA3220</v>
      </c>
      <c r="G5940" t="s">
        <v>501</v>
      </c>
    </row>
    <row r="5941" spans="1:7" x14ac:dyDescent="0.25">
      <c r="A5941">
        <v>440</v>
      </c>
      <c r="B5941">
        <v>480</v>
      </c>
      <c r="C5941" t="s">
        <v>1094</v>
      </c>
      <c r="D5941" t="s">
        <v>908</v>
      </c>
      <c r="E5941" t="s">
        <v>1052</v>
      </c>
      <c r="F5941" t="str">
        <f t="shared" si="92"/>
        <v>440480DKA6430DKA1040-1050DKA3230</v>
      </c>
      <c r="G5941" t="s">
        <v>501</v>
      </c>
    </row>
    <row r="5942" spans="1:7" x14ac:dyDescent="0.25">
      <c r="A5942">
        <v>440</v>
      </c>
      <c r="B5942">
        <v>480</v>
      </c>
      <c r="C5942" t="s">
        <v>1094</v>
      </c>
      <c r="D5942" t="s">
        <v>910</v>
      </c>
      <c r="E5942" t="s">
        <v>1046</v>
      </c>
      <c r="F5942" t="str">
        <f t="shared" si="92"/>
        <v>440480DKA6430DKA1060DKA3200</v>
      </c>
      <c r="G5942" t="s">
        <v>723</v>
      </c>
    </row>
    <row r="5943" spans="1:7" x14ac:dyDescent="0.25">
      <c r="A5943">
        <v>440</v>
      </c>
      <c r="B5943">
        <v>480</v>
      </c>
      <c r="C5943" t="s">
        <v>1094</v>
      </c>
      <c r="D5943" t="s">
        <v>910</v>
      </c>
      <c r="E5943" t="s">
        <v>1048</v>
      </c>
      <c r="F5943" t="str">
        <f t="shared" si="92"/>
        <v>440480DKA6430DKA1060DKA3210</v>
      </c>
      <c r="G5943" t="s">
        <v>723</v>
      </c>
    </row>
    <row r="5944" spans="1:7" x14ac:dyDescent="0.25">
      <c r="A5944">
        <v>440</v>
      </c>
      <c r="B5944">
        <v>480</v>
      </c>
      <c r="C5944" t="s">
        <v>1094</v>
      </c>
      <c r="D5944" t="s">
        <v>910</v>
      </c>
      <c r="E5944" t="s">
        <v>1050</v>
      </c>
      <c r="F5944" t="str">
        <f t="shared" si="92"/>
        <v>440480DKA6430DKA1060DKA3220</v>
      </c>
      <c r="G5944" t="s">
        <v>723</v>
      </c>
    </row>
    <row r="5945" spans="1:7" x14ac:dyDescent="0.25">
      <c r="A5945">
        <v>440</v>
      </c>
      <c r="B5945">
        <v>480</v>
      </c>
      <c r="C5945" t="s">
        <v>1094</v>
      </c>
      <c r="D5945" t="s">
        <v>910</v>
      </c>
      <c r="E5945" t="s">
        <v>1052</v>
      </c>
      <c r="F5945" t="str">
        <f t="shared" si="92"/>
        <v>440480DKA6430DKA1060DKA3230</v>
      </c>
      <c r="G5945" t="s">
        <v>723</v>
      </c>
    </row>
    <row r="5946" spans="1:7" x14ac:dyDescent="0.25">
      <c r="A5946">
        <v>440</v>
      </c>
      <c r="B5946">
        <v>480</v>
      </c>
      <c r="C5946" t="s">
        <v>1094</v>
      </c>
      <c r="D5946" t="s">
        <v>911</v>
      </c>
      <c r="E5946" t="s">
        <v>1046</v>
      </c>
      <c r="F5946" t="str">
        <f t="shared" si="92"/>
        <v>440480DKA6430DKA1070-1080DKA3200</v>
      </c>
      <c r="G5946" t="s">
        <v>501</v>
      </c>
    </row>
    <row r="5947" spans="1:7" x14ac:dyDescent="0.25">
      <c r="A5947">
        <v>440</v>
      </c>
      <c r="B5947">
        <v>480</v>
      </c>
      <c r="C5947" t="s">
        <v>1094</v>
      </c>
      <c r="D5947" t="s">
        <v>911</v>
      </c>
      <c r="E5947" t="s">
        <v>1048</v>
      </c>
      <c r="F5947" t="str">
        <f t="shared" si="92"/>
        <v>440480DKA6430DKA1070-1080DKA3210</v>
      </c>
      <c r="G5947" t="s">
        <v>501</v>
      </c>
    </row>
    <row r="5948" spans="1:7" x14ac:dyDescent="0.25">
      <c r="A5948">
        <v>440</v>
      </c>
      <c r="B5948">
        <v>480</v>
      </c>
      <c r="C5948" t="s">
        <v>1094</v>
      </c>
      <c r="D5948" t="s">
        <v>911</v>
      </c>
      <c r="E5948" t="s">
        <v>1050</v>
      </c>
      <c r="F5948" t="str">
        <f t="shared" si="92"/>
        <v>440480DKA6430DKA1070-1080DKA3220</v>
      </c>
      <c r="G5948" t="s">
        <v>501</v>
      </c>
    </row>
    <row r="5949" spans="1:7" x14ac:dyDescent="0.25">
      <c r="A5949">
        <v>440</v>
      </c>
      <c r="B5949">
        <v>480</v>
      </c>
      <c r="C5949" t="s">
        <v>1094</v>
      </c>
      <c r="D5949" t="s">
        <v>911</v>
      </c>
      <c r="E5949" t="s">
        <v>1052</v>
      </c>
      <c r="F5949" t="str">
        <f t="shared" si="92"/>
        <v>440480DKA6430DKA1070-1080DKA3230</v>
      </c>
      <c r="G5949" t="s">
        <v>501</v>
      </c>
    </row>
    <row r="5950" spans="1:7" x14ac:dyDescent="0.25">
      <c r="A5950">
        <v>440</v>
      </c>
      <c r="B5950">
        <v>480</v>
      </c>
      <c r="C5950" t="s">
        <v>1094</v>
      </c>
      <c r="D5950" t="s">
        <v>913</v>
      </c>
      <c r="E5950" t="s">
        <v>1046</v>
      </c>
      <c r="F5950" t="str">
        <f t="shared" si="92"/>
        <v>440480DKA6430DKA1090DKA3200</v>
      </c>
      <c r="G5950" t="s">
        <v>723</v>
      </c>
    </row>
    <row r="5951" spans="1:7" x14ac:dyDescent="0.25">
      <c r="A5951">
        <v>440</v>
      </c>
      <c r="B5951">
        <v>480</v>
      </c>
      <c r="C5951" t="s">
        <v>1094</v>
      </c>
      <c r="D5951" t="s">
        <v>913</v>
      </c>
      <c r="E5951" t="s">
        <v>1048</v>
      </c>
      <c r="F5951" t="str">
        <f t="shared" si="92"/>
        <v>440480DKA6430DKA1090DKA3210</v>
      </c>
      <c r="G5951" t="s">
        <v>723</v>
      </c>
    </row>
    <row r="5952" spans="1:7" x14ac:dyDescent="0.25">
      <c r="A5952">
        <v>440</v>
      </c>
      <c r="B5952">
        <v>480</v>
      </c>
      <c r="C5952" t="s">
        <v>1094</v>
      </c>
      <c r="D5952" t="s">
        <v>913</v>
      </c>
      <c r="E5952" t="s">
        <v>1050</v>
      </c>
      <c r="F5952" t="str">
        <f t="shared" si="92"/>
        <v>440480DKA6430DKA1090DKA3220</v>
      </c>
      <c r="G5952" t="s">
        <v>723</v>
      </c>
    </row>
    <row r="5953" spans="1:7" x14ac:dyDescent="0.25">
      <c r="A5953">
        <v>440</v>
      </c>
      <c r="B5953">
        <v>480</v>
      </c>
      <c r="C5953" t="s">
        <v>1094</v>
      </c>
      <c r="D5953" t="s">
        <v>913</v>
      </c>
      <c r="E5953" t="s">
        <v>1052</v>
      </c>
      <c r="F5953" t="str">
        <f t="shared" si="92"/>
        <v>440480DKA6430DKA1090DKA3230</v>
      </c>
      <c r="G5953" t="s">
        <v>723</v>
      </c>
    </row>
    <row r="5954" spans="1:7" x14ac:dyDescent="0.25">
      <c r="A5954">
        <v>440</v>
      </c>
      <c r="B5954">
        <v>490</v>
      </c>
      <c r="C5954" t="s">
        <v>1092</v>
      </c>
      <c r="D5954" t="s">
        <v>908</v>
      </c>
      <c r="E5954" t="s">
        <v>1046</v>
      </c>
      <c r="F5954" t="str">
        <f t="shared" si="92"/>
        <v>440490DKA6410DKA1040-1050DKA3200</v>
      </c>
      <c r="G5954" t="s">
        <v>501</v>
      </c>
    </row>
    <row r="5955" spans="1:7" x14ac:dyDescent="0.25">
      <c r="A5955">
        <v>440</v>
      </c>
      <c r="B5955">
        <v>490</v>
      </c>
      <c r="C5955" t="s">
        <v>1092</v>
      </c>
      <c r="D5955" t="s">
        <v>908</v>
      </c>
      <c r="E5955" t="s">
        <v>1048</v>
      </c>
      <c r="F5955" t="str">
        <f t="shared" ref="F5955:F6018" si="93">CONCATENATE(A5955,B5955,C5955,D5955,E5955)</f>
        <v>440490DKA6410DKA1040-1050DKA3210</v>
      </c>
      <c r="G5955" t="s">
        <v>501</v>
      </c>
    </row>
    <row r="5956" spans="1:7" x14ac:dyDescent="0.25">
      <c r="A5956">
        <v>440</v>
      </c>
      <c r="B5956">
        <v>490</v>
      </c>
      <c r="C5956" t="s">
        <v>1092</v>
      </c>
      <c r="D5956" t="s">
        <v>908</v>
      </c>
      <c r="E5956" t="s">
        <v>1050</v>
      </c>
      <c r="F5956" t="str">
        <f t="shared" si="93"/>
        <v>440490DKA6410DKA1040-1050DKA3220</v>
      </c>
      <c r="G5956" t="s">
        <v>501</v>
      </c>
    </row>
    <row r="5957" spans="1:7" x14ac:dyDescent="0.25">
      <c r="A5957">
        <v>440</v>
      </c>
      <c r="B5957">
        <v>490</v>
      </c>
      <c r="C5957" t="s">
        <v>1092</v>
      </c>
      <c r="D5957" t="s">
        <v>908</v>
      </c>
      <c r="E5957" t="s">
        <v>1052</v>
      </c>
      <c r="F5957" t="str">
        <f t="shared" si="93"/>
        <v>440490DKA6410DKA1040-1050DKA3230</v>
      </c>
      <c r="G5957" t="s">
        <v>501</v>
      </c>
    </row>
    <row r="5958" spans="1:7" x14ac:dyDescent="0.25">
      <c r="A5958">
        <v>440</v>
      </c>
      <c r="B5958">
        <v>490</v>
      </c>
      <c r="C5958" t="s">
        <v>1092</v>
      </c>
      <c r="D5958" t="s">
        <v>910</v>
      </c>
      <c r="E5958" t="s">
        <v>1046</v>
      </c>
      <c r="F5958" t="str">
        <f t="shared" si="93"/>
        <v>440490DKA6410DKA1060DKA3200</v>
      </c>
      <c r="G5958" t="s">
        <v>723</v>
      </c>
    </row>
    <row r="5959" spans="1:7" x14ac:dyDescent="0.25">
      <c r="A5959">
        <v>440</v>
      </c>
      <c r="B5959">
        <v>490</v>
      </c>
      <c r="C5959" t="s">
        <v>1092</v>
      </c>
      <c r="D5959" t="s">
        <v>910</v>
      </c>
      <c r="E5959" t="s">
        <v>1048</v>
      </c>
      <c r="F5959" t="str">
        <f t="shared" si="93"/>
        <v>440490DKA6410DKA1060DKA3210</v>
      </c>
      <c r="G5959" t="s">
        <v>723</v>
      </c>
    </row>
    <row r="5960" spans="1:7" x14ac:dyDescent="0.25">
      <c r="A5960">
        <v>440</v>
      </c>
      <c r="B5960">
        <v>490</v>
      </c>
      <c r="C5960" t="s">
        <v>1092</v>
      </c>
      <c r="D5960" t="s">
        <v>910</v>
      </c>
      <c r="E5960" t="s">
        <v>1050</v>
      </c>
      <c r="F5960" t="str">
        <f t="shared" si="93"/>
        <v>440490DKA6410DKA1060DKA3220</v>
      </c>
      <c r="G5960" t="s">
        <v>723</v>
      </c>
    </row>
    <row r="5961" spans="1:7" x14ac:dyDescent="0.25">
      <c r="A5961">
        <v>440</v>
      </c>
      <c r="B5961">
        <v>490</v>
      </c>
      <c r="C5961" t="s">
        <v>1092</v>
      </c>
      <c r="D5961" t="s">
        <v>910</v>
      </c>
      <c r="E5961" t="s">
        <v>1052</v>
      </c>
      <c r="F5961" t="str">
        <f t="shared" si="93"/>
        <v>440490DKA6410DKA1060DKA3230</v>
      </c>
      <c r="G5961" t="s">
        <v>723</v>
      </c>
    </row>
    <row r="5962" spans="1:7" x14ac:dyDescent="0.25">
      <c r="A5962">
        <v>440</v>
      </c>
      <c r="B5962">
        <v>490</v>
      </c>
      <c r="C5962" t="s">
        <v>1092</v>
      </c>
      <c r="D5962" t="s">
        <v>911</v>
      </c>
      <c r="E5962" t="s">
        <v>1046</v>
      </c>
      <c r="F5962" t="str">
        <f t="shared" si="93"/>
        <v>440490DKA6410DKA1070-1080DKA3200</v>
      </c>
      <c r="G5962" t="s">
        <v>501</v>
      </c>
    </row>
    <row r="5963" spans="1:7" x14ac:dyDescent="0.25">
      <c r="A5963">
        <v>440</v>
      </c>
      <c r="B5963">
        <v>490</v>
      </c>
      <c r="C5963" t="s">
        <v>1092</v>
      </c>
      <c r="D5963" t="s">
        <v>911</v>
      </c>
      <c r="E5963" t="s">
        <v>1048</v>
      </c>
      <c r="F5963" t="str">
        <f t="shared" si="93"/>
        <v>440490DKA6410DKA1070-1080DKA3210</v>
      </c>
      <c r="G5963" t="s">
        <v>501</v>
      </c>
    </row>
    <row r="5964" spans="1:7" x14ac:dyDescent="0.25">
      <c r="A5964">
        <v>440</v>
      </c>
      <c r="B5964">
        <v>490</v>
      </c>
      <c r="C5964" t="s">
        <v>1092</v>
      </c>
      <c r="D5964" t="s">
        <v>911</v>
      </c>
      <c r="E5964" t="s">
        <v>1050</v>
      </c>
      <c r="F5964" t="str">
        <f t="shared" si="93"/>
        <v>440490DKA6410DKA1070-1080DKA3220</v>
      </c>
      <c r="G5964" t="s">
        <v>501</v>
      </c>
    </row>
    <row r="5965" spans="1:7" x14ac:dyDescent="0.25">
      <c r="A5965">
        <v>440</v>
      </c>
      <c r="B5965">
        <v>490</v>
      </c>
      <c r="C5965" t="s">
        <v>1092</v>
      </c>
      <c r="D5965" t="s">
        <v>911</v>
      </c>
      <c r="E5965" t="s">
        <v>1052</v>
      </c>
      <c r="F5965" t="str">
        <f t="shared" si="93"/>
        <v>440490DKA6410DKA1070-1080DKA3230</v>
      </c>
      <c r="G5965" t="s">
        <v>501</v>
      </c>
    </row>
    <row r="5966" spans="1:7" x14ac:dyDescent="0.25">
      <c r="A5966">
        <v>440</v>
      </c>
      <c r="B5966">
        <v>490</v>
      </c>
      <c r="C5966" t="s">
        <v>1092</v>
      </c>
      <c r="D5966" t="s">
        <v>913</v>
      </c>
      <c r="E5966" t="s">
        <v>1046</v>
      </c>
      <c r="F5966" t="str">
        <f t="shared" si="93"/>
        <v>440490DKA6410DKA1090DKA3200</v>
      </c>
      <c r="G5966" t="s">
        <v>723</v>
      </c>
    </row>
    <row r="5967" spans="1:7" x14ac:dyDescent="0.25">
      <c r="A5967">
        <v>440</v>
      </c>
      <c r="B5967">
        <v>490</v>
      </c>
      <c r="C5967" t="s">
        <v>1092</v>
      </c>
      <c r="D5967" t="s">
        <v>913</v>
      </c>
      <c r="E5967" t="s">
        <v>1048</v>
      </c>
      <c r="F5967" t="str">
        <f t="shared" si="93"/>
        <v>440490DKA6410DKA1090DKA3210</v>
      </c>
      <c r="G5967" t="s">
        <v>723</v>
      </c>
    </row>
    <row r="5968" spans="1:7" x14ac:dyDescent="0.25">
      <c r="A5968">
        <v>440</v>
      </c>
      <c r="B5968">
        <v>490</v>
      </c>
      <c r="C5968" t="s">
        <v>1092</v>
      </c>
      <c r="D5968" t="s">
        <v>913</v>
      </c>
      <c r="E5968" t="s">
        <v>1050</v>
      </c>
      <c r="F5968" t="str">
        <f t="shared" si="93"/>
        <v>440490DKA6410DKA1090DKA3220</v>
      </c>
      <c r="G5968" t="s">
        <v>723</v>
      </c>
    </row>
    <row r="5969" spans="1:7" x14ac:dyDescent="0.25">
      <c r="A5969">
        <v>440</v>
      </c>
      <c r="B5969">
        <v>490</v>
      </c>
      <c r="C5969" t="s">
        <v>1092</v>
      </c>
      <c r="D5969" t="s">
        <v>913</v>
      </c>
      <c r="E5969" t="s">
        <v>1052</v>
      </c>
      <c r="F5969" t="str">
        <f t="shared" si="93"/>
        <v>440490DKA6410DKA1090DKA3230</v>
      </c>
      <c r="G5969" t="s">
        <v>723</v>
      </c>
    </row>
    <row r="5970" spans="1:7" x14ac:dyDescent="0.25">
      <c r="A5970">
        <v>440</v>
      </c>
      <c r="B5970">
        <v>490</v>
      </c>
      <c r="C5970" t="s">
        <v>1093</v>
      </c>
      <c r="D5970" t="s">
        <v>908</v>
      </c>
      <c r="E5970" t="s">
        <v>1046</v>
      </c>
      <c r="F5970" t="str">
        <f t="shared" si="93"/>
        <v>440490DKA6420DKA1040-1050DKA3200</v>
      </c>
      <c r="G5970" t="s">
        <v>501</v>
      </c>
    </row>
    <row r="5971" spans="1:7" x14ac:dyDescent="0.25">
      <c r="A5971">
        <v>440</v>
      </c>
      <c r="B5971">
        <v>490</v>
      </c>
      <c r="C5971" t="s">
        <v>1093</v>
      </c>
      <c r="D5971" t="s">
        <v>908</v>
      </c>
      <c r="E5971" t="s">
        <v>1048</v>
      </c>
      <c r="F5971" t="str">
        <f t="shared" si="93"/>
        <v>440490DKA6420DKA1040-1050DKA3210</v>
      </c>
      <c r="G5971" t="s">
        <v>501</v>
      </c>
    </row>
    <row r="5972" spans="1:7" x14ac:dyDescent="0.25">
      <c r="A5972">
        <v>440</v>
      </c>
      <c r="B5972">
        <v>490</v>
      </c>
      <c r="C5972" t="s">
        <v>1093</v>
      </c>
      <c r="D5972" t="s">
        <v>908</v>
      </c>
      <c r="E5972" t="s">
        <v>1050</v>
      </c>
      <c r="F5972" t="str">
        <f t="shared" si="93"/>
        <v>440490DKA6420DKA1040-1050DKA3220</v>
      </c>
      <c r="G5972" t="s">
        <v>501</v>
      </c>
    </row>
    <row r="5973" spans="1:7" x14ac:dyDescent="0.25">
      <c r="A5973">
        <v>440</v>
      </c>
      <c r="B5973">
        <v>490</v>
      </c>
      <c r="C5973" t="s">
        <v>1093</v>
      </c>
      <c r="D5973" t="s">
        <v>908</v>
      </c>
      <c r="E5973" t="s">
        <v>1052</v>
      </c>
      <c r="F5973" t="str">
        <f t="shared" si="93"/>
        <v>440490DKA6420DKA1040-1050DKA3230</v>
      </c>
      <c r="G5973" t="s">
        <v>501</v>
      </c>
    </row>
    <row r="5974" spans="1:7" x14ac:dyDescent="0.25">
      <c r="A5974">
        <v>440</v>
      </c>
      <c r="B5974">
        <v>490</v>
      </c>
      <c r="C5974" t="s">
        <v>1093</v>
      </c>
      <c r="D5974" t="s">
        <v>910</v>
      </c>
      <c r="E5974" t="s">
        <v>1046</v>
      </c>
      <c r="F5974" t="str">
        <f t="shared" si="93"/>
        <v>440490DKA6420DKA1060DKA3200</v>
      </c>
      <c r="G5974" t="s">
        <v>723</v>
      </c>
    </row>
    <row r="5975" spans="1:7" x14ac:dyDescent="0.25">
      <c r="A5975">
        <v>440</v>
      </c>
      <c r="B5975">
        <v>490</v>
      </c>
      <c r="C5975" t="s">
        <v>1093</v>
      </c>
      <c r="D5975" t="s">
        <v>910</v>
      </c>
      <c r="E5975" t="s">
        <v>1048</v>
      </c>
      <c r="F5975" t="str">
        <f t="shared" si="93"/>
        <v>440490DKA6420DKA1060DKA3210</v>
      </c>
      <c r="G5975" t="s">
        <v>723</v>
      </c>
    </row>
    <row r="5976" spans="1:7" x14ac:dyDescent="0.25">
      <c r="A5976">
        <v>440</v>
      </c>
      <c r="B5976">
        <v>490</v>
      </c>
      <c r="C5976" t="s">
        <v>1093</v>
      </c>
      <c r="D5976" t="s">
        <v>910</v>
      </c>
      <c r="E5976" t="s">
        <v>1050</v>
      </c>
      <c r="F5976" t="str">
        <f t="shared" si="93"/>
        <v>440490DKA6420DKA1060DKA3220</v>
      </c>
      <c r="G5976" t="s">
        <v>723</v>
      </c>
    </row>
    <row r="5977" spans="1:7" x14ac:dyDescent="0.25">
      <c r="A5977">
        <v>440</v>
      </c>
      <c r="B5977">
        <v>490</v>
      </c>
      <c r="C5977" t="s">
        <v>1093</v>
      </c>
      <c r="D5977" t="s">
        <v>910</v>
      </c>
      <c r="E5977" t="s">
        <v>1052</v>
      </c>
      <c r="F5977" t="str">
        <f t="shared" si="93"/>
        <v>440490DKA6420DKA1060DKA3230</v>
      </c>
      <c r="G5977" t="s">
        <v>723</v>
      </c>
    </row>
    <row r="5978" spans="1:7" x14ac:dyDescent="0.25">
      <c r="A5978">
        <v>440</v>
      </c>
      <c r="B5978">
        <v>490</v>
      </c>
      <c r="C5978" t="s">
        <v>1093</v>
      </c>
      <c r="D5978" t="s">
        <v>911</v>
      </c>
      <c r="E5978" t="s">
        <v>1046</v>
      </c>
      <c r="F5978" t="str">
        <f t="shared" si="93"/>
        <v>440490DKA6420DKA1070-1080DKA3200</v>
      </c>
      <c r="G5978" t="s">
        <v>501</v>
      </c>
    </row>
    <row r="5979" spans="1:7" x14ac:dyDescent="0.25">
      <c r="A5979">
        <v>440</v>
      </c>
      <c r="B5979">
        <v>490</v>
      </c>
      <c r="C5979" t="s">
        <v>1093</v>
      </c>
      <c r="D5979" t="s">
        <v>911</v>
      </c>
      <c r="E5979" t="s">
        <v>1048</v>
      </c>
      <c r="F5979" t="str">
        <f t="shared" si="93"/>
        <v>440490DKA6420DKA1070-1080DKA3210</v>
      </c>
      <c r="G5979" t="s">
        <v>501</v>
      </c>
    </row>
    <row r="5980" spans="1:7" x14ac:dyDescent="0.25">
      <c r="A5980">
        <v>440</v>
      </c>
      <c r="B5980">
        <v>490</v>
      </c>
      <c r="C5980" t="s">
        <v>1093</v>
      </c>
      <c r="D5980" t="s">
        <v>911</v>
      </c>
      <c r="E5980" t="s">
        <v>1050</v>
      </c>
      <c r="F5980" t="str">
        <f t="shared" si="93"/>
        <v>440490DKA6420DKA1070-1080DKA3220</v>
      </c>
      <c r="G5980" t="s">
        <v>501</v>
      </c>
    </row>
    <row r="5981" spans="1:7" x14ac:dyDescent="0.25">
      <c r="A5981">
        <v>440</v>
      </c>
      <c r="B5981">
        <v>490</v>
      </c>
      <c r="C5981" t="s">
        <v>1093</v>
      </c>
      <c r="D5981" t="s">
        <v>911</v>
      </c>
      <c r="E5981" t="s">
        <v>1052</v>
      </c>
      <c r="F5981" t="str">
        <f t="shared" si="93"/>
        <v>440490DKA6420DKA1070-1080DKA3230</v>
      </c>
      <c r="G5981" t="s">
        <v>501</v>
      </c>
    </row>
    <row r="5982" spans="1:7" x14ac:dyDescent="0.25">
      <c r="A5982">
        <v>440</v>
      </c>
      <c r="B5982">
        <v>490</v>
      </c>
      <c r="C5982" t="s">
        <v>1093</v>
      </c>
      <c r="D5982" t="s">
        <v>913</v>
      </c>
      <c r="E5982" t="s">
        <v>1046</v>
      </c>
      <c r="F5982" t="str">
        <f t="shared" si="93"/>
        <v>440490DKA6420DKA1090DKA3200</v>
      </c>
      <c r="G5982" t="s">
        <v>723</v>
      </c>
    </row>
    <row r="5983" spans="1:7" x14ac:dyDescent="0.25">
      <c r="A5983">
        <v>440</v>
      </c>
      <c r="B5983">
        <v>490</v>
      </c>
      <c r="C5983" t="s">
        <v>1093</v>
      </c>
      <c r="D5983" t="s">
        <v>913</v>
      </c>
      <c r="E5983" t="s">
        <v>1048</v>
      </c>
      <c r="F5983" t="str">
        <f t="shared" si="93"/>
        <v>440490DKA6420DKA1090DKA3210</v>
      </c>
      <c r="G5983" t="s">
        <v>723</v>
      </c>
    </row>
    <row r="5984" spans="1:7" x14ac:dyDescent="0.25">
      <c r="A5984">
        <v>440</v>
      </c>
      <c r="B5984">
        <v>490</v>
      </c>
      <c r="C5984" t="s">
        <v>1093</v>
      </c>
      <c r="D5984" t="s">
        <v>913</v>
      </c>
      <c r="E5984" t="s">
        <v>1050</v>
      </c>
      <c r="F5984" t="str">
        <f t="shared" si="93"/>
        <v>440490DKA6420DKA1090DKA3220</v>
      </c>
      <c r="G5984" t="s">
        <v>723</v>
      </c>
    </row>
    <row r="5985" spans="1:7" x14ac:dyDescent="0.25">
      <c r="A5985">
        <v>440</v>
      </c>
      <c r="B5985">
        <v>490</v>
      </c>
      <c r="C5985" t="s">
        <v>1093</v>
      </c>
      <c r="D5985" t="s">
        <v>913</v>
      </c>
      <c r="E5985" t="s">
        <v>1052</v>
      </c>
      <c r="F5985" t="str">
        <f t="shared" si="93"/>
        <v>440490DKA6420DKA1090DKA3230</v>
      </c>
      <c r="G5985" t="s">
        <v>723</v>
      </c>
    </row>
    <row r="5986" spans="1:7" x14ac:dyDescent="0.25">
      <c r="A5986">
        <v>440</v>
      </c>
      <c r="B5986">
        <v>490</v>
      </c>
      <c r="C5986" t="s">
        <v>1094</v>
      </c>
      <c r="D5986" t="s">
        <v>908</v>
      </c>
      <c r="E5986" t="s">
        <v>1046</v>
      </c>
      <c r="F5986" t="str">
        <f t="shared" si="93"/>
        <v>440490DKA6430DKA1040-1050DKA3200</v>
      </c>
      <c r="G5986" t="s">
        <v>501</v>
      </c>
    </row>
    <row r="5987" spans="1:7" x14ac:dyDescent="0.25">
      <c r="A5987">
        <v>440</v>
      </c>
      <c r="B5987">
        <v>490</v>
      </c>
      <c r="C5987" t="s">
        <v>1094</v>
      </c>
      <c r="D5987" t="s">
        <v>908</v>
      </c>
      <c r="E5987" t="s">
        <v>1048</v>
      </c>
      <c r="F5987" t="str">
        <f t="shared" si="93"/>
        <v>440490DKA6430DKA1040-1050DKA3210</v>
      </c>
      <c r="G5987" t="s">
        <v>501</v>
      </c>
    </row>
    <row r="5988" spans="1:7" x14ac:dyDescent="0.25">
      <c r="A5988">
        <v>440</v>
      </c>
      <c r="B5988">
        <v>490</v>
      </c>
      <c r="C5988" t="s">
        <v>1094</v>
      </c>
      <c r="D5988" t="s">
        <v>908</v>
      </c>
      <c r="E5988" t="s">
        <v>1050</v>
      </c>
      <c r="F5988" t="str">
        <f t="shared" si="93"/>
        <v>440490DKA6430DKA1040-1050DKA3220</v>
      </c>
      <c r="G5988" t="s">
        <v>501</v>
      </c>
    </row>
    <row r="5989" spans="1:7" x14ac:dyDescent="0.25">
      <c r="A5989">
        <v>440</v>
      </c>
      <c r="B5989">
        <v>490</v>
      </c>
      <c r="C5989" t="s">
        <v>1094</v>
      </c>
      <c r="D5989" t="s">
        <v>908</v>
      </c>
      <c r="E5989" t="s">
        <v>1052</v>
      </c>
      <c r="F5989" t="str">
        <f t="shared" si="93"/>
        <v>440490DKA6430DKA1040-1050DKA3230</v>
      </c>
      <c r="G5989" t="s">
        <v>501</v>
      </c>
    </row>
    <row r="5990" spans="1:7" x14ac:dyDescent="0.25">
      <c r="A5990">
        <v>440</v>
      </c>
      <c r="B5990">
        <v>490</v>
      </c>
      <c r="C5990" t="s">
        <v>1094</v>
      </c>
      <c r="D5990" t="s">
        <v>910</v>
      </c>
      <c r="E5990" t="s">
        <v>1046</v>
      </c>
      <c r="F5990" t="str">
        <f t="shared" si="93"/>
        <v>440490DKA6430DKA1060DKA3200</v>
      </c>
      <c r="G5990" t="s">
        <v>723</v>
      </c>
    </row>
    <row r="5991" spans="1:7" x14ac:dyDescent="0.25">
      <c r="A5991">
        <v>440</v>
      </c>
      <c r="B5991">
        <v>490</v>
      </c>
      <c r="C5991" t="s">
        <v>1094</v>
      </c>
      <c r="D5991" t="s">
        <v>910</v>
      </c>
      <c r="E5991" t="s">
        <v>1048</v>
      </c>
      <c r="F5991" t="str">
        <f t="shared" si="93"/>
        <v>440490DKA6430DKA1060DKA3210</v>
      </c>
      <c r="G5991" t="s">
        <v>723</v>
      </c>
    </row>
    <row r="5992" spans="1:7" x14ac:dyDescent="0.25">
      <c r="A5992">
        <v>440</v>
      </c>
      <c r="B5992">
        <v>490</v>
      </c>
      <c r="C5992" t="s">
        <v>1094</v>
      </c>
      <c r="D5992" t="s">
        <v>910</v>
      </c>
      <c r="E5992" t="s">
        <v>1050</v>
      </c>
      <c r="F5992" t="str">
        <f t="shared" si="93"/>
        <v>440490DKA6430DKA1060DKA3220</v>
      </c>
      <c r="G5992" t="s">
        <v>723</v>
      </c>
    </row>
    <row r="5993" spans="1:7" x14ac:dyDescent="0.25">
      <c r="A5993">
        <v>440</v>
      </c>
      <c r="B5993">
        <v>490</v>
      </c>
      <c r="C5993" t="s">
        <v>1094</v>
      </c>
      <c r="D5993" t="s">
        <v>910</v>
      </c>
      <c r="E5993" t="s">
        <v>1052</v>
      </c>
      <c r="F5993" t="str">
        <f t="shared" si="93"/>
        <v>440490DKA6430DKA1060DKA3230</v>
      </c>
      <c r="G5993" t="s">
        <v>723</v>
      </c>
    </row>
    <row r="5994" spans="1:7" x14ac:dyDescent="0.25">
      <c r="A5994">
        <v>440</v>
      </c>
      <c r="B5994">
        <v>490</v>
      </c>
      <c r="C5994" t="s">
        <v>1094</v>
      </c>
      <c r="D5994" t="s">
        <v>911</v>
      </c>
      <c r="E5994" t="s">
        <v>1046</v>
      </c>
      <c r="F5994" t="str">
        <f t="shared" si="93"/>
        <v>440490DKA6430DKA1070-1080DKA3200</v>
      </c>
      <c r="G5994" t="s">
        <v>501</v>
      </c>
    </row>
    <row r="5995" spans="1:7" x14ac:dyDescent="0.25">
      <c r="A5995">
        <v>440</v>
      </c>
      <c r="B5995">
        <v>490</v>
      </c>
      <c r="C5995" t="s">
        <v>1094</v>
      </c>
      <c r="D5995" t="s">
        <v>911</v>
      </c>
      <c r="E5995" t="s">
        <v>1048</v>
      </c>
      <c r="F5995" t="str">
        <f t="shared" si="93"/>
        <v>440490DKA6430DKA1070-1080DKA3210</v>
      </c>
      <c r="G5995" t="s">
        <v>501</v>
      </c>
    </row>
    <row r="5996" spans="1:7" x14ac:dyDescent="0.25">
      <c r="A5996">
        <v>440</v>
      </c>
      <c r="B5996">
        <v>490</v>
      </c>
      <c r="C5996" t="s">
        <v>1094</v>
      </c>
      <c r="D5996" t="s">
        <v>911</v>
      </c>
      <c r="E5996" t="s">
        <v>1050</v>
      </c>
      <c r="F5996" t="str">
        <f t="shared" si="93"/>
        <v>440490DKA6430DKA1070-1080DKA3220</v>
      </c>
      <c r="G5996" t="s">
        <v>501</v>
      </c>
    </row>
    <row r="5997" spans="1:7" x14ac:dyDescent="0.25">
      <c r="A5997">
        <v>440</v>
      </c>
      <c r="B5997">
        <v>490</v>
      </c>
      <c r="C5997" t="s">
        <v>1094</v>
      </c>
      <c r="D5997" t="s">
        <v>911</v>
      </c>
      <c r="E5997" t="s">
        <v>1052</v>
      </c>
      <c r="F5997" t="str">
        <f t="shared" si="93"/>
        <v>440490DKA6430DKA1070-1080DKA3230</v>
      </c>
      <c r="G5997" t="s">
        <v>501</v>
      </c>
    </row>
    <row r="5998" spans="1:7" x14ac:dyDescent="0.25">
      <c r="A5998">
        <v>440</v>
      </c>
      <c r="B5998">
        <v>490</v>
      </c>
      <c r="C5998" t="s">
        <v>1094</v>
      </c>
      <c r="D5998" t="s">
        <v>913</v>
      </c>
      <c r="E5998" t="s">
        <v>1046</v>
      </c>
      <c r="F5998" t="str">
        <f t="shared" si="93"/>
        <v>440490DKA6430DKA1090DKA3200</v>
      </c>
      <c r="G5998" t="s">
        <v>723</v>
      </c>
    </row>
    <row r="5999" spans="1:7" x14ac:dyDescent="0.25">
      <c r="A5999">
        <v>440</v>
      </c>
      <c r="B5999">
        <v>490</v>
      </c>
      <c r="C5999" t="s">
        <v>1094</v>
      </c>
      <c r="D5999" t="s">
        <v>913</v>
      </c>
      <c r="E5999" t="s">
        <v>1048</v>
      </c>
      <c r="F5999" t="str">
        <f t="shared" si="93"/>
        <v>440490DKA6430DKA1090DKA3210</v>
      </c>
      <c r="G5999" t="s">
        <v>723</v>
      </c>
    </row>
    <row r="6000" spans="1:7" x14ac:dyDescent="0.25">
      <c r="A6000">
        <v>440</v>
      </c>
      <c r="B6000">
        <v>490</v>
      </c>
      <c r="C6000" t="s">
        <v>1094</v>
      </c>
      <c r="D6000" t="s">
        <v>913</v>
      </c>
      <c r="E6000" t="s">
        <v>1050</v>
      </c>
      <c r="F6000" t="str">
        <f t="shared" si="93"/>
        <v>440490DKA6430DKA1090DKA3220</v>
      </c>
      <c r="G6000" t="s">
        <v>723</v>
      </c>
    </row>
    <row r="6001" spans="1:7" x14ac:dyDescent="0.25">
      <c r="A6001">
        <v>440</v>
      </c>
      <c r="B6001">
        <v>490</v>
      </c>
      <c r="C6001" t="s">
        <v>1094</v>
      </c>
      <c r="D6001" t="s">
        <v>913</v>
      </c>
      <c r="E6001" t="s">
        <v>1052</v>
      </c>
      <c r="F6001" t="str">
        <f t="shared" si="93"/>
        <v>440490DKA6430DKA1090DKA3230</v>
      </c>
      <c r="G6001" t="s">
        <v>723</v>
      </c>
    </row>
    <row r="6002" spans="1:7" x14ac:dyDescent="0.25">
      <c r="A6002">
        <v>440</v>
      </c>
      <c r="B6002">
        <v>500</v>
      </c>
      <c r="C6002" t="s">
        <v>1092</v>
      </c>
      <c r="D6002" t="s">
        <v>908</v>
      </c>
      <c r="E6002" t="s">
        <v>1046</v>
      </c>
      <c r="F6002" t="str">
        <f t="shared" si="93"/>
        <v>440500DKA6410DKA1040-1050DKA3200</v>
      </c>
      <c r="G6002" t="s">
        <v>723</v>
      </c>
    </row>
    <row r="6003" spans="1:7" x14ac:dyDescent="0.25">
      <c r="A6003">
        <v>440</v>
      </c>
      <c r="B6003">
        <v>500</v>
      </c>
      <c r="C6003" t="s">
        <v>1092</v>
      </c>
      <c r="D6003" t="s">
        <v>908</v>
      </c>
      <c r="E6003" t="s">
        <v>1048</v>
      </c>
      <c r="F6003" t="str">
        <f t="shared" si="93"/>
        <v>440500DKA6410DKA1040-1050DKA3210</v>
      </c>
      <c r="G6003" t="s">
        <v>723</v>
      </c>
    </row>
    <row r="6004" spans="1:7" x14ac:dyDescent="0.25">
      <c r="A6004">
        <v>440</v>
      </c>
      <c r="B6004">
        <v>500</v>
      </c>
      <c r="C6004" t="s">
        <v>1092</v>
      </c>
      <c r="D6004" t="s">
        <v>908</v>
      </c>
      <c r="E6004" t="s">
        <v>1050</v>
      </c>
      <c r="F6004" t="str">
        <f t="shared" si="93"/>
        <v>440500DKA6410DKA1040-1050DKA3220</v>
      </c>
      <c r="G6004" t="s">
        <v>501</v>
      </c>
    </row>
    <row r="6005" spans="1:7" x14ac:dyDescent="0.25">
      <c r="A6005">
        <v>440</v>
      </c>
      <c r="B6005">
        <v>500</v>
      </c>
      <c r="C6005" t="s">
        <v>1092</v>
      </c>
      <c r="D6005" t="s">
        <v>908</v>
      </c>
      <c r="E6005" t="s">
        <v>1052</v>
      </c>
      <c r="F6005" t="str">
        <f t="shared" si="93"/>
        <v>440500DKA6410DKA1040-1050DKA3230</v>
      </c>
      <c r="G6005" t="s">
        <v>501</v>
      </c>
    </row>
    <row r="6006" spans="1:7" x14ac:dyDescent="0.25">
      <c r="A6006">
        <v>440</v>
      </c>
      <c r="B6006">
        <v>500</v>
      </c>
      <c r="C6006" t="s">
        <v>1092</v>
      </c>
      <c r="D6006" t="s">
        <v>910</v>
      </c>
      <c r="E6006" t="s">
        <v>1046</v>
      </c>
      <c r="F6006" t="str">
        <f t="shared" si="93"/>
        <v>440500DKA6410DKA1060DKA3200</v>
      </c>
      <c r="G6006" t="s">
        <v>501</v>
      </c>
    </row>
    <row r="6007" spans="1:7" x14ac:dyDescent="0.25">
      <c r="A6007">
        <v>440</v>
      </c>
      <c r="B6007">
        <v>500</v>
      </c>
      <c r="C6007" t="s">
        <v>1092</v>
      </c>
      <c r="D6007" t="s">
        <v>910</v>
      </c>
      <c r="E6007" t="s">
        <v>1048</v>
      </c>
      <c r="F6007" t="str">
        <f t="shared" si="93"/>
        <v>440500DKA6410DKA1060DKA3210</v>
      </c>
      <c r="G6007" t="s">
        <v>501</v>
      </c>
    </row>
    <row r="6008" spans="1:7" x14ac:dyDescent="0.25">
      <c r="A6008">
        <v>440</v>
      </c>
      <c r="B6008">
        <v>500</v>
      </c>
      <c r="C6008" t="s">
        <v>1092</v>
      </c>
      <c r="D6008" t="s">
        <v>910</v>
      </c>
      <c r="E6008" t="s">
        <v>1050</v>
      </c>
      <c r="F6008" t="str">
        <f t="shared" si="93"/>
        <v>440500DKA6410DKA1060DKA3220</v>
      </c>
      <c r="G6008" t="s">
        <v>501</v>
      </c>
    </row>
    <row r="6009" spans="1:7" x14ac:dyDescent="0.25">
      <c r="A6009">
        <v>440</v>
      </c>
      <c r="B6009">
        <v>500</v>
      </c>
      <c r="C6009" t="s">
        <v>1092</v>
      </c>
      <c r="D6009" t="s">
        <v>910</v>
      </c>
      <c r="E6009" t="s">
        <v>1052</v>
      </c>
      <c r="F6009" t="str">
        <f t="shared" si="93"/>
        <v>440500DKA6410DKA1060DKA3230</v>
      </c>
      <c r="G6009" t="s">
        <v>501</v>
      </c>
    </row>
    <row r="6010" spans="1:7" x14ac:dyDescent="0.25">
      <c r="A6010">
        <v>440</v>
      </c>
      <c r="B6010">
        <v>500</v>
      </c>
      <c r="C6010" t="s">
        <v>1092</v>
      </c>
      <c r="D6010" t="s">
        <v>911</v>
      </c>
      <c r="E6010" t="s">
        <v>1046</v>
      </c>
      <c r="F6010" t="str">
        <f t="shared" si="93"/>
        <v>440500DKA6410DKA1070-1080DKA3200</v>
      </c>
      <c r="G6010" t="s">
        <v>501</v>
      </c>
    </row>
    <row r="6011" spans="1:7" x14ac:dyDescent="0.25">
      <c r="A6011">
        <v>440</v>
      </c>
      <c r="B6011">
        <v>500</v>
      </c>
      <c r="C6011" t="s">
        <v>1092</v>
      </c>
      <c r="D6011" t="s">
        <v>911</v>
      </c>
      <c r="E6011" t="s">
        <v>1048</v>
      </c>
      <c r="F6011" t="str">
        <f t="shared" si="93"/>
        <v>440500DKA6410DKA1070-1080DKA3210</v>
      </c>
      <c r="G6011" t="s">
        <v>501</v>
      </c>
    </row>
    <row r="6012" spans="1:7" x14ac:dyDescent="0.25">
      <c r="A6012">
        <v>440</v>
      </c>
      <c r="B6012">
        <v>500</v>
      </c>
      <c r="C6012" t="s">
        <v>1092</v>
      </c>
      <c r="D6012" t="s">
        <v>911</v>
      </c>
      <c r="E6012" t="s">
        <v>1050</v>
      </c>
      <c r="F6012" t="str">
        <f t="shared" si="93"/>
        <v>440500DKA6410DKA1070-1080DKA3220</v>
      </c>
      <c r="G6012" t="s">
        <v>501</v>
      </c>
    </row>
    <row r="6013" spans="1:7" x14ac:dyDescent="0.25">
      <c r="A6013">
        <v>440</v>
      </c>
      <c r="B6013">
        <v>500</v>
      </c>
      <c r="C6013" t="s">
        <v>1092</v>
      </c>
      <c r="D6013" t="s">
        <v>911</v>
      </c>
      <c r="E6013" t="s">
        <v>1052</v>
      </c>
      <c r="F6013" t="str">
        <f t="shared" si="93"/>
        <v>440500DKA6410DKA1070-1080DKA3230</v>
      </c>
      <c r="G6013" t="s">
        <v>501</v>
      </c>
    </row>
    <row r="6014" spans="1:7" x14ac:dyDescent="0.25">
      <c r="A6014">
        <v>440</v>
      </c>
      <c r="B6014">
        <v>500</v>
      </c>
      <c r="C6014" t="s">
        <v>1092</v>
      </c>
      <c r="D6014" t="s">
        <v>913</v>
      </c>
      <c r="E6014" t="s">
        <v>1046</v>
      </c>
      <c r="F6014" t="str">
        <f t="shared" si="93"/>
        <v>440500DKA6410DKA1090DKA3200</v>
      </c>
      <c r="G6014" t="s">
        <v>501</v>
      </c>
    </row>
    <row r="6015" spans="1:7" x14ac:dyDescent="0.25">
      <c r="A6015">
        <v>440</v>
      </c>
      <c r="B6015">
        <v>500</v>
      </c>
      <c r="C6015" t="s">
        <v>1092</v>
      </c>
      <c r="D6015" t="s">
        <v>913</v>
      </c>
      <c r="E6015" t="s">
        <v>1048</v>
      </c>
      <c r="F6015" t="str">
        <f t="shared" si="93"/>
        <v>440500DKA6410DKA1090DKA3210</v>
      </c>
      <c r="G6015" t="s">
        <v>501</v>
      </c>
    </row>
    <row r="6016" spans="1:7" x14ac:dyDescent="0.25">
      <c r="A6016">
        <v>440</v>
      </c>
      <c r="B6016">
        <v>500</v>
      </c>
      <c r="C6016" t="s">
        <v>1092</v>
      </c>
      <c r="D6016" t="s">
        <v>913</v>
      </c>
      <c r="E6016" t="s">
        <v>1050</v>
      </c>
      <c r="F6016" t="str">
        <f t="shared" si="93"/>
        <v>440500DKA6410DKA1090DKA3220</v>
      </c>
      <c r="G6016" t="s">
        <v>501</v>
      </c>
    </row>
    <row r="6017" spans="1:7" x14ac:dyDescent="0.25">
      <c r="A6017">
        <v>440</v>
      </c>
      <c r="B6017">
        <v>500</v>
      </c>
      <c r="C6017" t="s">
        <v>1092</v>
      </c>
      <c r="D6017" t="s">
        <v>913</v>
      </c>
      <c r="E6017" t="s">
        <v>1052</v>
      </c>
      <c r="F6017" t="str">
        <f t="shared" si="93"/>
        <v>440500DKA6410DKA1090DKA3230</v>
      </c>
      <c r="G6017" t="s">
        <v>501</v>
      </c>
    </row>
    <row r="6018" spans="1:7" x14ac:dyDescent="0.25">
      <c r="A6018">
        <v>440</v>
      </c>
      <c r="B6018">
        <v>500</v>
      </c>
      <c r="C6018" t="s">
        <v>1093</v>
      </c>
      <c r="D6018" t="s">
        <v>908</v>
      </c>
      <c r="E6018" t="s">
        <v>1046</v>
      </c>
      <c r="F6018" t="str">
        <f t="shared" si="93"/>
        <v>440500DKA6420DKA1040-1050DKA3200</v>
      </c>
      <c r="G6018" t="s">
        <v>501</v>
      </c>
    </row>
    <row r="6019" spans="1:7" x14ac:dyDescent="0.25">
      <c r="A6019">
        <v>440</v>
      </c>
      <c r="B6019">
        <v>500</v>
      </c>
      <c r="C6019" t="s">
        <v>1093</v>
      </c>
      <c r="D6019" t="s">
        <v>908</v>
      </c>
      <c r="E6019" t="s">
        <v>1048</v>
      </c>
      <c r="F6019" t="str">
        <f t="shared" ref="F6019:F6082" si="94">CONCATENATE(A6019,B6019,C6019,D6019,E6019)</f>
        <v>440500DKA6420DKA1040-1050DKA3210</v>
      </c>
      <c r="G6019" t="s">
        <v>501</v>
      </c>
    </row>
    <row r="6020" spans="1:7" x14ac:dyDescent="0.25">
      <c r="A6020">
        <v>440</v>
      </c>
      <c r="B6020">
        <v>500</v>
      </c>
      <c r="C6020" t="s">
        <v>1093</v>
      </c>
      <c r="D6020" t="s">
        <v>908</v>
      </c>
      <c r="E6020" t="s">
        <v>1050</v>
      </c>
      <c r="F6020" t="str">
        <f t="shared" si="94"/>
        <v>440500DKA6420DKA1040-1050DKA3220</v>
      </c>
      <c r="G6020" t="s">
        <v>501</v>
      </c>
    </row>
    <row r="6021" spans="1:7" x14ac:dyDescent="0.25">
      <c r="A6021">
        <v>440</v>
      </c>
      <c r="B6021">
        <v>500</v>
      </c>
      <c r="C6021" t="s">
        <v>1093</v>
      </c>
      <c r="D6021" t="s">
        <v>908</v>
      </c>
      <c r="E6021" t="s">
        <v>1052</v>
      </c>
      <c r="F6021" t="str">
        <f t="shared" si="94"/>
        <v>440500DKA6420DKA1040-1050DKA3230</v>
      </c>
      <c r="G6021" t="s">
        <v>501</v>
      </c>
    </row>
    <row r="6022" spans="1:7" x14ac:dyDescent="0.25">
      <c r="A6022">
        <v>440</v>
      </c>
      <c r="B6022">
        <v>500</v>
      </c>
      <c r="C6022" t="s">
        <v>1093</v>
      </c>
      <c r="D6022" t="s">
        <v>910</v>
      </c>
      <c r="E6022" t="s">
        <v>1046</v>
      </c>
      <c r="F6022" t="str">
        <f t="shared" si="94"/>
        <v>440500DKA6420DKA1060DKA3200</v>
      </c>
      <c r="G6022" t="s">
        <v>723</v>
      </c>
    </row>
    <row r="6023" spans="1:7" x14ac:dyDescent="0.25">
      <c r="A6023">
        <v>440</v>
      </c>
      <c r="B6023">
        <v>500</v>
      </c>
      <c r="C6023" t="s">
        <v>1093</v>
      </c>
      <c r="D6023" t="s">
        <v>910</v>
      </c>
      <c r="E6023" t="s">
        <v>1048</v>
      </c>
      <c r="F6023" t="str">
        <f t="shared" si="94"/>
        <v>440500DKA6420DKA1060DKA3210</v>
      </c>
      <c r="G6023" t="s">
        <v>723</v>
      </c>
    </row>
    <row r="6024" spans="1:7" x14ac:dyDescent="0.25">
      <c r="A6024">
        <v>440</v>
      </c>
      <c r="B6024">
        <v>500</v>
      </c>
      <c r="C6024" t="s">
        <v>1093</v>
      </c>
      <c r="D6024" t="s">
        <v>910</v>
      </c>
      <c r="E6024" t="s">
        <v>1050</v>
      </c>
      <c r="F6024" t="str">
        <f t="shared" si="94"/>
        <v>440500DKA6420DKA1060DKA3220</v>
      </c>
      <c r="G6024" t="s">
        <v>723</v>
      </c>
    </row>
    <row r="6025" spans="1:7" x14ac:dyDescent="0.25">
      <c r="A6025">
        <v>440</v>
      </c>
      <c r="B6025">
        <v>500</v>
      </c>
      <c r="C6025" t="s">
        <v>1093</v>
      </c>
      <c r="D6025" t="s">
        <v>910</v>
      </c>
      <c r="E6025" t="s">
        <v>1052</v>
      </c>
      <c r="F6025" t="str">
        <f t="shared" si="94"/>
        <v>440500DKA6420DKA1060DKA3230</v>
      </c>
      <c r="G6025" t="s">
        <v>723</v>
      </c>
    </row>
    <row r="6026" spans="1:7" x14ac:dyDescent="0.25">
      <c r="A6026">
        <v>440</v>
      </c>
      <c r="B6026">
        <v>500</v>
      </c>
      <c r="C6026" t="s">
        <v>1093</v>
      </c>
      <c r="D6026" t="s">
        <v>911</v>
      </c>
      <c r="E6026" t="s">
        <v>1046</v>
      </c>
      <c r="F6026" t="str">
        <f t="shared" si="94"/>
        <v>440500DKA6420DKA1070-1080DKA3200</v>
      </c>
      <c r="G6026" t="s">
        <v>501</v>
      </c>
    </row>
    <row r="6027" spans="1:7" x14ac:dyDescent="0.25">
      <c r="A6027">
        <v>440</v>
      </c>
      <c r="B6027">
        <v>500</v>
      </c>
      <c r="C6027" t="s">
        <v>1093</v>
      </c>
      <c r="D6027" t="s">
        <v>911</v>
      </c>
      <c r="E6027" t="s">
        <v>1048</v>
      </c>
      <c r="F6027" t="str">
        <f t="shared" si="94"/>
        <v>440500DKA6420DKA1070-1080DKA3210</v>
      </c>
      <c r="G6027" t="s">
        <v>501</v>
      </c>
    </row>
    <row r="6028" spans="1:7" x14ac:dyDescent="0.25">
      <c r="A6028">
        <v>440</v>
      </c>
      <c r="B6028">
        <v>500</v>
      </c>
      <c r="C6028" t="s">
        <v>1093</v>
      </c>
      <c r="D6028" t="s">
        <v>911</v>
      </c>
      <c r="E6028" t="s">
        <v>1050</v>
      </c>
      <c r="F6028" t="str">
        <f t="shared" si="94"/>
        <v>440500DKA6420DKA1070-1080DKA3220</v>
      </c>
      <c r="G6028" t="s">
        <v>501</v>
      </c>
    </row>
    <row r="6029" spans="1:7" x14ac:dyDescent="0.25">
      <c r="A6029">
        <v>440</v>
      </c>
      <c r="B6029">
        <v>500</v>
      </c>
      <c r="C6029" t="s">
        <v>1093</v>
      </c>
      <c r="D6029" t="s">
        <v>911</v>
      </c>
      <c r="E6029" t="s">
        <v>1052</v>
      </c>
      <c r="F6029" t="str">
        <f t="shared" si="94"/>
        <v>440500DKA6420DKA1070-1080DKA3230</v>
      </c>
      <c r="G6029" t="s">
        <v>501</v>
      </c>
    </row>
    <row r="6030" spans="1:7" x14ac:dyDescent="0.25">
      <c r="A6030">
        <v>440</v>
      </c>
      <c r="B6030">
        <v>500</v>
      </c>
      <c r="C6030" t="s">
        <v>1093</v>
      </c>
      <c r="D6030" t="s">
        <v>913</v>
      </c>
      <c r="E6030" t="s">
        <v>1046</v>
      </c>
      <c r="F6030" t="str">
        <f t="shared" si="94"/>
        <v>440500DKA6420DKA1090DKA3200</v>
      </c>
      <c r="G6030" t="s">
        <v>723</v>
      </c>
    </row>
    <row r="6031" spans="1:7" x14ac:dyDescent="0.25">
      <c r="A6031">
        <v>440</v>
      </c>
      <c r="B6031">
        <v>500</v>
      </c>
      <c r="C6031" t="s">
        <v>1093</v>
      </c>
      <c r="D6031" t="s">
        <v>913</v>
      </c>
      <c r="E6031" t="s">
        <v>1048</v>
      </c>
      <c r="F6031" t="str">
        <f t="shared" si="94"/>
        <v>440500DKA6420DKA1090DKA3210</v>
      </c>
      <c r="G6031" t="s">
        <v>723</v>
      </c>
    </row>
    <row r="6032" spans="1:7" x14ac:dyDescent="0.25">
      <c r="A6032">
        <v>440</v>
      </c>
      <c r="B6032">
        <v>500</v>
      </c>
      <c r="C6032" t="s">
        <v>1093</v>
      </c>
      <c r="D6032" t="s">
        <v>913</v>
      </c>
      <c r="E6032" t="s">
        <v>1050</v>
      </c>
      <c r="F6032" t="str">
        <f t="shared" si="94"/>
        <v>440500DKA6420DKA1090DKA3220</v>
      </c>
      <c r="G6032" t="s">
        <v>723</v>
      </c>
    </row>
    <row r="6033" spans="1:7" x14ac:dyDescent="0.25">
      <c r="A6033">
        <v>440</v>
      </c>
      <c r="B6033">
        <v>500</v>
      </c>
      <c r="C6033" t="s">
        <v>1093</v>
      </c>
      <c r="D6033" t="s">
        <v>913</v>
      </c>
      <c r="E6033" t="s">
        <v>1052</v>
      </c>
      <c r="F6033" t="str">
        <f t="shared" si="94"/>
        <v>440500DKA6420DKA1090DKA3230</v>
      </c>
      <c r="G6033" t="s">
        <v>723</v>
      </c>
    </row>
    <row r="6034" spans="1:7" x14ac:dyDescent="0.25">
      <c r="A6034">
        <v>440</v>
      </c>
      <c r="B6034">
        <v>500</v>
      </c>
      <c r="C6034" t="s">
        <v>1094</v>
      </c>
      <c r="D6034" t="s">
        <v>908</v>
      </c>
      <c r="E6034" t="s">
        <v>1046</v>
      </c>
      <c r="F6034" t="str">
        <f t="shared" si="94"/>
        <v>440500DKA6430DKA1040-1050DKA3200</v>
      </c>
      <c r="G6034" t="s">
        <v>501</v>
      </c>
    </row>
    <row r="6035" spans="1:7" x14ac:dyDescent="0.25">
      <c r="A6035">
        <v>440</v>
      </c>
      <c r="B6035">
        <v>500</v>
      </c>
      <c r="C6035" t="s">
        <v>1094</v>
      </c>
      <c r="D6035" t="s">
        <v>908</v>
      </c>
      <c r="E6035" t="s">
        <v>1048</v>
      </c>
      <c r="F6035" t="str">
        <f t="shared" si="94"/>
        <v>440500DKA6430DKA1040-1050DKA3210</v>
      </c>
      <c r="G6035" t="s">
        <v>501</v>
      </c>
    </row>
    <row r="6036" spans="1:7" x14ac:dyDescent="0.25">
      <c r="A6036">
        <v>440</v>
      </c>
      <c r="B6036">
        <v>500</v>
      </c>
      <c r="C6036" t="s">
        <v>1094</v>
      </c>
      <c r="D6036" t="s">
        <v>908</v>
      </c>
      <c r="E6036" t="s">
        <v>1050</v>
      </c>
      <c r="F6036" t="str">
        <f t="shared" si="94"/>
        <v>440500DKA6430DKA1040-1050DKA3220</v>
      </c>
      <c r="G6036" t="s">
        <v>501</v>
      </c>
    </row>
    <row r="6037" spans="1:7" x14ac:dyDescent="0.25">
      <c r="A6037">
        <v>440</v>
      </c>
      <c r="B6037">
        <v>500</v>
      </c>
      <c r="C6037" t="s">
        <v>1094</v>
      </c>
      <c r="D6037" t="s">
        <v>908</v>
      </c>
      <c r="E6037" t="s">
        <v>1052</v>
      </c>
      <c r="F6037" t="str">
        <f t="shared" si="94"/>
        <v>440500DKA6430DKA1040-1050DKA3230</v>
      </c>
      <c r="G6037" t="s">
        <v>501</v>
      </c>
    </row>
    <row r="6038" spans="1:7" x14ac:dyDescent="0.25">
      <c r="A6038">
        <v>440</v>
      </c>
      <c r="B6038">
        <v>500</v>
      </c>
      <c r="C6038" t="s">
        <v>1094</v>
      </c>
      <c r="D6038" t="s">
        <v>910</v>
      </c>
      <c r="E6038" t="s">
        <v>1046</v>
      </c>
      <c r="F6038" t="str">
        <f t="shared" si="94"/>
        <v>440500DKA6430DKA1060DKA3200</v>
      </c>
      <c r="G6038" t="s">
        <v>723</v>
      </c>
    </row>
    <row r="6039" spans="1:7" x14ac:dyDescent="0.25">
      <c r="A6039">
        <v>440</v>
      </c>
      <c r="B6039">
        <v>500</v>
      </c>
      <c r="C6039" t="s">
        <v>1094</v>
      </c>
      <c r="D6039" t="s">
        <v>910</v>
      </c>
      <c r="E6039" t="s">
        <v>1048</v>
      </c>
      <c r="F6039" t="str">
        <f t="shared" si="94"/>
        <v>440500DKA6430DKA1060DKA3210</v>
      </c>
      <c r="G6039" t="s">
        <v>723</v>
      </c>
    </row>
    <row r="6040" spans="1:7" x14ac:dyDescent="0.25">
      <c r="A6040">
        <v>440</v>
      </c>
      <c r="B6040">
        <v>500</v>
      </c>
      <c r="C6040" t="s">
        <v>1094</v>
      </c>
      <c r="D6040" t="s">
        <v>910</v>
      </c>
      <c r="E6040" t="s">
        <v>1050</v>
      </c>
      <c r="F6040" t="str">
        <f t="shared" si="94"/>
        <v>440500DKA6430DKA1060DKA3220</v>
      </c>
      <c r="G6040" t="s">
        <v>723</v>
      </c>
    </row>
    <row r="6041" spans="1:7" x14ac:dyDescent="0.25">
      <c r="A6041">
        <v>440</v>
      </c>
      <c r="B6041">
        <v>500</v>
      </c>
      <c r="C6041" t="s">
        <v>1094</v>
      </c>
      <c r="D6041" t="s">
        <v>910</v>
      </c>
      <c r="E6041" t="s">
        <v>1052</v>
      </c>
      <c r="F6041" t="str">
        <f t="shared" si="94"/>
        <v>440500DKA6430DKA1060DKA3230</v>
      </c>
      <c r="G6041" t="s">
        <v>723</v>
      </c>
    </row>
    <row r="6042" spans="1:7" x14ac:dyDescent="0.25">
      <c r="A6042">
        <v>440</v>
      </c>
      <c r="B6042">
        <v>500</v>
      </c>
      <c r="C6042" t="s">
        <v>1094</v>
      </c>
      <c r="D6042" t="s">
        <v>911</v>
      </c>
      <c r="E6042" t="s">
        <v>1046</v>
      </c>
      <c r="F6042" t="str">
        <f t="shared" si="94"/>
        <v>440500DKA6430DKA1070-1080DKA3200</v>
      </c>
      <c r="G6042" t="s">
        <v>501</v>
      </c>
    </row>
    <row r="6043" spans="1:7" x14ac:dyDescent="0.25">
      <c r="A6043">
        <v>440</v>
      </c>
      <c r="B6043">
        <v>500</v>
      </c>
      <c r="C6043" t="s">
        <v>1094</v>
      </c>
      <c r="D6043" t="s">
        <v>911</v>
      </c>
      <c r="E6043" t="s">
        <v>1048</v>
      </c>
      <c r="F6043" t="str">
        <f t="shared" si="94"/>
        <v>440500DKA6430DKA1070-1080DKA3210</v>
      </c>
      <c r="G6043" t="s">
        <v>501</v>
      </c>
    </row>
    <row r="6044" spans="1:7" x14ac:dyDescent="0.25">
      <c r="A6044">
        <v>440</v>
      </c>
      <c r="B6044">
        <v>500</v>
      </c>
      <c r="C6044" t="s">
        <v>1094</v>
      </c>
      <c r="D6044" t="s">
        <v>911</v>
      </c>
      <c r="E6044" t="s">
        <v>1050</v>
      </c>
      <c r="F6044" t="str">
        <f t="shared" si="94"/>
        <v>440500DKA6430DKA1070-1080DKA3220</v>
      </c>
      <c r="G6044" t="s">
        <v>501</v>
      </c>
    </row>
    <row r="6045" spans="1:7" x14ac:dyDescent="0.25">
      <c r="A6045">
        <v>440</v>
      </c>
      <c r="B6045">
        <v>500</v>
      </c>
      <c r="C6045" t="s">
        <v>1094</v>
      </c>
      <c r="D6045" t="s">
        <v>911</v>
      </c>
      <c r="E6045" t="s">
        <v>1052</v>
      </c>
      <c r="F6045" t="str">
        <f t="shared" si="94"/>
        <v>440500DKA6430DKA1070-1080DKA3230</v>
      </c>
      <c r="G6045" t="s">
        <v>501</v>
      </c>
    </row>
    <row r="6046" spans="1:7" x14ac:dyDescent="0.25">
      <c r="A6046">
        <v>440</v>
      </c>
      <c r="B6046">
        <v>500</v>
      </c>
      <c r="C6046" t="s">
        <v>1094</v>
      </c>
      <c r="D6046" t="s">
        <v>913</v>
      </c>
      <c r="E6046" t="s">
        <v>1046</v>
      </c>
      <c r="F6046" t="str">
        <f t="shared" si="94"/>
        <v>440500DKA6430DKA1090DKA3200</v>
      </c>
      <c r="G6046" t="s">
        <v>723</v>
      </c>
    </row>
    <row r="6047" spans="1:7" x14ac:dyDescent="0.25">
      <c r="A6047">
        <v>440</v>
      </c>
      <c r="B6047">
        <v>500</v>
      </c>
      <c r="C6047" t="s">
        <v>1094</v>
      </c>
      <c r="D6047" t="s">
        <v>913</v>
      </c>
      <c r="E6047" t="s">
        <v>1048</v>
      </c>
      <c r="F6047" t="str">
        <f t="shared" si="94"/>
        <v>440500DKA6430DKA1090DKA3210</v>
      </c>
      <c r="G6047" t="s">
        <v>723</v>
      </c>
    </row>
    <row r="6048" spans="1:7" x14ac:dyDescent="0.25">
      <c r="A6048">
        <v>440</v>
      </c>
      <c r="B6048">
        <v>500</v>
      </c>
      <c r="C6048" t="s">
        <v>1094</v>
      </c>
      <c r="D6048" t="s">
        <v>913</v>
      </c>
      <c r="E6048" t="s">
        <v>1050</v>
      </c>
      <c r="F6048" t="str">
        <f t="shared" si="94"/>
        <v>440500DKA6430DKA1090DKA3220</v>
      </c>
      <c r="G6048" t="s">
        <v>723</v>
      </c>
    </row>
    <row r="6049" spans="1:7" x14ac:dyDescent="0.25">
      <c r="A6049">
        <v>440</v>
      </c>
      <c r="B6049">
        <v>500</v>
      </c>
      <c r="C6049" t="s">
        <v>1094</v>
      </c>
      <c r="D6049" t="s">
        <v>913</v>
      </c>
      <c r="E6049" t="s">
        <v>1052</v>
      </c>
      <c r="F6049" t="str">
        <f t="shared" si="94"/>
        <v>440500DKA6430DKA1090DKA3230</v>
      </c>
      <c r="G6049" t="s">
        <v>723</v>
      </c>
    </row>
    <row r="6050" spans="1:7" x14ac:dyDescent="0.25">
      <c r="A6050">
        <v>440</v>
      </c>
      <c r="B6050">
        <v>510</v>
      </c>
      <c r="C6050" t="s">
        <v>1092</v>
      </c>
      <c r="D6050" t="s">
        <v>908</v>
      </c>
      <c r="E6050" t="s">
        <v>1046</v>
      </c>
      <c r="F6050" t="str">
        <f t="shared" si="94"/>
        <v>440510DKA6410DKA1040-1050DKA3200</v>
      </c>
      <c r="G6050" t="s">
        <v>723</v>
      </c>
    </row>
    <row r="6051" spans="1:7" x14ac:dyDescent="0.25">
      <c r="A6051">
        <v>440</v>
      </c>
      <c r="B6051">
        <v>510</v>
      </c>
      <c r="C6051" t="s">
        <v>1092</v>
      </c>
      <c r="D6051" t="s">
        <v>908</v>
      </c>
      <c r="E6051" t="s">
        <v>1048</v>
      </c>
      <c r="F6051" t="str">
        <f t="shared" si="94"/>
        <v>440510DKA6410DKA1040-1050DKA3210</v>
      </c>
      <c r="G6051" t="s">
        <v>723</v>
      </c>
    </row>
    <row r="6052" spans="1:7" x14ac:dyDescent="0.25">
      <c r="A6052">
        <v>440</v>
      </c>
      <c r="B6052">
        <v>510</v>
      </c>
      <c r="C6052" t="s">
        <v>1092</v>
      </c>
      <c r="D6052" t="s">
        <v>908</v>
      </c>
      <c r="E6052" t="s">
        <v>1050</v>
      </c>
      <c r="F6052" t="str">
        <f t="shared" si="94"/>
        <v>440510DKA6410DKA1040-1050DKA3220</v>
      </c>
      <c r="G6052" t="s">
        <v>723</v>
      </c>
    </row>
    <row r="6053" spans="1:7" x14ac:dyDescent="0.25">
      <c r="A6053">
        <v>440</v>
      </c>
      <c r="B6053">
        <v>510</v>
      </c>
      <c r="C6053" t="s">
        <v>1092</v>
      </c>
      <c r="D6053" t="s">
        <v>908</v>
      </c>
      <c r="E6053" t="s">
        <v>1052</v>
      </c>
      <c r="F6053" t="str">
        <f t="shared" si="94"/>
        <v>440510DKA6410DKA1040-1050DKA3230</v>
      </c>
      <c r="G6053" t="s">
        <v>723</v>
      </c>
    </row>
    <row r="6054" spans="1:7" x14ac:dyDescent="0.25">
      <c r="A6054">
        <v>440</v>
      </c>
      <c r="B6054">
        <v>510</v>
      </c>
      <c r="C6054" t="s">
        <v>1092</v>
      </c>
      <c r="D6054" t="s">
        <v>910</v>
      </c>
      <c r="E6054" t="s">
        <v>1046</v>
      </c>
      <c r="F6054" t="str">
        <f t="shared" si="94"/>
        <v>440510DKA6410DKA1060DKA3200</v>
      </c>
      <c r="G6054" t="s">
        <v>501</v>
      </c>
    </row>
    <row r="6055" spans="1:7" x14ac:dyDescent="0.25">
      <c r="A6055">
        <v>440</v>
      </c>
      <c r="B6055">
        <v>510</v>
      </c>
      <c r="C6055" t="s">
        <v>1092</v>
      </c>
      <c r="D6055" t="s">
        <v>910</v>
      </c>
      <c r="E6055" t="s">
        <v>1048</v>
      </c>
      <c r="F6055" t="str">
        <f t="shared" si="94"/>
        <v>440510DKA6410DKA1060DKA3210</v>
      </c>
      <c r="G6055" t="s">
        <v>501</v>
      </c>
    </row>
    <row r="6056" spans="1:7" x14ac:dyDescent="0.25">
      <c r="A6056">
        <v>440</v>
      </c>
      <c r="B6056">
        <v>510</v>
      </c>
      <c r="C6056" t="s">
        <v>1092</v>
      </c>
      <c r="D6056" t="s">
        <v>910</v>
      </c>
      <c r="E6056" t="s">
        <v>1050</v>
      </c>
      <c r="F6056" t="str">
        <f t="shared" si="94"/>
        <v>440510DKA6410DKA1060DKA3220</v>
      </c>
      <c r="G6056" t="s">
        <v>501</v>
      </c>
    </row>
    <row r="6057" spans="1:7" x14ac:dyDescent="0.25">
      <c r="A6057">
        <v>440</v>
      </c>
      <c r="B6057">
        <v>510</v>
      </c>
      <c r="C6057" t="s">
        <v>1092</v>
      </c>
      <c r="D6057" t="s">
        <v>910</v>
      </c>
      <c r="E6057" t="s">
        <v>1052</v>
      </c>
      <c r="F6057" t="str">
        <f t="shared" si="94"/>
        <v>440510DKA6410DKA1060DKA3230</v>
      </c>
      <c r="G6057" t="s">
        <v>501</v>
      </c>
    </row>
    <row r="6058" spans="1:7" x14ac:dyDescent="0.25">
      <c r="A6058">
        <v>440</v>
      </c>
      <c r="B6058">
        <v>510</v>
      </c>
      <c r="C6058" t="s">
        <v>1092</v>
      </c>
      <c r="D6058" t="s">
        <v>911</v>
      </c>
      <c r="E6058" t="s">
        <v>1046</v>
      </c>
      <c r="F6058" t="str">
        <f t="shared" si="94"/>
        <v>440510DKA6410DKA1070-1080DKA3200</v>
      </c>
      <c r="G6058" t="s">
        <v>723</v>
      </c>
    </row>
    <row r="6059" spans="1:7" x14ac:dyDescent="0.25">
      <c r="A6059">
        <v>440</v>
      </c>
      <c r="B6059">
        <v>510</v>
      </c>
      <c r="C6059" t="s">
        <v>1092</v>
      </c>
      <c r="D6059" t="s">
        <v>911</v>
      </c>
      <c r="E6059" t="s">
        <v>1048</v>
      </c>
      <c r="F6059" t="str">
        <f t="shared" si="94"/>
        <v>440510DKA6410DKA1070-1080DKA3210</v>
      </c>
      <c r="G6059" t="s">
        <v>723</v>
      </c>
    </row>
    <row r="6060" spans="1:7" x14ac:dyDescent="0.25">
      <c r="A6060">
        <v>440</v>
      </c>
      <c r="B6060">
        <v>510</v>
      </c>
      <c r="C6060" t="s">
        <v>1092</v>
      </c>
      <c r="D6060" t="s">
        <v>911</v>
      </c>
      <c r="E6060" t="s">
        <v>1050</v>
      </c>
      <c r="F6060" t="str">
        <f t="shared" si="94"/>
        <v>440510DKA6410DKA1070-1080DKA3220</v>
      </c>
      <c r="G6060" t="s">
        <v>723</v>
      </c>
    </row>
    <row r="6061" spans="1:7" x14ac:dyDescent="0.25">
      <c r="A6061">
        <v>440</v>
      </c>
      <c r="B6061">
        <v>510</v>
      </c>
      <c r="C6061" t="s">
        <v>1092</v>
      </c>
      <c r="D6061" t="s">
        <v>911</v>
      </c>
      <c r="E6061" t="s">
        <v>1052</v>
      </c>
      <c r="F6061" t="str">
        <f t="shared" si="94"/>
        <v>440510DKA6410DKA1070-1080DKA3230</v>
      </c>
      <c r="G6061" t="s">
        <v>723</v>
      </c>
    </row>
    <row r="6062" spans="1:7" x14ac:dyDescent="0.25">
      <c r="A6062">
        <v>440</v>
      </c>
      <c r="B6062">
        <v>510</v>
      </c>
      <c r="C6062" t="s">
        <v>1092</v>
      </c>
      <c r="D6062" t="s">
        <v>913</v>
      </c>
      <c r="E6062" t="s">
        <v>1046</v>
      </c>
      <c r="F6062" t="str">
        <f t="shared" si="94"/>
        <v>440510DKA6410DKA1090DKA3200</v>
      </c>
      <c r="G6062" t="s">
        <v>501</v>
      </c>
    </row>
    <row r="6063" spans="1:7" x14ac:dyDescent="0.25">
      <c r="A6063">
        <v>440</v>
      </c>
      <c r="B6063">
        <v>510</v>
      </c>
      <c r="C6063" t="s">
        <v>1092</v>
      </c>
      <c r="D6063" t="s">
        <v>913</v>
      </c>
      <c r="E6063" t="s">
        <v>1048</v>
      </c>
      <c r="F6063" t="str">
        <f t="shared" si="94"/>
        <v>440510DKA6410DKA1090DKA3210</v>
      </c>
      <c r="G6063" t="s">
        <v>501</v>
      </c>
    </row>
    <row r="6064" spans="1:7" x14ac:dyDescent="0.25">
      <c r="A6064">
        <v>440</v>
      </c>
      <c r="B6064">
        <v>510</v>
      </c>
      <c r="C6064" t="s">
        <v>1092</v>
      </c>
      <c r="D6064" t="s">
        <v>913</v>
      </c>
      <c r="E6064" t="s">
        <v>1050</v>
      </c>
      <c r="F6064" t="str">
        <f t="shared" si="94"/>
        <v>440510DKA6410DKA1090DKA3220</v>
      </c>
      <c r="G6064" t="s">
        <v>501</v>
      </c>
    </row>
    <row r="6065" spans="1:7" x14ac:dyDescent="0.25">
      <c r="A6065">
        <v>440</v>
      </c>
      <c r="B6065">
        <v>510</v>
      </c>
      <c r="C6065" t="s">
        <v>1092</v>
      </c>
      <c r="D6065" t="s">
        <v>913</v>
      </c>
      <c r="E6065" t="s">
        <v>1052</v>
      </c>
      <c r="F6065" t="str">
        <f t="shared" si="94"/>
        <v>440510DKA6410DKA1090DKA3230</v>
      </c>
      <c r="G6065" t="s">
        <v>501</v>
      </c>
    </row>
    <row r="6066" spans="1:7" x14ac:dyDescent="0.25">
      <c r="A6066">
        <v>440</v>
      </c>
      <c r="B6066">
        <v>510</v>
      </c>
      <c r="C6066" t="s">
        <v>1093</v>
      </c>
      <c r="D6066" t="s">
        <v>908</v>
      </c>
      <c r="E6066" t="s">
        <v>1046</v>
      </c>
      <c r="F6066" t="str">
        <f t="shared" si="94"/>
        <v>440510DKA6420DKA1040-1050DKA3200</v>
      </c>
      <c r="G6066" t="s">
        <v>501</v>
      </c>
    </row>
    <row r="6067" spans="1:7" x14ac:dyDescent="0.25">
      <c r="A6067">
        <v>440</v>
      </c>
      <c r="B6067">
        <v>510</v>
      </c>
      <c r="C6067" t="s">
        <v>1093</v>
      </c>
      <c r="D6067" t="s">
        <v>908</v>
      </c>
      <c r="E6067" t="s">
        <v>1048</v>
      </c>
      <c r="F6067" t="str">
        <f t="shared" si="94"/>
        <v>440510DKA6420DKA1040-1050DKA3210</v>
      </c>
      <c r="G6067" t="s">
        <v>501</v>
      </c>
    </row>
    <row r="6068" spans="1:7" x14ac:dyDescent="0.25">
      <c r="A6068">
        <v>440</v>
      </c>
      <c r="B6068">
        <v>510</v>
      </c>
      <c r="C6068" t="s">
        <v>1093</v>
      </c>
      <c r="D6068" t="s">
        <v>908</v>
      </c>
      <c r="E6068" t="s">
        <v>1050</v>
      </c>
      <c r="F6068" t="str">
        <f t="shared" si="94"/>
        <v>440510DKA6420DKA1040-1050DKA3220</v>
      </c>
      <c r="G6068" t="s">
        <v>501</v>
      </c>
    </row>
    <row r="6069" spans="1:7" x14ac:dyDescent="0.25">
      <c r="A6069">
        <v>440</v>
      </c>
      <c r="B6069">
        <v>510</v>
      </c>
      <c r="C6069" t="s">
        <v>1093</v>
      </c>
      <c r="D6069" t="s">
        <v>908</v>
      </c>
      <c r="E6069" t="s">
        <v>1052</v>
      </c>
      <c r="F6069" t="str">
        <f t="shared" si="94"/>
        <v>440510DKA6420DKA1040-1050DKA3230</v>
      </c>
      <c r="G6069" t="s">
        <v>501</v>
      </c>
    </row>
    <row r="6070" spans="1:7" x14ac:dyDescent="0.25">
      <c r="A6070">
        <v>440</v>
      </c>
      <c r="B6070">
        <v>510</v>
      </c>
      <c r="C6070" t="s">
        <v>1093</v>
      </c>
      <c r="D6070" t="s">
        <v>910</v>
      </c>
      <c r="E6070" t="s">
        <v>1046</v>
      </c>
      <c r="F6070" t="str">
        <f t="shared" si="94"/>
        <v>440510DKA6420DKA1060DKA3200</v>
      </c>
      <c r="G6070" t="s">
        <v>501</v>
      </c>
    </row>
    <row r="6071" spans="1:7" x14ac:dyDescent="0.25">
      <c r="A6071">
        <v>440</v>
      </c>
      <c r="B6071">
        <v>510</v>
      </c>
      <c r="C6071" t="s">
        <v>1093</v>
      </c>
      <c r="D6071" t="s">
        <v>910</v>
      </c>
      <c r="E6071" t="s">
        <v>1048</v>
      </c>
      <c r="F6071" t="str">
        <f t="shared" si="94"/>
        <v>440510DKA6420DKA1060DKA3210</v>
      </c>
      <c r="G6071" t="s">
        <v>501</v>
      </c>
    </row>
    <row r="6072" spans="1:7" x14ac:dyDescent="0.25">
      <c r="A6072">
        <v>440</v>
      </c>
      <c r="B6072">
        <v>510</v>
      </c>
      <c r="C6072" t="s">
        <v>1093</v>
      </c>
      <c r="D6072" t="s">
        <v>910</v>
      </c>
      <c r="E6072" t="s">
        <v>1050</v>
      </c>
      <c r="F6072" t="str">
        <f t="shared" si="94"/>
        <v>440510DKA6420DKA1060DKA3220</v>
      </c>
      <c r="G6072" t="s">
        <v>501</v>
      </c>
    </row>
    <row r="6073" spans="1:7" x14ac:dyDescent="0.25">
      <c r="A6073">
        <v>440</v>
      </c>
      <c r="B6073">
        <v>510</v>
      </c>
      <c r="C6073" t="s">
        <v>1093</v>
      </c>
      <c r="D6073" t="s">
        <v>910</v>
      </c>
      <c r="E6073" t="s">
        <v>1052</v>
      </c>
      <c r="F6073" t="str">
        <f t="shared" si="94"/>
        <v>440510DKA6420DKA1060DKA3230</v>
      </c>
      <c r="G6073" t="s">
        <v>501</v>
      </c>
    </row>
    <row r="6074" spans="1:7" x14ac:dyDescent="0.25">
      <c r="A6074">
        <v>440</v>
      </c>
      <c r="B6074">
        <v>510</v>
      </c>
      <c r="C6074" t="s">
        <v>1093</v>
      </c>
      <c r="D6074" t="s">
        <v>911</v>
      </c>
      <c r="E6074" t="s">
        <v>1046</v>
      </c>
      <c r="F6074" t="str">
        <f t="shared" si="94"/>
        <v>440510DKA6420DKA1070-1080DKA3200</v>
      </c>
      <c r="G6074" t="s">
        <v>501</v>
      </c>
    </row>
    <row r="6075" spans="1:7" x14ac:dyDescent="0.25">
      <c r="A6075">
        <v>440</v>
      </c>
      <c r="B6075">
        <v>510</v>
      </c>
      <c r="C6075" t="s">
        <v>1093</v>
      </c>
      <c r="D6075" t="s">
        <v>911</v>
      </c>
      <c r="E6075" t="s">
        <v>1048</v>
      </c>
      <c r="F6075" t="str">
        <f t="shared" si="94"/>
        <v>440510DKA6420DKA1070-1080DKA3210</v>
      </c>
      <c r="G6075" t="s">
        <v>501</v>
      </c>
    </row>
    <row r="6076" spans="1:7" x14ac:dyDescent="0.25">
      <c r="A6076">
        <v>440</v>
      </c>
      <c r="B6076">
        <v>510</v>
      </c>
      <c r="C6076" t="s">
        <v>1093</v>
      </c>
      <c r="D6076" t="s">
        <v>911</v>
      </c>
      <c r="E6076" t="s">
        <v>1050</v>
      </c>
      <c r="F6076" t="str">
        <f t="shared" si="94"/>
        <v>440510DKA6420DKA1070-1080DKA3220</v>
      </c>
      <c r="G6076" t="s">
        <v>501</v>
      </c>
    </row>
    <row r="6077" spans="1:7" x14ac:dyDescent="0.25">
      <c r="A6077">
        <v>440</v>
      </c>
      <c r="B6077">
        <v>510</v>
      </c>
      <c r="C6077" t="s">
        <v>1093</v>
      </c>
      <c r="D6077" t="s">
        <v>911</v>
      </c>
      <c r="E6077" t="s">
        <v>1052</v>
      </c>
      <c r="F6077" t="str">
        <f t="shared" si="94"/>
        <v>440510DKA6420DKA1070-1080DKA3230</v>
      </c>
      <c r="G6077" t="s">
        <v>501</v>
      </c>
    </row>
    <row r="6078" spans="1:7" x14ac:dyDescent="0.25">
      <c r="A6078">
        <v>440</v>
      </c>
      <c r="B6078">
        <v>510</v>
      </c>
      <c r="C6078" t="s">
        <v>1093</v>
      </c>
      <c r="D6078" t="s">
        <v>913</v>
      </c>
      <c r="E6078" t="s">
        <v>1046</v>
      </c>
      <c r="F6078" t="str">
        <f t="shared" si="94"/>
        <v>440510DKA6420DKA1090DKA3200</v>
      </c>
      <c r="G6078" t="s">
        <v>501</v>
      </c>
    </row>
    <row r="6079" spans="1:7" x14ac:dyDescent="0.25">
      <c r="A6079">
        <v>440</v>
      </c>
      <c r="B6079">
        <v>510</v>
      </c>
      <c r="C6079" t="s">
        <v>1093</v>
      </c>
      <c r="D6079" t="s">
        <v>913</v>
      </c>
      <c r="E6079" t="s">
        <v>1048</v>
      </c>
      <c r="F6079" t="str">
        <f t="shared" si="94"/>
        <v>440510DKA6420DKA1090DKA3210</v>
      </c>
      <c r="G6079" t="s">
        <v>501</v>
      </c>
    </row>
    <row r="6080" spans="1:7" x14ac:dyDescent="0.25">
      <c r="A6080">
        <v>440</v>
      </c>
      <c r="B6080">
        <v>510</v>
      </c>
      <c r="C6080" t="s">
        <v>1093</v>
      </c>
      <c r="D6080" t="s">
        <v>913</v>
      </c>
      <c r="E6080" t="s">
        <v>1050</v>
      </c>
      <c r="F6080" t="str">
        <f t="shared" si="94"/>
        <v>440510DKA6420DKA1090DKA3220</v>
      </c>
      <c r="G6080" t="s">
        <v>501</v>
      </c>
    </row>
    <row r="6081" spans="1:7" x14ac:dyDescent="0.25">
      <c r="A6081">
        <v>440</v>
      </c>
      <c r="B6081">
        <v>510</v>
      </c>
      <c r="C6081" t="s">
        <v>1093</v>
      </c>
      <c r="D6081" t="s">
        <v>913</v>
      </c>
      <c r="E6081" t="s">
        <v>1052</v>
      </c>
      <c r="F6081" t="str">
        <f t="shared" si="94"/>
        <v>440510DKA6420DKA1090DKA3230</v>
      </c>
      <c r="G6081" t="s">
        <v>501</v>
      </c>
    </row>
    <row r="6082" spans="1:7" x14ac:dyDescent="0.25">
      <c r="A6082">
        <v>440</v>
      </c>
      <c r="B6082">
        <v>510</v>
      </c>
      <c r="C6082" t="s">
        <v>1094</v>
      </c>
      <c r="D6082" t="s">
        <v>908</v>
      </c>
      <c r="E6082" t="s">
        <v>1046</v>
      </c>
      <c r="F6082" t="str">
        <f t="shared" si="94"/>
        <v>440510DKA6430DKA1040-1050DKA3200</v>
      </c>
      <c r="G6082" t="s">
        <v>501</v>
      </c>
    </row>
    <row r="6083" spans="1:7" x14ac:dyDescent="0.25">
      <c r="A6083">
        <v>440</v>
      </c>
      <c r="B6083">
        <v>510</v>
      </c>
      <c r="C6083" t="s">
        <v>1094</v>
      </c>
      <c r="D6083" t="s">
        <v>908</v>
      </c>
      <c r="E6083" t="s">
        <v>1048</v>
      </c>
      <c r="F6083" t="str">
        <f t="shared" ref="F6083:F6146" si="95">CONCATENATE(A6083,B6083,C6083,D6083,E6083)</f>
        <v>440510DKA6430DKA1040-1050DKA3210</v>
      </c>
      <c r="G6083" t="s">
        <v>501</v>
      </c>
    </row>
    <row r="6084" spans="1:7" x14ac:dyDescent="0.25">
      <c r="A6084">
        <v>440</v>
      </c>
      <c r="B6084">
        <v>510</v>
      </c>
      <c r="C6084" t="s">
        <v>1094</v>
      </c>
      <c r="D6084" t="s">
        <v>908</v>
      </c>
      <c r="E6084" t="s">
        <v>1050</v>
      </c>
      <c r="F6084" t="str">
        <f t="shared" si="95"/>
        <v>440510DKA6430DKA1040-1050DKA3220</v>
      </c>
      <c r="G6084" t="s">
        <v>501</v>
      </c>
    </row>
    <row r="6085" spans="1:7" x14ac:dyDescent="0.25">
      <c r="A6085">
        <v>440</v>
      </c>
      <c r="B6085">
        <v>510</v>
      </c>
      <c r="C6085" t="s">
        <v>1094</v>
      </c>
      <c r="D6085" t="s">
        <v>908</v>
      </c>
      <c r="E6085" t="s">
        <v>1052</v>
      </c>
      <c r="F6085" t="str">
        <f t="shared" si="95"/>
        <v>440510DKA6430DKA1040-1050DKA3230</v>
      </c>
      <c r="G6085" t="s">
        <v>501</v>
      </c>
    </row>
    <row r="6086" spans="1:7" x14ac:dyDescent="0.25">
      <c r="A6086">
        <v>440</v>
      </c>
      <c r="B6086">
        <v>510</v>
      </c>
      <c r="C6086" t="s">
        <v>1094</v>
      </c>
      <c r="D6086" t="s">
        <v>910</v>
      </c>
      <c r="E6086" t="s">
        <v>1046</v>
      </c>
      <c r="F6086" t="str">
        <f t="shared" si="95"/>
        <v>440510DKA6430DKA1060DKA3200</v>
      </c>
      <c r="G6086" t="s">
        <v>723</v>
      </c>
    </row>
    <row r="6087" spans="1:7" x14ac:dyDescent="0.25">
      <c r="A6087">
        <v>440</v>
      </c>
      <c r="B6087">
        <v>510</v>
      </c>
      <c r="C6087" t="s">
        <v>1094</v>
      </c>
      <c r="D6087" t="s">
        <v>910</v>
      </c>
      <c r="E6087" t="s">
        <v>1048</v>
      </c>
      <c r="F6087" t="str">
        <f t="shared" si="95"/>
        <v>440510DKA6430DKA1060DKA3210</v>
      </c>
      <c r="G6087" t="s">
        <v>723</v>
      </c>
    </row>
    <row r="6088" spans="1:7" x14ac:dyDescent="0.25">
      <c r="A6088">
        <v>440</v>
      </c>
      <c r="B6088">
        <v>510</v>
      </c>
      <c r="C6088" t="s">
        <v>1094</v>
      </c>
      <c r="D6088" t="s">
        <v>910</v>
      </c>
      <c r="E6088" t="s">
        <v>1050</v>
      </c>
      <c r="F6088" t="str">
        <f t="shared" si="95"/>
        <v>440510DKA6430DKA1060DKA3220</v>
      </c>
      <c r="G6088" t="s">
        <v>723</v>
      </c>
    </row>
    <row r="6089" spans="1:7" x14ac:dyDescent="0.25">
      <c r="A6089">
        <v>440</v>
      </c>
      <c r="B6089">
        <v>510</v>
      </c>
      <c r="C6089" t="s">
        <v>1094</v>
      </c>
      <c r="D6089" t="s">
        <v>910</v>
      </c>
      <c r="E6089" t="s">
        <v>1052</v>
      </c>
      <c r="F6089" t="str">
        <f t="shared" si="95"/>
        <v>440510DKA6430DKA1060DKA3230</v>
      </c>
      <c r="G6089" t="s">
        <v>723</v>
      </c>
    </row>
    <row r="6090" spans="1:7" x14ac:dyDescent="0.25">
      <c r="A6090">
        <v>440</v>
      </c>
      <c r="B6090">
        <v>510</v>
      </c>
      <c r="C6090" t="s">
        <v>1094</v>
      </c>
      <c r="D6090" t="s">
        <v>911</v>
      </c>
      <c r="E6090" t="s">
        <v>1046</v>
      </c>
      <c r="F6090" t="str">
        <f t="shared" si="95"/>
        <v>440510DKA6430DKA1070-1080DKA3200</v>
      </c>
      <c r="G6090" t="s">
        <v>501</v>
      </c>
    </row>
    <row r="6091" spans="1:7" x14ac:dyDescent="0.25">
      <c r="A6091">
        <v>440</v>
      </c>
      <c r="B6091">
        <v>510</v>
      </c>
      <c r="C6091" t="s">
        <v>1094</v>
      </c>
      <c r="D6091" t="s">
        <v>911</v>
      </c>
      <c r="E6091" t="s">
        <v>1048</v>
      </c>
      <c r="F6091" t="str">
        <f t="shared" si="95"/>
        <v>440510DKA6430DKA1070-1080DKA3210</v>
      </c>
      <c r="G6091" t="s">
        <v>501</v>
      </c>
    </row>
    <row r="6092" spans="1:7" x14ac:dyDescent="0.25">
      <c r="A6092">
        <v>440</v>
      </c>
      <c r="B6092">
        <v>510</v>
      </c>
      <c r="C6092" t="s">
        <v>1094</v>
      </c>
      <c r="D6092" t="s">
        <v>911</v>
      </c>
      <c r="E6092" t="s">
        <v>1050</v>
      </c>
      <c r="F6092" t="str">
        <f t="shared" si="95"/>
        <v>440510DKA6430DKA1070-1080DKA3220</v>
      </c>
      <c r="G6092" t="s">
        <v>501</v>
      </c>
    </row>
    <row r="6093" spans="1:7" x14ac:dyDescent="0.25">
      <c r="A6093">
        <v>440</v>
      </c>
      <c r="B6093">
        <v>510</v>
      </c>
      <c r="C6093" t="s">
        <v>1094</v>
      </c>
      <c r="D6093" t="s">
        <v>911</v>
      </c>
      <c r="E6093" t="s">
        <v>1052</v>
      </c>
      <c r="F6093" t="str">
        <f t="shared" si="95"/>
        <v>440510DKA6430DKA1070-1080DKA3230</v>
      </c>
      <c r="G6093" t="s">
        <v>501</v>
      </c>
    </row>
    <row r="6094" spans="1:7" x14ac:dyDescent="0.25">
      <c r="A6094">
        <v>440</v>
      </c>
      <c r="B6094">
        <v>510</v>
      </c>
      <c r="C6094" t="s">
        <v>1094</v>
      </c>
      <c r="D6094" t="s">
        <v>913</v>
      </c>
      <c r="E6094" t="s">
        <v>1046</v>
      </c>
      <c r="F6094" t="str">
        <f t="shared" si="95"/>
        <v>440510DKA6430DKA1090DKA3200</v>
      </c>
      <c r="G6094" t="s">
        <v>723</v>
      </c>
    </row>
    <row r="6095" spans="1:7" x14ac:dyDescent="0.25">
      <c r="A6095">
        <v>440</v>
      </c>
      <c r="B6095">
        <v>510</v>
      </c>
      <c r="C6095" t="s">
        <v>1094</v>
      </c>
      <c r="D6095" t="s">
        <v>913</v>
      </c>
      <c r="E6095" t="s">
        <v>1048</v>
      </c>
      <c r="F6095" t="str">
        <f t="shared" si="95"/>
        <v>440510DKA6430DKA1090DKA3210</v>
      </c>
      <c r="G6095" t="s">
        <v>723</v>
      </c>
    </row>
    <row r="6096" spans="1:7" x14ac:dyDescent="0.25">
      <c r="A6096">
        <v>440</v>
      </c>
      <c r="B6096">
        <v>510</v>
      </c>
      <c r="C6096" t="s">
        <v>1094</v>
      </c>
      <c r="D6096" t="s">
        <v>913</v>
      </c>
      <c r="E6096" t="s">
        <v>1050</v>
      </c>
      <c r="F6096" t="str">
        <f t="shared" si="95"/>
        <v>440510DKA6430DKA1090DKA3220</v>
      </c>
      <c r="G6096" t="s">
        <v>723</v>
      </c>
    </row>
    <row r="6097" spans="1:7" x14ac:dyDescent="0.25">
      <c r="A6097">
        <v>440</v>
      </c>
      <c r="B6097">
        <v>510</v>
      </c>
      <c r="C6097" t="s">
        <v>1094</v>
      </c>
      <c r="D6097" t="s">
        <v>913</v>
      </c>
      <c r="E6097" t="s">
        <v>1052</v>
      </c>
      <c r="F6097" t="str">
        <f t="shared" si="95"/>
        <v>440510DKA6430DKA1090DKA3230</v>
      </c>
      <c r="G6097" t="s">
        <v>723</v>
      </c>
    </row>
    <row r="6098" spans="1:7" x14ac:dyDescent="0.25">
      <c r="A6098">
        <v>440</v>
      </c>
      <c r="B6098">
        <v>520</v>
      </c>
      <c r="C6098" t="s">
        <v>1092</v>
      </c>
      <c r="D6098" t="s">
        <v>908</v>
      </c>
      <c r="E6098" t="s">
        <v>1046</v>
      </c>
      <c r="F6098" t="str">
        <f t="shared" si="95"/>
        <v>440520DKA6410DKA1040-1050DKA3200</v>
      </c>
      <c r="G6098" t="s">
        <v>723</v>
      </c>
    </row>
    <row r="6099" spans="1:7" x14ac:dyDescent="0.25">
      <c r="A6099">
        <v>440</v>
      </c>
      <c r="B6099">
        <v>520</v>
      </c>
      <c r="C6099" t="s">
        <v>1092</v>
      </c>
      <c r="D6099" t="s">
        <v>908</v>
      </c>
      <c r="E6099" t="s">
        <v>1048</v>
      </c>
      <c r="F6099" t="str">
        <f t="shared" si="95"/>
        <v>440520DKA6410DKA1040-1050DKA3210</v>
      </c>
      <c r="G6099" t="s">
        <v>723</v>
      </c>
    </row>
    <row r="6100" spans="1:7" x14ac:dyDescent="0.25">
      <c r="A6100">
        <v>440</v>
      </c>
      <c r="B6100">
        <v>520</v>
      </c>
      <c r="C6100" t="s">
        <v>1092</v>
      </c>
      <c r="D6100" t="s">
        <v>908</v>
      </c>
      <c r="E6100" t="s">
        <v>1050</v>
      </c>
      <c r="F6100" t="str">
        <f t="shared" si="95"/>
        <v>440520DKA6410DKA1040-1050DKA3220</v>
      </c>
      <c r="G6100" t="s">
        <v>723</v>
      </c>
    </row>
    <row r="6101" spans="1:7" x14ac:dyDescent="0.25">
      <c r="A6101">
        <v>440</v>
      </c>
      <c r="B6101">
        <v>520</v>
      </c>
      <c r="C6101" t="s">
        <v>1092</v>
      </c>
      <c r="D6101" t="s">
        <v>908</v>
      </c>
      <c r="E6101" t="s">
        <v>1052</v>
      </c>
      <c r="F6101" t="str">
        <f t="shared" si="95"/>
        <v>440520DKA6410DKA1040-1050DKA3230</v>
      </c>
      <c r="G6101" t="s">
        <v>723</v>
      </c>
    </row>
    <row r="6102" spans="1:7" x14ac:dyDescent="0.25">
      <c r="A6102">
        <v>440</v>
      </c>
      <c r="B6102">
        <v>520</v>
      </c>
      <c r="C6102" t="s">
        <v>1092</v>
      </c>
      <c r="D6102" t="s">
        <v>910</v>
      </c>
      <c r="E6102" t="s">
        <v>1046</v>
      </c>
      <c r="F6102" t="str">
        <f t="shared" si="95"/>
        <v>440520DKA6410DKA1060DKA3200</v>
      </c>
      <c r="G6102" t="s">
        <v>501</v>
      </c>
    </row>
    <row r="6103" spans="1:7" x14ac:dyDescent="0.25">
      <c r="A6103">
        <v>440</v>
      </c>
      <c r="B6103">
        <v>520</v>
      </c>
      <c r="C6103" t="s">
        <v>1092</v>
      </c>
      <c r="D6103" t="s">
        <v>910</v>
      </c>
      <c r="E6103" t="s">
        <v>1048</v>
      </c>
      <c r="F6103" t="str">
        <f t="shared" si="95"/>
        <v>440520DKA6410DKA1060DKA3210</v>
      </c>
      <c r="G6103" t="s">
        <v>501</v>
      </c>
    </row>
    <row r="6104" spans="1:7" x14ac:dyDescent="0.25">
      <c r="A6104">
        <v>440</v>
      </c>
      <c r="B6104">
        <v>520</v>
      </c>
      <c r="C6104" t="s">
        <v>1092</v>
      </c>
      <c r="D6104" t="s">
        <v>910</v>
      </c>
      <c r="E6104" t="s">
        <v>1050</v>
      </c>
      <c r="F6104" t="str">
        <f t="shared" si="95"/>
        <v>440520DKA6410DKA1060DKA3220</v>
      </c>
      <c r="G6104" t="s">
        <v>501</v>
      </c>
    </row>
    <row r="6105" spans="1:7" x14ac:dyDescent="0.25">
      <c r="A6105">
        <v>440</v>
      </c>
      <c r="B6105">
        <v>520</v>
      </c>
      <c r="C6105" t="s">
        <v>1092</v>
      </c>
      <c r="D6105" t="s">
        <v>910</v>
      </c>
      <c r="E6105" t="s">
        <v>1052</v>
      </c>
      <c r="F6105" t="str">
        <f t="shared" si="95"/>
        <v>440520DKA6410DKA1060DKA3230</v>
      </c>
      <c r="G6105" t="s">
        <v>501</v>
      </c>
    </row>
    <row r="6106" spans="1:7" x14ac:dyDescent="0.25">
      <c r="A6106">
        <v>440</v>
      </c>
      <c r="B6106">
        <v>520</v>
      </c>
      <c r="C6106" t="s">
        <v>1092</v>
      </c>
      <c r="D6106" t="s">
        <v>911</v>
      </c>
      <c r="E6106" t="s">
        <v>1046</v>
      </c>
      <c r="F6106" t="str">
        <f t="shared" si="95"/>
        <v>440520DKA6410DKA1070-1080DKA3200</v>
      </c>
      <c r="G6106" t="s">
        <v>723</v>
      </c>
    </row>
    <row r="6107" spans="1:7" x14ac:dyDescent="0.25">
      <c r="A6107">
        <v>440</v>
      </c>
      <c r="B6107">
        <v>520</v>
      </c>
      <c r="C6107" t="s">
        <v>1092</v>
      </c>
      <c r="D6107" t="s">
        <v>911</v>
      </c>
      <c r="E6107" t="s">
        <v>1048</v>
      </c>
      <c r="F6107" t="str">
        <f t="shared" si="95"/>
        <v>440520DKA6410DKA1070-1080DKA3210</v>
      </c>
      <c r="G6107" t="s">
        <v>723</v>
      </c>
    </row>
    <row r="6108" spans="1:7" x14ac:dyDescent="0.25">
      <c r="A6108">
        <v>440</v>
      </c>
      <c r="B6108">
        <v>520</v>
      </c>
      <c r="C6108" t="s">
        <v>1092</v>
      </c>
      <c r="D6108" t="s">
        <v>911</v>
      </c>
      <c r="E6108" t="s">
        <v>1050</v>
      </c>
      <c r="F6108" t="str">
        <f t="shared" si="95"/>
        <v>440520DKA6410DKA1070-1080DKA3220</v>
      </c>
      <c r="G6108" t="s">
        <v>723</v>
      </c>
    </row>
    <row r="6109" spans="1:7" x14ac:dyDescent="0.25">
      <c r="A6109">
        <v>440</v>
      </c>
      <c r="B6109">
        <v>520</v>
      </c>
      <c r="C6109" t="s">
        <v>1092</v>
      </c>
      <c r="D6109" t="s">
        <v>911</v>
      </c>
      <c r="E6109" t="s">
        <v>1052</v>
      </c>
      <c r="F6109" t="str">
        <f t="shared" si="95"/>
        <v>440520DKA6410DKA1070-1080DKA3230</v>
      </c>
      <c r="G6109" t="s">
        <v>723</v>
      </c>
    </row>
    <row r="6110" spans="1:7" x14ac:dyDescent="0.25">
      <c r="A6110">
        <v>440</v>
      </c>
      <c r="B6110">
        <v>520</v>
      </c>
      <c r="C6110" t="s">
        <v>1092</v>
      </c>
      <c r="D6110" t="s">
        <v>913</v>
      </c>
      <c r="E6110" t="s">
        <v>1046</v>
      </c>
      <c r="F6110" t="str">
        <f t="shared" si="95"/>
        <v>440520DKA6410DKA1090DKA3200</v>
      </c>
      <c r="G6110" t="s">
        <v>501</v>
      </c>
    </row>
    <row r="6111" spans="1:7" x14ac:dyDescent="0.25">
      <c r="A6111">
        <v>440</v>
      </c>
      <c r="B6111">
        <v>520</v>
      </c>
      <c r="C6111" t="s">
        <v>1092</v>
      </c>
      <c r="D6111" t="s">
        <v>913</v>
      </c>
      <c r="E6111" t="s">
        <v>1048</v>
      </c>
      <c r="F6111" t="str">
        <f t="shared" si="95"/>
        <v>440520DKA6410DKA1090DKA3210</v>
      </c>
      <c r="G6111" t="s">
        <v>501</v>
      </c>
    </row>
    <row r="6112" spans="1:7" x14ac:dyDescent="0.25">
      <c r="A6112">
        <v>440</v>
      </c>
      <c r="B6112">
        <v>520</v>
      </c>
      <c r="C6112" t="s">
        <v>1092</v>
      </c>
      <c r="D6112" t="s">
        <v>913</v>
      </c>
      <c r="E6112" t="s">
        <v>1050</v>
      </c>
      <c r="F6112" t="str">
        <f t="shared" si="95"/>
        <v>440520DKA6410DKA1090DKA3220</v>
      </c>
      <c r="G6112" t="s">
        <v>501</v>
      </c>
    </row>
    <row r="6113" spans="1:7" x14ac:dyDescent="0.25">
      <c r="A6113">
        <v>440</v>
      </c>
      <c r="B6113">
        <v>520</v>
      </c>
      <c r="C6113" t="s">
        <v>1092</v>
      </c>
      <c r="D6113" t="s">
        <v>913</v>
      </c>
      <c r="E6113" t="s">
        <v>1052</v>
      </c>
      <c r="F6113" t="str">
        <f t="shared" si="95"/>
        <v>440520DKA6410DKA1090DKA3230</v>
      </c>
      <c r="G6113" t="s">
        <v>501</v>
      </c>
    </row>
    <row r="6114" spans="1:7" x14ac:dyDescent="0.25">
      <c r="A6114">
        <v>440</v>
      </c>
      <c r="B6114">
        <v>520</v>
      </c>
      <c r="C6114" t="s">
        <v>1093</v>
      </c>
      <c r="D6114" t="s">
        <v>908</v>
      </c>
      <c r="E6114" t="s">
        <v>1046</v>
      </c>
      <c r="F6114" t="str">
        <f t="shared" si="95"/>
        <v>440520DKA6420DKA1040-1050DKA3200</v>
      </c>
      <c r="G6114" t="s">
        <v>723</v>
      </c>
    </row>
    <row r="6115" spans="1:7" x14ac:dyDescent="0.25">
      <c r="A6115">
        <v>440</v>
      </c>
      <c r="B6115">
        <v>520</v>
      </c>
      <c r="C6115" t="s">
        <v>1093</v>
      </c>
      <c r="D6115" t="s">
        <v>908</v>
      </c>
      <c r="E6115" t="s">
        <v>1048</v>
      </c>
      <c r="F6115" t="str">
        <f t="shared" si="95"/>
        <v>440520DKA6420DKA1040-1050DKA3210</v>
      </c>
      <c r="G6115" t="s">
        <v>723</v>
      </c>
    </row>
    <row r="6116" spans="1:7" x14ac:dyDescent="0.25">
      <c r="A6116">
        <v>440</v>
      </c>
      <c r="B6116">
        <v>520</v>
      </c>
      <c r="C6116" t="s">
        <v>1093</v>
      </c>
      <c r="D6116" t="s">
        <v>908</v>
      </c>
      <c r="E6116" t="s">
        <v>1050</v>
      </c>
      <c r="F6116" t="str">
        <f t="shared" si="95"/>
        <v>440520DKA6420DKA1040-1050DKA3220</v>
      </c>
      <c r="G6116" t="s">
        <v>723</v>
      </c>
    </row>
    <row r="6117" spans="1:7" x14ac:dyDescent="0.25">
      <c r="A6117">
        <v>440</v>
      </c>
      <c r="B6117">
        <v>520</v>
      </c>
      <c r="C6117" t="s">
        <v>1093</v>
      </c>
      <c r="D6117" t="s">
        <v>908</v>
      </c>
      <c r="E6117" t="s">
        <v>1052</v>
      </c>
      <c r="F6117" t="str">
        <f t="shared" si="95"/>
        <v>440520DKA6420DKA1040-1050DKA3230</v>
      </c>
      <c r="G6117" t="s">
        <v>723</v>
      </c>
    </row>
    <row r="6118" spans="1:7" x14ac:dyDescent="0.25">
      <c r="A6118">
        <v>440</v>
      </c>
      <c r="B6118">
        <v>520</v>
      </c>
      <c r="C6118" t="s">
        <v>1093</v>
      </c>
      <c r="D6118" t="s">
        <v>910</v>
      </c>
      <c r="E6118" t="s">
        <v>1046</v>
      </c>
      <c r="F6118" t="str">
        <f t="shared" si="95"/>
        <v>440520DKA6420DKA1060DKA3200</v>
      </c>
      <c r="G6118" t="s">
        <v>501</v>
      </c>
    </row>
    <row r="6119" spans="1:7" x14ac:dyDescent="0.25">
      <c r="A6119">
        <v>440</v>
      </c>
      <c r="B6119">
        <v>520</v>
      </c>
      <c r="C6119" t="s">
        <v>1093</v>
      </c>
      <c r="D6119" t="s">
        <v>910</v>
      </c>
      <c r="E6119" t="s">
        <v>1048</v>
      </c>
      <c r="F6119" t="str">
        <f t="shared" si="95"/>
        <v>440520DKA6420DKA1060DKA3210</v>
      </c>
      <c r="G6119" t="s">
        <v>501</v>
      </c>
    </row>
    <row r="6120" spans="1:7" x14ac:dyDescent="0.25">
      <c r="A6120">
        <v>440</v>
      </c>
      <c r="B6120">
        <v>520</v>
      </c>
      <c r="C6120" t="s">
        <v>1093</v>
      </c>
      <c r="D6120" t="s">
        <v>910</v>
      </c>
      <c r="E6120" t="s">
        <v>1050</v>
      </c>
      <c r="F6120" t="str">
        <f t="shared" si="95"/>
        <v>440520DKA6420DKA1060DKA3220</v>
      </c>
      <c r="G6120" t="s">
        <v>501</v>
      </c>
    </row>
    <row r="6121" spans="1:7" x14ac:dyDescent="0.25">
      <c r="A6121">
        <v>440</v>
      </c>
      <c r="B6121">
        <v>520</v>
      </c>
      <c r="C6121" t="s">
        <v>1093</v>
      </c>
      <c r="D6121" t="s">
        <v>910</v>
      </c>
      <c r="E6121" t="s">
        <v>1052</v>
      </c>
      <c r="F6121" t="str">
        <f t="shared" si="95"/>
        <v>440520DKA6420DKA1060DKA3230</v>
      </c>
      <c r="G6121" t="s">
        <v>501</v>
      </c>
    </row>
    <row r="6122" spans="1:7" x14ac:dyDescent="0.25">
      <c r="A6122">
        <v>440</v>
      </c>
      <c r="B6122">
        <v>520</v>
      </c>
      <c r="C6122" t="s">
        <v>1093</v>
      </c>
      <c r="D6122" t="s">
        <v>911</v>
      </c>
      <c r="E6122" t="s">
        <v>1046</v>
      </c>
      <c r="F6122" t="str">
        <f t="shared" si="95"/>
        <v>440520DKA6420DKA1070-1080DKA3200</v>
      </c>
      <c r="G6122" t="s">
        <v>723</v>
      </c>
    </row>
    <row r="6123" spans="1:7" x14ac:dyDescent="0.25">
      <c r="A6123">
        <v>440</v>
      </c>
      <c r="B6123">
        <v>520</v>
      </c>
      <c r="C6123" t="s">
        <v>1093</v>
      </c>
      <c r="D6123" t="s">
        <v>911</v>
      </c>
      <c r="E6123" t="s">
        <v>1048</v>
      </c>
      <c r="F6123" t="str">
        <f t="shared" si="95"/>
        <v>440520DKA6420DKA1070-1080DKA3210</v>
      </c>
      <c r="G6123" t="s">
        <v>723</v>
      </c>
    </row>
    <row r="6124" spans="1:7" x14ac:dyDescent="0.25">
      <c r="A6124">
        <v>440</v>
      </c>
      <c r="B6124">
        <v>520</v>
      </c>
      <c r="C6124" t="s">
        <v>1093</v>
      </c>
      <c r="D6124" t="s">
        <v>911</v>
      </c>
      <c r="E6124" t="s">
        <v>1050</v>
      </c>
      <c r="F6124" t="str">
        <f t="shared" si="95"/>
        <v>440520DKA6420DKA1070-1080DKA3220</v>
      </c>
      <c r="G6124" t="s">
        <v>723</v>
      </c>
    </row>
    <row r="6125" spans="1:7" x14ac:dyDescent="0.25">
      <c r="A6125">
        <v>440</v>
      </c>
      <c r="B6125">
        <v>520</v>
      </c>
      <c r="C6125" t="s">
        <v>1093</v>
      </c>
      <c r="D6125" t="s">
        <v>911</v>
      </c>
      <c r="E6125" t="s">
        <v>1052</v>
      </c>
      <c r="F6125" t="str">
        <f t="shared" si="95"/>
        <v>440520DKA6420DKA1070-1080DKA3230</v>
      </c>
      <c r="G6125" t="s">
        <v>723</v>
      </c>
    </row>
    <row r="6126" spans="1:7" x14ac:dyDescent="0.25">
      <c r="A6126">
        <v>440</v>
      </c>
      <c r="B6126">
        <v>520</v>
      </c>
      <c r="C6126" t="s">
        <v>1093</v>
      </c>
      <c r="D6126" t="s">
        <v>913</v>
      </c>
      <c r="E6126" t="s">
        <v>1046</v>
      </c>
      <c r="F6126" t="str">
        <f t="shared" si="95"/>
        <v>440520DKA6420DKA1090DKA3200</v>
      </c>
      <c r="G6126" t="s">
        <v>501</v>
      </c>
    </row>
    <row r="6127" spans="1:7" x14ac:dyDescent="0.25">
      <c r="A6127">
        <v>440</v>
      </c>
      <c r="B6127">
        <v>520</v>
      </c>
      <c r="C6127" t="s">
        <v>1093</v>
      </c>
      <c r="D6127" t="s">
        <v>913</v>
      </c>
      <c r="E6127" t="s">
        <v>1048</v>
      </c>
      <c r="F6127" t="str">
        <f t="shared" si="95"/>
        <v>440520DKA6420DKA1090DKA3210</v>
      </c>
      <c r="G6127" t="s">
        <v>501</v>
      </c>
    </row>
    <row r="6128" spans="1:7" x14ac:dyDescent="0.25">
      <c r="A6128">
        <v>440</v>
      </c>
      <c r="B6128">
        <v>520</v>
      </c>
      <c r="C6128" t="s">
        <v>1093</v>
      </c>
      <c r="D6128" t="s">
        <v>913</v>
      </c>
      <c r="E6128" t="s">
        <v>1050</v>
      </c>
      <c r="F6128" t="str">
        <f t="shared" si="95"/>
        <v>440520DKA6420DKA1090DKA3220</v>
      </c>
      <c r="G6128" t="s">
        <v>501</v>
      </c>
    </row>
    <row r="6129" spans="1:7" x14ac:dyDescent="0.25">
      <c r="A6129">
        <v>440</v>
      </c>
      <c r="B6129">
        <v>520</v>
      </c>
      <c r="C6129" t="s">
        <v>1093</v>
      </c>
      <c r="D6129" t="s">
        <v>913</v>
      </c>
      <c r="E6129" t="s">
        <v>1052</v>
      </c>
      <c r="F6129" t="str">
        <f t="shared" si="95"/>
        <v>440520DKA6420DKA1090DKA3230</v>
      </c>
      <c r="G6129" t="s">
        <v>501</v>
      </c>
    </row>
    <row r="6130" spans="1:7" x14ac:dyDescent="0.25">
      <c r="A6130">
        <v>440</v>
      </c>
      <c r="B6130">
        <v>520</v>
      </c>
      <c r="C6130" t="s">
        <v>1094</v>
      </c>
      <c r="D6130" t="s">
        <v>908</v>
      </c>
      <c r="E6130" t="s">
        <v>1046</v>
      </c>
      <c r="F6130" t="str">
        <f t="shared" si="95"/>
        <v>440520DKA6430DKA1040-1050DKA3200</v>
      </c>
      <c r="G6130" t="s">
        <v>501</v>
      </c>
    </row>
    <row r="6131" spans="1:7" x14ac:dyDescent="0.25">
      <c r="A6131">
        <v>440</v>
      </c>
      <c r="B6131">
        <v>520</v>
      </c>
      <c r="C6131" t="s">
        <v>1094</v>
      </c>
      <c r="D6131" t="s">
        <v>908</v>
      </c>
      <c r="E6131" t="s">
        <v>1048</v>
      </c>
      <c r="F6131" t="str">
        <f t="shared" si="95"/>
        <v>440520DKA6430DKA1040-1050DKA3210</v>
      </c>
      <c r="G6131" t="s">
        <v>501</v>
      </c>
    </row>
    <row r="6132" spans="1:7" x14ac:dyDescent="0.25">
      <c r="A6132">
        <v>440</v>
      </c>
      <c r="B6132">
        <v>520</v>
      </c>
      <c r="C6132" t="s">
        <v>1094</v>
      </c>
      <c r="D6132" t="s">
        <v>908</v>
      </c>
      <c r="E6132" t="s">
        <v>1050</v>
      </c>
      <c r="F6132" t="str">
        <f t="shared" si="95"/>
        <v>440520DKA6430DKA1040-1050DKA3220</v>
      </c>
      <c r="G6132" t="s">
        <v>501</v>
      </c>
    </row>
    <row r="6133" spans="1:7" x14ac:dyDescent="0.25">
      <c r="A6133">
        <v>440</v>
      </c>
      <c r="B6133">
        <v>520</v>
      </c>
      <c r="C6133" t="s">
        <v>1094</v>
      </c>
      <c r="D6133" t="s">
        <v>908</v>
      </c>
      <c r="E6133" t="s">
        <v>1052</v>
      </c>
      <c r="F6133" t="str">
        <f t="shared" si="95"/>
        <v>440520DKA6430DKA1040-1050DKA3230</v>
      </c>
      <c r="G6133" t="s">
        <v>501</v>
      </c>
    </row>
    <row r="6134" spans="1:7" x14ac:dyDescent="0.25">
      <c r="A6134">
        <v>440</v>
      </c>
      <c r="B6134">
        <v>520</v>
      </c>
      <c r="C6134" t="s">
        <v>1094</v>
      </c>
      <c r="D6134" t="s">
        <v>910</v>
      </c>
      <c r="E6134" t="s">
        <v>1046</v>
      </c>
      <c r="F6134" t="str">
        <f t="shared" si="95"/>
        <v>440520DKA6430DKA1060DKA3200</v>
      </c>
      <c r="G6134" t="s">
        <v>501</v>
      </c>
    </row>
    <row r="6135" spans="1:7" x14ac:dyDescent="0.25">
      <c r="A6135">
        <v>440</v>
      </c>
      <c r="B6135">
        <v>520</v>
      </c>
      <c r="C6135" t="s">
        <v>1094</v>
      </c>
      <c r="D6135" t="s">
        <v>910</v>
      </c>
      <c r="E6135" t="s">
        <v>1048</v>
      </c>
      <c r="F6135" t="str">
        <f t="shared" si="95"/>
        <v>440520DKA6430DKA1060DKA3210</v>
      </c>
      <c r="G6135" t="s">
        <v>501</v>
      </c>
    </row>
    <row r="6136" spans="1:7" x14ac:dyDescent="0.25">
      <c r="A6136">
        <v>440</v>
      </c>
      <c r="B6136">
        <v>520</v>
      </c>
      <c r="C6136" t="s">
        <v>1094</v>
      </c>
      <c r="D6136" t="s">
        <v>910</v>
      </c>
      <c r="E6136" t="s">
        <v>1050</v>
      </c>
      <c r="F6136" t="str">
        <f t="shared" si="95"/>
        <v>440520DKA6430DKA1060DKA3220</v>
      </c>
      <c r="G6136" t="s">
        <v>501</v>
      </c>
    </row>
    <row r="6137" spans="1:7" x14ac:dyDescent="0.25">
      <c r="A6137">
        <v>440</v>
      </c>
      <c r="B6137">
        <v>520</v>
      </c>
      <c r="C6137" t="s">
        <v>1094</v>
      </c>
      <c r="D6137" t="s">
        <v>910</v>
      </c>
      <c r="E6137" t="s">
        <v>1052</v>
      </c>
      <c r="F6137" t="str">
        <f t="shared" si="95"/>
        <v>440520DKA6430DKA1060DKA3230</v>
      </c>
      <c r="G6137" t="s">
        <v>501</v>
      </c>
    </row>
    <row r="6138" spans="1:7" x14ac:dyDescent="0.25">
      <c r="A6138">
        <v>440</v>
      </c>
      <c r="B6138">
        <v>520</v>
      </c>
      <c r="C6138" t="s">
        <v>1094</v>
      </c>
      <c r="D6138" t="s">
        <v>911</v>
      </c>
      <c r="E6138" t="s">
        <v>1046</v>
      </c>
      <c r="F6138" t="str">
        <f t="shared" si="95"/>
        <v>440520DKA6430DKA1070-1080DKA3200</v>
      </c>
      <c r="G6138" t="s">
        <v>501</v>
      </c>
    </row>
    <row r="6139" spans="1:7" x14ac:dyDescent="0.25">
      <c r="A6139">
        <v>440</v>
      </c>
      <c r="B6139">
        <v>520</v>
      </c>
      <c r="C6139" t="s">
        <v>1094</v>
      </c>
      <c r="D6139" t="s">
        <v>911</v>
      </c>
      <c r="E6139" t="s">
        <v>1048</v>
      </c>
      <c r="F6139" t="str">
        <f t="shared" si="95"/>
        <v>440520DKA6430DKA1070-1080DKA3210</v>
      </c>
      <c r="G6139" t="s">
        <v>501</v>
      </c>
    </row>
    <row r="6140" spans="1:7" x14ac:dyDescent="0.25">
      <c r="A6140">
        <v>440</v>
      </c>
      <c r="B6140">
        <v>520</v>
      </c>
      <c r="C6140" t="s">
        <v>1094</v>
      </c>
      <c r="D6140" t="s">
        <v>911</v>
      </c>
      <c r="E6140" t="s">
        <v>1050</v>
      </c>
      <c r="F6140" t="str">
        <f t="shared" si="95"/>
        <v>440520DKA6430DKA1070-1080DKA3220</v>
      </c>
      <c r="G6140" t="s">
        <v>501</v>
      </c>
    </row>
    <row r="6141" spans="1:7" x14ac:dyDescent="0.25">
      <c r="A6141">
        <v>440</v>
      </c>
      <c r="B6141">
        <v>520</v>
      </c>
      <c r="C6141" t="s">
        <v>1094</v>
      </c>
      <c r="D6141" t="s">
        <v>911</v>
      </c>
      <c r="E6141" t="s">
        <v>1052</v>
      </c>
      <c r="F6141" t="str">
        <f t="shared" si="95"/>
        <v>440520DKA6430DKA1070-1080DKA3230</v>
      </c>
      <c r="G6141" t="s">
        <v>501</v>
      </c>
    </row>
    <row r="6142" spans="1:7" x14ac:dyDescent="0.25">
      <c r="A6142">
        <v>440</v>
      </c>
      <c r="B6142">
        <v>520</v>
      </c>
      <c r="C6142" t="s">
        <v>1094</v>
      </c>
      <c r="D6142" t="s">
        <v>913</v>
      </c>
      <c r="E6142" t="s">
        <v>1046</v>
      </c>
      <c r="F6142" t="str">
        <f t="shared" si="95"/>
        <v>440520DKA6430DKA1090DKA3200</v>
      </c>
      <c r="G6142" t="s">
        <v>501</v>
      </c>
    </row>
    <row r="6143" spans="1:7" x14ac:dyDescent="0.25">
      <c r="A6143">
        <v>440</v>
      </c>
      <c r="B6143">
        <v>520</v>
      </c>
      <c r="C6143" t="s">
        <v>1094</v>
      </c>
      <c r="D6143" t="s">
        <v>913</v>
      </c>
      <c r="E6143" t="s">
        <v>1048</v>
      </c>
      <c r="F6143" t="str">
        <f t="shared" si="95"/>
        <v>440520DKA6430DKA1090DKA3210</v>
      </c>
      <c r="G6143" t="s">
        <v>501</v>
      </c>
    </row>
    <row r="6144" spans="1:7" x14ac:dyDescent="0.25">
      <c r="A6144">
        <v>440</v>
      </c>
      <c r="B6144">
        <v>520</v>
      </c>
      <c r="C6144" t="s">
        <v>1094</v>
      </c>
      <c r="D6144" t="s">
        <v>913</v>
      </c>
      <c r="E6144" t="s">
        <v>1050</v>
      </c>
      <c r="F6144" t="str">
        <f t="shared" si="95"/>
        <v>440520DKA6430DKA1090DKA3220</v>
      </c>
      <c r="G6144" t="s">
        <v>501</v>
      </c>
    </row>
    <row r="6145" spans="1:7" x14ac:dyDescent="0.25">
      <c r="A6145">
        <v>440</v>
      </c>
      <c r="B6145">
        <v>520</v>
      </c>
      <c r="C6145" t="s">
        <v>1094</v>
      </c>
      <c r="D6145" t="s">
        <v>913</v>
      </c>
      <c r="E6145" t="s">
        <v>1052</v>
      </c>
      <c r="F6145" t="str">
        <f t="shared" si="95"/>
        <v>440520DKA6430DKA1090DKA3230</v>
      </c>
      <c r="G6145" t="s">
        <v>501</v>
      </c>
    </row>
    <row r="6146" spans="1:7" x14ac:dyDescent="0.25">
      <c r="A6146">
        <v>450</v>
      </c>
      <c r="B6146">
        <v>450</v>
      </c>
      <c r="C6146" t="s">
        <v>1092</v>
      </c>
      <c r="D6146" t="s">
        <v>908</v>
      </c>
      <c r="E6146" t="s">
        <v>1046</v>
      </c>
      <c r="F6146" t="str">
        <f t="shared" si="95"/>
        <v>450450DKA6410DKA1040-1050DKA3200</v>
      </c>
      <c r="G6146" t="s">
        <v>723</v>
      </c>
    </row>
    <row r="6147" spans="1:7" x14ac:dyDescent="0.25">
      <c r="A6147">
        <v>450</v>
      </c>
      <c r="B6147">
        <v>450</v>
      </c>
      <c r="C6147" t="s">
        <v>1092</v>
      </c>
      <c r="D6147" t="s">
        <v>908</v>
      </c>
      <c r="E6147" t="s">
        <v>1048</v>
      </c>
      <c r="F6147" t="str">
        <f t="shared" ref="F6147:F6210" si="96">CONCATENATE(A6147,B6147,C6147,D6147,E6147)</f>
        <v>450450DKA6410DKA1040-1050DKA3210</v>
      </c>
      <c r="G6147" t="s">
        <v>723</v>
      </c>
    </row>
    <row r="6148" spans="1:7" x14ac:dyDescent="0.25">
      <c r="A6148">
        <v>450</v>
      </c>
      <c r="B6148">
        <v>450</v>
      </c>
      <c r="C6148" t="s">
        <v>1092</v>
      </c>
      <c r="D6148" t="s">
        <v>908</v>
      </c>
      <c r="E6148" t="s">
        <v>1050</v>
      </c>
      <c r="F6148" t="str">
        <f t="shared" si="96"/>
        <v>450450DKA6410DKA1040-1050DKA3220</v>
      </c>
      <c r="G6148" t="s">
        <v>723</v>
      </c>
    </row>
    <row r="6149" spans="1:7" x14ac:dyDescent="0.25">
      <c r="A6149">
        <v>450</v>
      </c>
      <c r="B6149">
        <v>450</v>
      </c>
      <c r="C6149" t="s">
        <v>1092</v>
      </c>
      <c r="D6149" t="s">
        <v>908</v>
      </c>
      <c r="E6149" t="s">
        <v>1052</v>
      </c>
      <c r="F6149" t="str">
        <f t="shared" si="96"/>
        <v>450450DKA6410DKA1040-1050DKA3230</v>
      </c>
      <c r="G6149" t="s">
        <v>723</v>
      </c>
    </row>
    <row r="6150" spans="1:7" x14ac:dyDescent="0.25">
      <c r="A6150">
        <v>450</v>
      </c>
      <c r="B6150">
        <v>450</v>
      </c>
      <c r="C6150" t="s">
        <v>1092</v>
      </c>
      <c r="D6150" t="s">
        <v>910</v>
      </c>
      <c r="E6150" t="s">
        <v>1046</v>
      </c>
      <c r="F6150" t="str">
        <f t="shared" si="96"/>
        <v>450450DKA6410DKA1060DKA3200</v>
      </c>
      <c r="G6150" t="s">
        <v>723</v>
      </c>
    </row>
    <row r="6151" spans="1:7" x14ac:dyDescent="0.25">
      <c r="A6151">
        <v>450</v>
      </c>
      <c r="B6151">
        <v>450</v>
      </c>
      <c r="C6151" t="s">
        <v>1092</v>
      </c>
      <c r="D6151" t="s">
        <v>910</v>
      </c>
      <c r="E6151" t="s">
        <v>1048</v>
      </c>
      <c r="F6151" t="str">
        <f t="shared" si="96"/>
        <v>450450DKA6410DKA1060DKA3210</v>
      </c>
      <c r="G6151" t="s">
        <v>723</v>
      </c>
    </row>
    <row r="6152" spans="1:7" x14ac:dyDescent="0.25">
      <c r="A6152">
        <v>450</v>
      </c>
      <c r="B6152">
        <v>450</v>
      </c>
      <c r="C6152" t="s">
        <v>1092</v>
      </c>
      <c r="D6152" t="s">
        <v>910</v>
      </c>
      <c r="E6152" t="s">
        <v>1050</v>
      </c>
      <c r="F6152" t="str">
        <f t="shared" si="96"/>
        <v>450450DKA6410DKA1060DKA3220</v>
      </c>
      <c r="G6152" t="s">
        <v>723</v>
      </c>
    </row>
    <row r="6153" spans="1:7" x14ac:dyDescent="0.25">
      <c r="A6153">
        <v>450</v>
      </c>
      <c r="B6153">
        <v>450</v>
      </c>
      <c r="C6153" t="s">
        <v>1092</v>
      </c>
      <c r="D6153" t="s">
        <v>910</v>
      </c>
      <c r="E6153" t="s">
        <v>1052</v>
      </c>
      <c r="F6153" t="str">
        <f t="shared" si="96"/>
        <v>450450DKA6410DKA1060DKA3230</v>
      </c>
      <c r="G6153" t="s">
        <v>723</v>
      </c>
    </row>
    <row r="6154" spans="1:7" x14ac:dyDescent="0.25">
      <c r="A6154">
        <v>450</v>
      </c>
      <c r="B6154">
        <v>450</v>
      </c>
      <c r="C6154" t="s">
        <v>1092</v>
      </c>
      <c r="D6154" t="s">
        <v>911</v>
      </c>
      <c r="E6154" t="s">
        <v>1046</v>
      </c>
      <c r="F6154" t="str">
        <f t="shared" si="96"/>
        <v>450450DKA6410DKA1070-1080DKA3200</v>
      </c>
      <c r="G6154" t="s">
        <v>723</v>
      </c>
    </row>
    <row r="6155" spans="1:7" x14ac:dyDescent="0.25">
      <c r="A6155">
        <v>450</v>
      </c>
      <c r="B6155">
        <v>450</v>
      </c>
      <c r="C6155" t="s">
        <v>1092</v>
      </c>
      <c r="D6155" t="s">
        <v>911</v>
      </c>
      <c r="E6155" t="s">
        <v>1048</v>
      </c>
      <c r="F6155" t="str">
        <f t="shared" si="96"/>
        <v>450450DKA6410DKA1070-1080DKA3210</v>
      </c>
      <c r="G6155" t="s">
        <v>723</v>
      </c>
    </row>
    <row r="6156" spans="1:7" x14ac:dyDescent="0.25">
      <c r="A6156">
        <v>450</v>
      </c>
      <c r="B6156">
        <v>450</v>
      </c>
      <c r="C6156" t="s">
        <v>1092</v>
      </c>
      <c r="D6156" t="s">
        <v>911</v>
      </c>
      <c r="E6156" t="s">
        <v>1050</v>
      </c>
      <c r="F6156" t="str">
        <f t="shared" si="96"/>
        <v>450450DKA6410DKA1070-1080DKA3220</v>
      </c>
      <c r="G6156" t="s">
        <v>723</v>
      </c>
    </row>
    <row r="6157" spans="1:7" x14ac:dyDescent="0.25">
      <c r="A6157">
        <v>450</v>
      </c>
      <c r="B6157">
        <v>450</v>
      </c>
      <c r="C6157" t="s">
        <v>1092</v>
      </c>
      <c r="D6157" t="s">
        <v>911</v>
      </c>
      <c r="E6157" t="s">
        <v>1052</v>
      </c>
      <c r="F6157" t="str">
        <f t="shared" si="96"/>
        <v>450450DKA6410DKA1070-1080DKA3230</v>
      </c>
      <c r="G6157" t="s">
        <v>723</v>
      </c>
    </row>
    <row r="6158" spans="1:7" x14ac:dyDescent="0.25">
      <c r="A6158">
        <v>450</v>
      </c>
      <c r="B6158">
        <v>450</v>
      </c>
      <c r="C6158" t="s">
        <v>1092</v>
      </c>
      <c r="D6158" t="s">
        <v>913</v>
      </c>
      <c r="E6158" t="s">
        <v>1046</v>
      </c>
      <c r="F6158" t="str">
        <f t="shared" si="96"/>
        <v>450450DKA6410DKA1090DKA3200</v>
      </c>
      <c r="G6158" t="s">
        <v>723</v>
      </c>
    </row>
    <row r="6159" spans="1:7" x14ac:dyDescent="0.25">
      <c r="A6159">
        <v>450</v>
      </c>
      <c r="B6159">
        <v>450</v>
      </c>
      <c r="C6159" t="s">
        <v>1092</v>
      </c>
      <c r="D6159" t="s">
        <v>913</v>
      </c>
      <c r="E6159" t="s">
        <v>1048</v>
      </c>
      <c r="F6159" t="str">
        <f t="shared" si="96"/>
        <v>450450DKA6410DKA1090DKA3210</v>
      </c>
      <c r="G6159" t="s">
        <v>723</v>
      </c>
    </row>
    <row r="6160" spans="1:7" x14ac:dyDescent="0.25">
      <c r="A6160">
        <v>450</v>
      </c>
      <c r="B6160">
        <v>450</v>
      </c>
      <c r="C6160" t="s">
        <v>1092</v>
      </c>
      <c r="D6160" t="s">
        <v>913</v>
      </c>
      <c r="E6160" t="s">
        <v>1050</v>
      </c>
      <c r="F6160" t="str">
        <f t="shared" si="96"/>
        <v>450450DKA6410DKA1090DKA3220</v>
      </c>
      <c r="G6160" t="s">
        <v>723</v>
      </c>
    </row>
    <row r="6161" spans="1:7" x14ac:dyDescent="0.25">
      <c r="A6161">
        <v>450</v>
      </c>
      <c r="B6161">
        <v>450</v>
      </c>
      <c r="C6161" t="s">
        <v>1092</v>
      </c>
      <c r="D6161" t="s">
        <v>913</v>
      </c>
      <c r="E6161" t="s">
        <v>1052</v>
      </c>
      <c r="F6161" t="str">
        <f t="shared" si="96"/>
        <v>450450DKA6410DKA1090DKA3230</v>
      </c>
      <c r="G6161" t="s">
        <v>723</v>
      </c>
    </row>
    <row r="6162" spans="1:7" x14ac:dyDescent="0.25">
      <c r="A6162">
        <v>450</v>
      </c>
      <c r="B6162">
        <v>450</v>
      </c>
      <c r="C6162" t="s">
        <v>1093</v>
      </c>
      <c r="D6162" t="s">
        <v>908</v>
      </c>
      <c r="E6162" t="s">
        <v>1046</v>
      </c>
      <c r="F6162" t="str">
        <f t="shared" si="96"/>
        <v>450450DKA6420DKA1040-1050DKA3200</v>
      </c>
      <c r="G6162" t="s">
        <v>723</v>
      </c>
    </row>
    <row r="6163" spans="1:7" x14ac:dyDescent="0.25">
      <c r="A6163">
        <v>450</v>
      </c>
      <c r="B6163">
        <v>450</v>
      </c>
      <c r="C6163" t="s">
        <v>1093</v>
      </c>
      <c r="D6163" t="s">
        <v>908</v>
      </c>
      <c r="E6163" t="s">
        <v>1048</v>
      </c>
      <c r="F6163" t="str">
        <f t="shared" si="96"/>
        <v>450450DKA6420DKA1040-1050DKA3210</v>
      </c>
      <c r="G6163" t="s">
        <v>723</v>
      </c>
    </row>
    <row r="6164" spans="1:7" x14ac:dyDescent="0.25">
      <c r="A6164">
        <v>450</v>
      </c>
      <c r="B6164">
        <v>450</v>
      </c>
      <c r="C6164" t="s">
        <v>1093</v>
      </c>
      <c r="D6164" t="s">
        <v>908</v>
      </c>
      <c r="E6164" t="s">
        <v>1050</v>
      </c>
      <c r="F6164" t="str">
        <f t="shared" si="96"/>
        <v>450450DKA6420DKA1040-1050DKA3220</v>
      </c>
      <c r="G6164" t="s">
        <v>723</v>
      </c>
    </row>
    <row r="6165" spans="1:7" x14ac:dyDescent="0.25">
      <c r="A6165">
        <v>450</v>
      </c>
      <c r="B6165">
        <v>450</v>
      </c>
      <c r="C6165" t="s">
        <v>1093</v>
      </c>
      <c r="D6165" t="s">
        <v>908</v>
      </c>
      <c r="E6165" t="s">
        <v>1052</v>
      </c>
      <c r="F6165" t="str">
        <f t="shared" si="96"/>
        <v>450450DKA6420DKA1040-1050DKA3230</v>
      </c>
      <c r="G6165" t="s">
        <v>723</v>
      </c>
    </row>
    <row r="6166" spans="1:7" x14ac:dyDescent="0.25">
      <c r="A6166">
        <v>450</v>
      </c>
      <c r="B6166">
        <v>450</v>
      </c>
      <c r="C6166" t="s">
        <v>1093</v>
      </c>
      <c r="D6166" t="s">
        <v>910</v>
      </c>
      <c r="E6166" t="s">
        <v>1046</v>
      </c>
      <c r="F6166" t="str">
        <f t="shared" si="96"/>
        <v>450450DKA6420DKA1060DKA3200</v>
      </c>
      <c r="G6166" t="s">
        <v>723</v>
      </c>
    </row>
    <row r="6167" spans="1:7" x14ac:dyDescent="0.25">
      <c r="A6167">
        <v>450</v>
      </c>
      <c r="B6167">
        <v>450</v>
      </c>
      <c r="C6167" t="s">
        <v>1093</v>
      </c>
      <c r="D6167" t="s">
        <v>910</v>
      </c>
      <c r="E6167" t="s">
        <v>1048</v>
      </c>
      <c r="F6167" t="str">
        <f t="shared" si="96"/>
        <v>450450DKA6420DKA1060DKA3210</v>
      </c>
      <c r="G6167" t="s">
        <v>723</v>
      </c>
    </row>
    <row r="6168" spans="1:7" x14ac:dyDescent="0.25">
      <c r="A6168">
        <v>450</v>
      </c>
      <c r="B6168">
        <v>450</v>
      </c>
      <c r="C6168" t="s">
        <v>1093</v>
      </c>
      <c r="D6168" t="s">
        <v>910</v>
      </c>
      <c r="E6168" t="s">
        <v>1050</v>
      </c>
      <c r="F6168" t="str">
        <f t="shared" si="96"/>
        <v>450450DKA6420DKA1060DKA3220</v>
      </c>
      <c r="G6168" t="s">
        <v>723</v>
      </c>
    </row>
    <row r="6169" spans="1:7" x14ac:dyDescent="0.25">
      <c r="A6169">
        <v>450</v>
      </c>
      <c r="B6169">
        <v>450</v>
      </c>
      <c r="C6169" t="s">
        <v>1093</v>
      </c>
      <c r="D6169" t="s">
        <v>910</v>
      </c>
      <c r="E6169" t="s">
        <v>1052</v>
      </c>
      <c r="F6169" t="str">
        <f t="shared" si="96"/>
        <v>450450DKA6420DKA1060DKA3230</v>
      </c>
      <c r="G6169" t="s">
        <v>723</v>
      </c>
    </row>
    <row r="6170" spans="1:7" x14ac:dyDescent="0.25">
      <c r="A6170">
        <v>450</v>
      </c>
      <c r="B6170">
        <v>450</v>
      </c>
      <c r="C6170" t="s">
        <v>1093</v>
      </c>
      <c r="D6170" t="s">
        <v>911</v>
      </c>
      <c r="E6170" t="s">
        <v>1046</v>
      </c>
      <c r="F6170" t="str">
        <f t="shared" si="96"/>
        <v>450450DKA6420DKA1070-1080DKA3200</v>
      </c>
      <c r="G6170" t="s">
        <v>723</v>
      </c>
    </row>
    <row r="6171" spans="1:7" x14ac:dyDescent="0.25">
      <c r="A6171">
        <v>450</v>
      </c>
      <c r="B6171">
        <v>450</v>
      </c>
      <c r="C6171" t="s">
        <v>1093</v>
      </c>
      <c r="D6171" t="s">
        <v>911</v>
      </c>
      <c r="E6171" t="s">
        <v>1048</v>
      </c>
      <c r="F6171" t="str">
        <f t="shared" si="96"/>
        <v>450450DKA6420DKA1070-1080DKA3210</v>
      </c>
      <c r="G6171" t="s">
        <v>723</v>
      </c>
    </row>
    <row r="6172" spans="1:7" x14ac:dyDescent="0.25">
      <c r="A6172">
        <v>450</v>
      </c>
      <c r="B6172">
        <v>450</v>
      </c>
      <c r="C6172" t="s">
        <v>1093</v>
      </c>
      <c r="D6172" t="s">
        <v>911</v>
      </c>
      <c r="E6172" t="s">
        <v>1050</v>
      </c>
      <c r="F6172" t="str">
        <f t="shared" si="96"/>
        <v>450450DKA6420DKA1070-1080DKA3220</v>
      </c>
      <c r="G6172" t="s">
        <v>723</v>
      </c>
    </row>
    <row r="6173" spans="1:7" x14ac:dyDescent="0.25">
      <c r="A6173">
        <v>450</v>
      </c>
      <c r="B6173">
        <v>450</v>
      </c>
      <c r="C6173" t="s">
        <v>1093</v>
      </c>
      <c r="D6173" t="s">
        <v>911</v>
      </c>
      <c r="E6173" t="s">
        <v>1052</v>
      </c>
      <c r="F6173" t="str">
        <f t="shared" si="96"/>
        <v>450450DKA6420DKA1070-1080DKA3230</v>
      </c>
      <c r="G6173" t="s">
        <v>723</v>
      </c>
    </row>
    <row r="6174" spans="1:7" x14ac:dyDescent="0.25">
      <c r="A6174">
        <v>450</v>
      </c>
      <c r="B6174">
        <v>450</v>
      </c>
      <c r="C6174" t="s">
        <v>1093</v>
      </c>
      <c r="D6174" t="s">
        <v>913</v>
      </c>
      <c r="E6174" t="s">
        <v>1046</v>
      </c>
      <c r="F6174" t="str">
        <f t="shared" si="96"/>
        <v>450450DKA6420DKA1090DKA3200</v>
      </c>
      <c r="G6174" t="s">
        <v>723</v>
      </c>
    </row>
    <row r="6175" spans="1:7" x14ac:dyDescent="0.25">
      <c r="A6175">
        <v>450</v>
      </c>
      <c r="B6175">
        <v>450</v>
      </c>
      <c r="C6175" t="s">
        <v>1093</v>
      </c>
      <c r="D6175" t="s">
        <v>913</v>
      </c>
      <c r="E6175" t="s">
        <v>1048</v>
      </c>
      <c r="F6175" t="str">
        <f t="shared" si="96"/>
        <v>450450DKA6420DKA1090DKA3210</v>
      </c>
      <c r="G6175" t="s">
        <v>723</v>
      </c>
    </row>
    <row r="6176" spans="1:7" x14ac:dyDescent="0.25">
      <c r="A6176">
        <v>450</v>
      </c>
      <c r="B6176">
        <v>450</v>
      </c>
      <c r="C6176" t="s">
        <v>1093</v>
      </c>
      <c r="D6176" t="s">
        <v>913</v>
      </c>
      <c r="E6176" t="s">
        <v>1050</v>
      </c>
      <c r="F6176" t="str">
        <f t="shared" si="96"/>
        <v>450450DKA6420DKA1090DKA3220</v>
      </c>
      <c r="G6176" t="s">
        <v>723</v>
      </c>
    </row>
    <row r="6177" spans="1:7" x14ac:dyDescent="0.25">
      <c r="A6177">
        <v>450</v>
      </c>
      <c r="B6177">
        <v>450</v>
      </c>
      <c r="C6177" t="s">
        <v>1093</v>
      </c>
      <c r="D6177" t="s">
        <v>913</v>
      </c>
      <c r="E6177" t="s">
        <v>1052</v>
      </c>
      <c r="F6177" t="str">
        <f t="shared" si="96"/>
        <v>450450DKA6420DKA1090DKA3230</v>
      </c>
      <c r="G6177" t="s">
        <v>723</v>
      </c>
    </row>
    <row r="6178" spans="1:7" x14ac:dyDescent="0.25">
      <c r="A6178">
        <v>450</v>
      </c>
      <c r="B6178">
        <v>450</v>
      </c>
      <c r="C6178" t="s">
        <v>1094</v>
      </c>
      <c r="D6178" t="s">
        <v>908</v>
      </c>
      <c r="E6178" t="s">
        <v>1046</v>
      </c>
      <c r="F6178" t="str">
        <f t="shared" si="96"/>
        <v>450450DKA6430DKA1040-1050DKA3200</v>
      </c>
      <c r="G6178" t="s">
        <v>723</v>
      </c>
    </row>
    <row r="6179" spans="1:7" x14ac:dyDescent="0.25">
      <c r="A6179">
        <v>450</v>
      </c>
      <c r="B6179">
        <v>450</v>
      </c>
      <c r="C6179" t="s">
        <v>1094</v>
      </c>
      <c r="D6179" t="s">
        <v>908</v>
      </c>
      <c r="E6179" t="s">
        <v>1048</v>
      </c>
      <c r="F6179" t="str">
        <f t="shared" si="96"/>
        <v>450450DKA6430DKA1040-1050DKA3210</v>
      </c>
      <c r="G6179" t="s">
        <v>723</v>
      </c>
    </row>
    <row r="6180" spans="1:7" x14ac:dyDescent="0.25">
      <c r="A6180">
        <v>450</v>
      </c>
      <c r="B6180">
        <v>450</v>
      </c>
      <c r="C6180" t="s">
        <v>1094</v>
      </c>
      <c r="D6180" t="s">
        <v>908</v>
      </c>
      <c r="E6180" t="s">
        <v>1050</v>
      </c>
      <c r="F6180" t="str">
        <f t="shared" si="96"/>
        <v>450450DKA6430DKA1040-1050DKA3220</v>
      </c>
      <c r="G6180" t="s">
        <v>723</v>
      </c>
    </row>
    <row r="6181" spans="1:7" x14ac:dyDescent="0.25">
      <c r="A6181">
        <v>450</v>
      </c>
      <c r="B6181">
        <v>450</v>
      </c>
      <c r="C6181" t="s">
        <v>1094</v>
      </c>
      <c r="D6181" t="s">
        <v>908</v>
      </c>
      <c r="E6181" t="s">
        <v>1052</v>
      </c>
      <c r="F6181" t="str">
        <f t="shared" si="96"/>
        <v>450450DKA6430DKA1040-1050DKA3230</v>
      </c>
      <c r="G6181" t="s">
        <v>723</v>
      </c>
    </row>
    <row r="6182" spans="1:7" x14ac:dyDescent="0.25">
      <c r="A6182">
        <v>450</v>
      </c>
      <c r="B6182">
        <v>450</v>
      </c>
      <c r="C6182" t="s">
        <v>1094</v>
      </c>
      <c r="D6182" t="s">
        <v>910</v>
      </c>
      <c r="E6182" t="s">
        <v>1046</v>
      </c>
      <c r="F6182" t="str">
        <f t="shared" si="96"/>
        <v>450450DKA6430DKA1060DKA3200</v>
      </c>
      <c r="G6182" t="s">
        <v>723</v>
      </c>
    </row>
    <row r="6183" spans="1:7" x14ac:dyDescent="0.25">
      <c r="A6183">
        <v>450</v>
      </c>
      <c r="B6183">
        <v>450</v>
      </c>
      <c r="C6183" t="s">
        <v>1094</v>
      </c>
      <c r="D6183" t="s">
        <v>910</v>
      </c>
      <c r="E6183" t="s">
        <v>1048</v>
      </c>
      <c r="F6183" t="str">
        <f t="shared" si="96"/>
        <v>450450DKA6430DKA1060DKA3210</v>
      </c>
      <c r="G6183" t="s">
        <v>723</v>
      </c>
    </row>
    <row r="6184" spans="1:7" x14ac:dyDescent="0.25">
      <c r="A6184">
        <v>450</v>
      </c>
      <c r="B6184">
        <v>450</v>
      </c>
      <c r="C6184" t="s">
        <v>1094</v>
      </c>
      <c r="D6184" t="s">
        <v>910</v>
      </c>
      <c r="E6184" t="s">
        <v>1050</v>
      </c>
      <c r="F6184" t="str">
        <f t="shared" si="96"/>
        <v>450450DKA6430DKA1060DKA3220</v>
      </c>
      <c r="G6184" t="s">
        <v>723</v>
      </c>
    </row>
    <row r="6185" spans="1:7" x14ac:dyDescent="0.25">
      <c r="A6185">
        <v>450</v>
      </c>
      <c r="B6185">
        <v>450</v>
      </c>
      <c r="C6185" t="s">
        <v>1094</v>
      </c>
      <c r="D6185" t="s">
        <v>910</v>
      </c>
      <c r="E6185" t="s">
        <v>1052</v>
      </c>
      <c r="F6185" t="str">
        <f t="shared" si="96"/>
        <v>450450DKA6430DKA1060DKA3230</v>
      </c>
      <c r="G6185" t="s">
        <v>723</v>
      </c>
    </row>
    <row r="6186" spans="1:7" x14ac:dyDescent="0.25">
      <c r="A6186">
        <v>450</v>
      </c>
      <c r="B6186">
        <v>450</v>
      </c>
      <c r="C6186" t="s">
        <v>1094</v>
      </c>
      <c r="D6186" t="s">
        <v>911</v>
      </c>
      <c r="E6186" t="s">
        <v>1046</v>
      </c>
      <c r="F6186" t="str">
        <f t="shared" si="96"/>
        <v>450450DKA6430DKA1070-1080DKA3200</v>
      </c>
      <c r="G6186" t="s">
        <v>723</v>
      </c>
    </row>
    <row r="6187" spans="1:7" x14ac:dyDescent="0.25">
      <c r="A6187">
        <v>450</v>
      </c>
      <c r="B6187">
        <v>450</v>
      </c>
      <c r="C6187" t="s">
        <v>1094</v>
      </c>
      <c r="D6187" t="s">
        <v>911</v>
      </c>
      <c r="E6187" t="s">
        <v>1048</v>
      </c>
      <c r="F6187" t="str">
        <f t="shared" si="96"/>
        <v>450450DKA6430DKA1070-1080DKA3210</v>
      </c>
      <c r="G6187" t="s">
        <v>723</v>
      </c>
    </row>
    <row r="6188" spans="1:7" x14ac:dyDescent="0.25">
      <c r="A6188">
        <v>450</v>
      </c>
      <c r="B6188">
        <v>450</v>
      </c>
      <c r="C6188" t="s">
        <v>1094</v>
      </c>
      <c r="D6188" t="s">
        <v>911</v>
      </c>
      <c r="E6188" t="s">
        <v>1050</v>
      </c>
      <c r="F6188" t="str">
        <f t="shared" si="96"/>
        <v>450450DKA6430DKA1070-1080DKA3220</v>
      </c>
      <c r="G6188" t="s">
        <v>723</v>
      </c>
    </row>
    <row r="6189" spans="1:7" x14ac:dyDescent="0.25">
      <c r="A6189">
        <v>450</v>
      </c>
      <c r="B6189">
        <v>450</v>
      </c>
      <c r="C6189" t="s">
        <v>1094</v>
      </c>
      <c r="D6189" t="s">
        <v>911</v>
      </c>
      <c r="E6189" t="s">
        <v>1052</v>
      </c>
      <c r="F6189" t="str">
        <f t="shared" si="96"/>
        <v>450450DKA6430DKA1070-1080DKA3230</v>
      </c>
      <c r="G6189" t="s">
        <v>723</v>
      </c>
    </row>
    <row r="6190" spans="1:7" x14ac:dyDescent="0.25">
      <c r="A6190">
        <v>450</v>
      </c>
      <c r="B6190">
        <v>450</v>
      </c>
      <c r="C6190" t="s">
        <v>1094</v>
      </c>
      <c r="D6190" t="s">
        <v>913</v>
      </c>
      <c r="E6190" t="s">
        <v>1046</v>
      </c>
      <c r="F6190" t="str">
        <f t="shared" si="96"/>
        <v>450450DKA6430DKA1090DKA3200</v>
      </c>
      <c r="G6190" t="s">
        <v>723</v>
      </c>
    </row>
    <row r="6191" spans="1:7" x14ac:dyDescent="0.25">
      <c r="A6191">
        <v>450</v>
      </c>
      <c r="B6191">
        <v>450</v>
      </c>
      <c r="C6191" t="s">
        <v>1094</v>
      </c>
      <c r="D6191" t="s">
        <v>913</v>
      </c>
      <c r="E6191" t="s">
        <v>1048</v>
      </c>
      <c r="F6191" t="str">
        <f t="shared" si="96"/>
        <v>450450DKA6430DKA1090DKA3210</v>
      </c>
      <c r="G6191" t="s">
        <v>723</v>
      </c>
    </row>
    <row r="6192" spans="1:7" x14ac:dyDescent="0.25">
      <c r="A6192">
        <v>450</v>
      </c>
      <c r="B6192">
        <v>450</v>
      </c>
      <c r="C6192" t="s">
        <v>1094</v>
      </c>
      <c r="D6192" t="s">
        <v>913</v>
      </c>
      <c r="E6192" t="s">
        <v>1050</v>
      </c>
      <c r="F6192" t="str">
        <f t="shared" si="96"/>
        <v>450450DKA6430DKA1090DKA3220</v>
      </c>
      <c r="G6192" t="s">
        <v>723</v>
      </c>
    </row>
    <row r="6193" spans="1:7" x14ac:dyDescent="0.25">
      <c r="A6193">
        <v>450</v>
      </c>
      <c r="B6193">
        <v>450</v>
      </c>
      <c r="C6193" t="s">
        <v>1094</v>
      </c>
      <c r="D6193" t="s">
        <v>913</v>
      </c>
      <c r="E6193" t="s">
        <v>1052</v>
      </c>
      <c r="F6193" t="str">
        <f t="shared" si="96"/>
        <v>450450DKA6430DKA1090DKA3230</v>
      </c>
      <c r="G6193" t="s">
        <v>723</v>
      </c>
    </row>
    <row r="6194" spans="1:7" x14ac:dyDescent="0.25">
      <c r="A6194">
        <v>450</v>
      </c>
      <c r="B6194">
        <v>460</v>
      </c>
      <c r="C6194" t="s">
        <v>1092</v>
      </c>
      <c r="D6194" t="s">
        <v>908</v>
      </c>
      <c r="E6194" t="s">
        <v>1046</v>
      </c>
      <c r="F6194" t="str">
        <f t="shared" si="96"/>
        <v>450460DKA6410DKA1040-1050DKA3200</v>
      </c>
      <c r="G6194" t="s">
        <v>723</v>
      </c>
    </row>
    <row r="6195" spans="1:7" x14ac:dyDescent="0.25">
      <c r="A6195">
        <v>450</v>
      </c>
      <c r="B6195">
        <v>460</v>
      </c>
      <c r="C6195" t="s">
        <v>1092</v>
      </c>
      <c r="D6195" t="s">
        <v>908</v>
      </c>
      <c r="E6195" t="s">
        <v>1048</v>
      </c>
      <c r="F6195" t="str">
        <f t="shared" si="96"/>
        <v>450460DKA6410DKA1040-1050DKA3210</v>
      </c>
      <c r="G6195" t="s">
        <v>723</v>
      </c>
    </row>
    <row r="6196" spans="1:7" x14ac:dyDescent="0.25">
      <c r="A6196">
        <v>450</v>
      </c>
      <c r="B6196">
        <v>460</v>
      </c>
      <c r="C6196" t="s">
        <v>1092</v>
      </c>
      <c r="D6196" t="s">
        <v>908</v>
      </c>
      <c r="E6196" t="s">
        <v>1050</v>
      </c>
      <c r="F6196" t="str">
        <f t="shared" si="96"/>
        <v>450460DKA6410DKA1040-1050DKA3220</v>
      </c>
      <c r="G6196" t="s">
        <v>723</v>
      </c>
    </row>
    <row r="6197" spans="1:7" x14ac:dyDescent="0.25">
      <c r="A6197">
        <v>450</v>
      </c>
      <c r="B6197">
        <v>460</v>
      </c>
      <c r="C6197" t="s">
        <v>1092</v>
      </c>
      <c r="D6197" t="s">
        <v>908</v>
      </c>
      <c r="E6197" t="s">
        <v>1052</v>
      </c>
      <c r="F6197" t="str">
        <f t="shared" si="96"/>
        <v>450460DKA6410DKA1040-1050DKA3230</v>
      </c>
      <c r="G6197" t="s">
        <v>723</v>
      </c>
    </row>
    <row r="6198" spans="1:7" x14ac:dyDescent="0.25">
      <c r="A6198">
        <v>450</v>
      </c>
      <c r="B6198">
        <v>460</v>
      </c>
      <c r="C6198" t="s">
        <v>1092</v>
      </c>
      <c r="D6198" t="s">
        <v>910</v>
      </c>
      <c r="E6198" t="s">
        <v>1046</v>
      </c>
      <c r="F6198" t="str">
        <f t="shared" si="96"/>
        <v>450460DKA6410DKA1060DKA3200</v>
      </c>
      <c r="G6198" t="s">
        <v>723</v>
      </c>
    </row>
    <row r="6199" spans="1:7" x14ac:dyDescent="0.25">
      <c r="A6199">
        <v>450</v>
      </c>
      <c r="B6199">
        <v>460</v>
      </c>
      <c r="C6199" t="s">
        <v>1092</v>
      </c>
      <c r="D6199" t="s">
        <v>910</v>
      </c>
      <c r="E6199" t="s">
        <v>1048</v>
      </c>
      <c r="F6199" t="str">
        <f t="shared" si="96"/>
        <v>450460DKA6410DKA1060DKA3210</v>
      </c>
      <c r="G6199" t="s">
        <v>723</v>
      </c>
    </row>
    <row r="6200" spans="1:7" x14ac:dyDescent="0.25">
      <c r="A6200">
        <v>450</v>
      </c>
      <c r="B6200">
        <v>460</v>
      </c>
      <c r="C6200" t="s">
        <v>1092</v>
      </c>
      <c r="D6200" t="s">
        <v>910</v>
      </c>
      <c r="E6200" t="s">
        <v>1050</v>
      </c>
      <c r="F6200" t="str">
        <f t="shared" si="96"/>
        <v>450460DKA6410DKA1060DKA3220</v>
      </c>
      <c r="G6200" t="s">
        <v>723</v>
      </c>
    </row>
    <row r="6201" spans="1:7" x14ac:dyDescent="0.25">
      <c r="A6201">
        <v>450</v>
      </c>
      <c r="B6201">
        <v>460</v>
      </c>
      <c r="C6201" t="s">
        <v>1092</v>
      </c>
      <c r="D6201" t="s">
        <v>910</v>
      </c>
      <c r="E6201" t="s">
        <v>1052</v>
      </c>
      <c r="F6201" t="str">
        <f t="shared" si="96"/>
        <v>450460DKA6410DKA1060DKA3230</v>
      </c>
      <c r="G6201" t="s">
        <v>723</v>
      </c>
    </row>
    <row r="6202" spans="1:7" x14ac:dyDescent="0.25">
      <c r="A6202">
        <v>450</v>
      </c>
      <c r="B6202">
        <v>460</v>
      </c>
      <c r="C6202" t="s">
        <v>1092</v>
      </c>
      <c r="D6202" t="s">
        <v>911</v>
      </c>
      <c r="E6202" t="s">
        <v>1046</v>
      </c>
      <c r="F6202" t="str">
        <f t="shared" si="96"/>
        <v>450460DKA6410DKA1070-1080DKA3200</v>
      </c>
      <c r="G6202" t="s">
        <v>723</v>
      </c>
    </row>
    <row r="6203" spans="1:7" x14ac:dyDescent="0.25">
      <c r="A6203">
        <v>450</v>
      </c>
      <c r="B6203">
        <v>460</v>
      </c>
      <c r="C6203" t="s">
        <v>1092</v>
      </c>
      <c r="D6203" t="s">
        <v>911</v>
      </c>
      <c r="E6203" t="s">
        <v>1048</v>
      </c>
      <c r="F6203" t="str">
        <f t="shared" si="96"/>
        <v>450460DKA6410DKA1070-1080DKA3210</v>
      </c>
      <c r="G6203" t="s">
        <v>723</v>
      </c>
    </row>
    <row r="6204" spans="1:7" x14ac:dyDescent="0.25">
      <c r="A6204">
        <v>450</v>
      </c>
      <c r="B6204">
        <v>460</v>
      </c>
      <c r="C6204" t="s">
        <v>1092</v>
      </c>
      <c r="D6204" t="s">
        <v>911</v>
      </c>
      <c r="E6204" t="s">
        <v>1050</v>
      </c>
      <c r="F6204" t="str">
        <f t="shared" si="96"/>
        <v>450460DKA6410DKA1070-1080DKA3220</v>
      </c>
      <c r="G6204" t="s">
        <v>723</v>
      </c>
    </row>
    <row r="6205" spans="1:7" x14ac:dyDescent="0.25">
      <c r="A6205">
        <v>450</v>
      </c>
      <c r="B6205">
        <v>460</v>
      </c>
      <c r="C6205" t="s">
        <v>1092</v>
      </c>
      <c r="D6205" t="s">
        <v>911</v>
      </c>
      <c r="E6205" t="s">
        <v>1052</v>
      </c>
      <c r="F6205" t="str">
        <f t="shared" si="96"/>
        <v>450460DKA6410DKA1070-1080DKA3230</v>
      </c>
      <c r="G6205" t="s">
        <v>723</v>
      </c>
    </row>
    <row r="6206" spans="1:7" x14ac:dyDescent="0.25">
      <c r="A6206">
        <v>450</v>
      </c>
      <c r="B6206">
        <v>460</v>
      </c>
      <c r="C6206" t="s">
        <v>1092</v>
      </c>
      <c r="D6206" t="s">
        <v>913</v>
      </c>
      <c r="E6206" t="s">
        <v>1046</v>
      </c>
      <c r="F6206" t="str">
        <f t="shared" si="96"/>
        <v>450460DKA6410DKA1090DKA3200</v>
      </c>
      <c r="G6206" t="s">
        <v>723</v>
      </c>
    </row>
    <row r="6207" spans="1:7" x14ac:dyDescent="0.25">
      <c r="A6207">
        <v>450</v>
      </c>
      <c r="B6207">
        <v>460</v>
      </c>
      <c r="C6207" t="s">
        <v>1092</v>
      </c>
      <c r="D6207" t="s">
        <v>913</v>
      </c>
      <c r="E6207" t="s">
        <v>1048</v>
      </c>
      <c r="F6207" t="str">
        <f t="shared" si="96"/>
        <v>450460DKA6410DKA1090DKA3210</v>
      </c>
      <c r="G6207" t="s">
        <v>723</v>
      </c>
    </row>
    <row r="6208" spans="1:7" x14ac:dyDescent="0.25">
      <c r="A6208">
        <v>450</v>
      </c>
      <c r="B6208">
        <v>460</v>
      </c>
      <c r="C6208" t="s">
        <v>1092</v>
      </c>
      <c r="D6208" t="s">
        <v>913</v>
      </c>
      <c r="E6208" t="s">
        <v>1050</v>
      </c>
      <c r="F6208" t="str">
        <f t="shared" si="96"/>
        <v>450460DKA6410DKA1090DKA3220</v>
      </c>
      <c r="G6208" t="s">
        <v>723</v>
      </c>
    </row>
    <row r="6209" spans="1:7" x14ac:dyDescent="0.25">
      <c r="A6209">
        <v>450</v>
      </c>
      <c r="B6209">
        <v>460</v>
      </c>
      <c r="C6209" t="s">
        <v>1092</v>
      </c>
      <c r="D6209" t="s">
        <v>913</v>
      </c>
      <c r="E6209" t="s">
        <v>1052</v>
      </c>
      <c r="F6209" t="str">
        <f t="shared" si="96"/>
        <v>450460DKA6410DKA1090DKA3230</v>
      </c>
      <c r="G6209" t="s">
        <v>723</v>
      </c>
    </row>
    <row r="6210" spans="1:7" x14ac:dyDescent="0.25">
      <c r="A6210">
        <v>450</v>
      </c>
      <c r="B6210">
        <v>460</v>
      </c>
      <c r="C6210" t="s">
        <v>1093</v>
      </c>
      <c r="D6210" t="s">
        <v>908</v>
      </c>
      <c r="E6210" t="s">
        <v>1046</v>
      </c>
      <c r="F6210" t="str">
        <f t="shared" si="96"/>
        <v>450460DKA6420DKA1040-1050DKA3200</v>
      </c>
      <c r="G6210" t="s">
        <v>723</v>
      </c>
    </row>
    <row r="6211" spans="1:7" x14ac:dyDescent="0.25">
      <c r="A6211">
        <v>450</v>
      </c>
      <c r="B6211">
        <v>460</v>
      </c>
      <c r="C6211" t="s">
        <v>1093</v>
      </c>
      <c r="D6211" t="s">
        <v>908</v>
      </c>
      <c r="E6211" t="s">
        <v>1048</v>
      </c>
      <c r="F6211" t="str">
        <f t="shared" ref="F6211:F6274" si="97">CONCATENATE(A6211,B6211,C6211,D6211,E6211)</f>
        <v>450460DKA6420DKA1040-1050DKA3210</v>
      </c>
      <c r="G6211" t="s">
        <v>723</v>
      </c>
    </row>
    <row r="6212" spans="1:7" x14ac:dyDescent="0.25">
      <c r="A6212">
        <v>450</v>
      </c>
      <c r="B6212">
        <v>460</v>
      </c>
      <c r="C6212" t="s">
        <v>1093</v>
      </c>
      <c r="D6212" t="s">
        <v>908</v>
      </c>
      <c r="E6212" t="s">
        <v>1050</v>
      </c>
      <c r="F6212" t="str">
        <f t="shared" si="97"/>
        <v>450460DKA6420DKA1040-1050DKA3220</v>
      </c>
      <c r="G6212" t="s">
        <v>723</v>
      </c>
    </row>
    <row r="6213" spans="1:7" x14ac:dyDescent="0.25">
      <c r="A6213">
        <v>450</v>
      </c>
      <c r="B6213">
        <v>460</v>
      </c>
      <c r="C6213" t="s">
        <v>1093</v>
      </c>
      <c r="D6213" t="s">
        <v>908</v>
      </c>
      <c r="E6213" t="s">
        <v>1052</v>
      </c>
      <c r="F6213" t="str">
        <f t="shared" si="97"/>
        <v>450460DKA6420DKA1040-1050DKA3230</v>
      </c>
      <c r="G6213" t="s">
        <v>723</v>
      </c>
    </row>
    <row r="6214" spans="1:7" x14ac:dyDescent="0.25">
      <c r="A6214">
        <v>450</v>
      </c>
      <c r="B6214">
        <v>460</v>
      </c>
      <c r="C6214" t="s">
        <v>1093</v>
      </c>
      <c r="D6214" t="s">
        <v>910</v>
      </c>
      <c r="E6214" t="s">
        <v>1046</v>
      </c>
      <c r="F6214" t="str">
        <f t="shared" si="97"/>
        <v>450460DKA6420DKA1060DKA3200</v>
      </c>
      <c r="G6214" t="s">
        <v>723</v>
      </c>
    </row>
    <row r="6215" spans="1:7" x14ac:dyDescent="0.25">
      <c r="A6215">
        <v>450</v>
      </c>
      <c r="B6215">
        <v>460</v>
      </c>
      <c r="C6215" t="s">
        <v>1093</v>
      </c>
      <c r="D6215" t="s">
        <v>910</v>
      </c>
      <c r="E6215" t="s">
        <v>1048</v>
      </c>
      <c r="F6215" t="str">
        <f t="shared" si="97"/>
        <v>450460DKA6420DKA1060DKA3210</v>
      </c>
      <c r="G6215" t="s">
        <v>723</v>
      </c>
    </row>
    <row r="6216" spans="1:7" x14ac:dyDescent="0.25">
      <c r="A6216">
        <v>450</v>
      </c>
      <c r="B6216">
        <v>460</v>
      </c>
      <c r="C6216" t="s">
        <v>1093</v>
      </c>
      <c r="D6216" t="s">
        <v>910</v>
      </c>
      <c r="E6216" t="s">
        <v>1050</v>
      </c>
      <c r="F6216" t="str">
        <f t="shared" si="97"/>
        <v>450460DKA6420DKA1060DKA3220</v>
      </c>
      <c r="G6216" t="s">
        <v>723</v>
      </c>
    </row>
    <row r="6217" spans="1:7" x14ac:dyDescent="0.25">
      <c r="A6217">
        <v>450</v>
      </c>
      <c r="B6217">
        <v>460</v>
      </c>
      <c r="C6217" t="s">
        <v>1093</v>
      </c>
      <c r="D6217" t="s">
        <v>910</v>
      </c>
      <c r="E6217" t="s">
        <v>1052</v>
      </c>
      <c r="F6217" t="str">
        <f t="shared" si="97"/>
        <v>450460DKA6420DKA1060DKA3230</v>
      </c>
      <c r="G6217" t="s">
        <v>723</v>
      </c>
    </row>
    <row r="6218" spans="1:7" x14ac:dyDescent="0.25">
      <c r="A6218">
        <v>450</v>
      </c>
      <c r="B6218">
        <v>460</v>
      </c>
      <c r="C6218" t="s">
        <v>1093</v>
      </c>
      <c r="D6218" t="s">
        <v>911</v>
      </c>
      <c r="E6218" t="s">
        <v>1046</v>
      </c>
      <c r="F6218" t="str">
        <f t="shared" si="97"/>
        <v>450460DKA6420DKA1070-1080DKA3200</v>
      </c>
      <c r="G6218" t="s">
        <v>723</v>
      </c>
    </row>
    <row r="6219" spans="1:7" x14ac:dyDescent="0.25">
      <c r="A6219">
        <v>450</v>
      </c>
      <c r="B6219">
        <v>460</v>
      </c>
      <c r="C6219" t="s">
        <v>1093</v>
      </c>
      <c r="D6219" t="s">
        <v>911</v>
      </c>
      <c r="E6219" t="s">
        <v>1048</v>
      </c>
      <c r="F6219" t="str">
        <f t="shared" si="97"/>
        <v>450460DKA6420DKA1070-1080DKA3210</v>
      </c>
      <c r="G6219" t="s">
        <v>723</v>
      </c>
    </row>
    <row r="6220" spans="1:7" x14ac:dyDescent="0.25">
      <c r="A6220">
        <v>450</v>
      </c>
      <c r="B6220">
        <v>460</v>
      </c>
      <c r="C6220" t="s">
        <v>1093</v>
      </c>
      <c r="D6220" t="s">
        <v>911</v>
      </c>
      <c r="E6220" t="s">
        <v>1050</v>
      </c>
      <c r="F6220" t="str">
        <f t="shared" si="97"/>
        <v>450460DKA6420DKA1070-1080DKA3220</v>
      </c>
      <c r="G6220" t="s">
        <v>723</v>
      </c>
    </row>
    <row r="6221" spans="1:7" x14ac:dyDescent="0.25">
      <c r="A6221">
        <v>450</v>
      </c>
      <c r="B6221">
        <v>460</v>
      </c>
      <c r="C6221" t="s">
        <v>1093</v>
      </c>
      <c r="D6221" t="s">
        <v>911</v>
      </c>
      <c r="E6221" t="s">
        <v>1052</v>
      </c>
      <c r="F6221" t="str">
        <f t="shared" si="97"/>
        <v>450460DKA6420DKA1070-1080DKA3230</v>
      </c>
      <c r="G6221" t="s">
        <v>723</v>
      </c>
    </row>
    <row r="6222" spans="1:7" x14ac:dyDescent="0.25">
      <c r="A6222">
        <v>450</v>
      </c>
      <c r="B6222">
        <v>460</v>
      </c>
      <c r="C6222" t="s">
        <v>1093</v>
      </c>
      <c r="D6222" t="s">
        <v>913</v>
      </c>
      <c r="E6222" t="s">
        <v>1046</v>
      </c>
      <c r="F6222" t="str">
        <f t="shared" si="97"/>
        <v>450460DKA6420DKA1090DKA3200</v>
      </c>
      <c r="G6222" t="s">
        <v>723</v>
      </c>
    </row>
    <row r="6223" spans="1:7" x14ac:dyDescent="0.25">
      <c r="A6223">
        <v>450</v>
      </c>
      <c r="B6223">
        <v>460</v>
      </c>
      <c r="C6223" t="s">
        <v>1093</v>
      </c>
      <c r="D6223" t="s">
        <v>913</v>
      </c>
      <c r="E6223" t="s">
        <v>1048</v>
      </c>
      <c r="F6223" t="str">
        <f t="shared" si="97"/>
        <v>450460DKA6420DKA1090DKA3210</v>
      </c>
      <c r="G6223" t="s">
        <v>723</v>
      </c>
    </row>
    <row r="6224" spans="1:7" x14ac:dyDescent="0.25">
      <c r="A6224">
        <v>450</v>
      </c>
      <c r="B6224">
        <v>460</v>
      </c>
      <c r="C6224" t="s">
        <v>1093</v>
      </c>
      <c r="D6224" t="s">
        <v>913</v>
      </c>
      <c r="E6224" t="s">
        <v>1050</v>
      </c>
      <c r="F6224" t="str">
        <f t="shared" si="97"/>
        <v>450460DKA6420DKA1090DKA3220</v>
      </c>
      <c r="G6224" t="s">
        <v>723</v>
      </c>
    </row>
    <row r="6225" spans="1:7" x14ac:dyDescent="0.25">
      <c r="A6225">
        <v>450</v>
      </c>
      <c r="B6225">
        <v>460</v>
      </c>
      <c r="C6225" t="s">
        <v>1093</v>
      </c>
      <c r="D6225" t="s">
        <v>913</v>
      </c>
      <c r="E6225" t="s">
        <v>1052</v>
      </c>
      <c r="F6225" t="str">
        <f t="shared" si="97"/>
        <v>450460DKA6420DKA1090DKA3230</v>
      </c>
      <c r="G6225" t="s">
        <v>723</v>
      </c>
    </row>
    <row r="6226" spans="1:7" x14ac:dyDescent="0.25">
      <c r="A6226">
        <v>450</v>
      </c>
      <c r="B6226">
        <v>460</v>
      </c>
      <c r="C6226" t="s">
        <v>1094</v>
      </c>
      <c r="D6226" t="s">
        <v>908</v>
      </c>
      <c r="E6226" t="s">
        <v>1046</v>
      </c>
      <c r="F6226" t="str">
        <f t="shared" si="97"/>
        <v>450460DKA6430DKA1040-1050DKA3200</v>
      </c>
      <c r="G6226" t="s">
        <v>723</v>
      </c>
    </row>
    <row r="6227" spans="1:7" x14ac:dyDescent="0.25">
      <c r="A6227">
        <v>450</v>
      </c>
      <c r="B6227">
        <v>460</v>
      </c>
      <c r="C6227" t="s">
        <v>1094</v>
      </c>
      <c r="D6227" t="s">
        <v>908</v>
      </c>
      <c r="E6227" t="s">
        <v>1048</v>
      </c>
      <c r="F6227" t="str">
        <f t="shared" si="97"/>
        <v>450460DKA6430DKA1040-1050DKA3210</v>
      </c>
      <c r="G6227" t="s">
        <v>723</v>
      </c>
    </row>
    <row r="6228" spans="1:7" x14ac:dyDescent="0.25">
      <c r="A6228">
        <v>450</v>
      </c>
      <c r="B6228">
        <v>460</v>
      </c>
      <c r="C6228" t="s">
        <v>1094</v>
      </c>
      <c r="D6228" t="s">
        <v>908</v>
      </c>
      <c r="E6228" t="s">
        <v>1050</v>
      </c>
      <c r="F6228" t="str">
        <f t="shared" si="97"/>
        <v>450460DKA6430DKA1040-1050DKA3220</v>
      </c>
      <c r="G6228" t="s">
        <v>723</v>
      </c>
    </row>
    <row r="6229" spans="1:7" x14ac:dyDescent="0.25">
      <c r="A6229">
        <v>450</v>
      </c>
      <c r="B6229">
        <v>460</v>
      </c>
      <c r="C6229" t="s">
        <v>1094</v>
      </c>
      <c r="D6229" t="s">
        <v>908</v>
      </c>
      <c r="E6229" t="s">
        <v>1052</v>
      </c>
      <c r="F6229" t="str">
        <f t="shared" si="97"/>
        <v>450460DKA6430DKA1040-1050DKA3230</v>
      </c>
      <c r="G6229" t="s">
        <v>723</v>
      </c>
    </row>
    <row r="6230" spans="1:7" x14ac:dyDescent="0.25">
      <c r="A6230">
        <v>450</v>
      </c>
      <c r="B6230">
        <v>460</v>
      </c>
      <c r="C6230" t="s">
        <v>1094</v>
      </c>
      <c r="D6230" t="s">
        <v>910</v>
      </c>
      <c r="E6230" t="s">
        <v>1046</v>
      </c>
      <c r="F6230" t="str">
        <f t="shared" si="97"/>
        <v>450460DKA6430DKA1060DKA3200</v>
      </c>
      <c r="G6230" t="s">
        <v>723</v>
      </c>
    </row>
    <row r="6231" spans="1:7" x14ac:dyDescent="0.25">
      <c r="A6231">
        <v>450</v>
      </c>
      <c r="B6231">
        <v>460</v>
      </c>
      <c r="C6231" t="s">
        <v>1094</v>
      </c>
      <c r="D6231" t="s">
        <v>910</v>
      </c>
      <c r="E6231" t="s">
        <v>1048</v>
      </c>
      <c r="F6231" t="str">
        <f t="shared" si="97"/>
        <v>450460DKA6430DKA1060DKA3210</v>
      </c>
      <c r="G6231" t="s">
        <v>723</v>
      </c>
    </row>
    <row r="6232" spans="1:7" x14ac:dyDescent="0.25">
      <c r="A6232">
        <v>450</v>
      </c>
      <c r="B6232">
        <v>460</v>
      </c>
      <c r="C6232" t="s">
        <v>1094</v>
      </c>
      <c r="D6232" t="s">
        <v>910</v>
      </c>
      <c r="E6232" t="s">
        <v>1050</v>
      </c>
      <c r="F6232" t="str">
        <f t="shared" si="97"/>
        <v>450460DKA6430DKA1060DKA3220</v>
      </c>
      <c r="G6232" t="s">
        <v>723</v>
      </c>
    </row>
    <row r="6233" spans="1:7" x14ac:dyDescent="0.25">
      <c r="A6233">
        <v>450</v>
      </c>
      <c r="B6233">
        <v>460</v>
      </c>
      <c r="C6233" t="s">
        <v>1094</v>
      </c>
      <c r="D6233" t="s">
        <v>910</v>
      </c>
      <c r="E6233" t="s">
        <v>1052</v>
      </c>
      <c r="F6233" t="str">
        <f t="shared" si="97"/>
        <v>450460DKA6430DKA1060DKA3230</v>
      </c>
      <c r="G6233" t="s">
        <v>723</v>
      </c>
    </row>
    <row r="6234" spans="1:7" x14ac:dyDescent="0.25">
      <c r="A6234">
        <v>450</v>
      </c>
      <c r="B6234">
        <v>460</v>
      </c>
      <c r="C6234" t="s">
        <v>1094</v>
      </c>
      <c r="D6234" t="s">
        <v>911</v>
      </c>
      <c r="E6234" t="s">
        <v>1046</v>
      </c>
      <c r="F6234" t="str">
        <f t="shared" si="97"/>
        <v>450460DKA6430DKA1070-1080DKA3200</v>
      </c>
      <c r="G6234" t="s">
        <v>723</v>
      </c>
    </row>
    <row r="6235" spans="1:7" x14ac:dyDescent="0.25">
      <c r="A6235">
        <v>450</v>
      </c>
      <c r="B6235">
        <v>460</v>
      </c>
      <c r="C6235" t="s">
        <v>1094</v>
      </c>
      <c r="D6235" t="s">
        <v>911</v>
      </c>
      <c r="E6235" t="s">
        <v>1048</v>
      </c>
      <c r="F6235" t="str">
        <f t="shared" si="97"/>
        <v>450460DKA6430DKA1070-1080DKA3210</v>
      </c>
      <c r="G6235" t="s">
        <v>723</v>
      </c>
    </row>
    <row r="6236" spans="1:7" x14ac:dyDescent="0.25">
      <c r="A6236">
        <v>450</v>
      </c>
      <c r="B6236">
        <v>460</v>
      </c>
      <c r="C6236" t="s">
        <v>1094</v>
      </c>
      <c r="D6236" t="s">
        <v>911</v>
      </c>
      <c r="E6236" t="s">
        <v>1050</v>
      </c>
      <c r="F6236" t="str">
        <f t="shared" si="97"/>
        <v>450460DKA6430DKA1070-1080DKA3220</v>
      </c>
      <c r="G6236" t="s">
        <v>723</v>
      </c>
    </row>
    <row r="6237" spans="1:7" x14ac:dyDescent="0.25">
      <c r="A6237">
        <v>450</v>
      </c>
      <c r="B6237">
        <v>460</v>
      </c>
      <c r="C6237" t="s">
        <v>1094</v>
      </c>
      <c r="D6237" t="s">
        <v>911</v>
      </c>
      <c r="E6237" t="s">
        <v>1052</v>
      </c>
      <c r="F6237" t="str">
        <f t="shared" si="97"/>
        <v>450460DKA6430DKA1070-1080DKA3230</v>
      </c>
      <c r="G6237" t="s">
        <v>723</v>
      </c>
    </row>
    <row r="6238" spans="1:7" x14ac:dyDescent="0.25">
      <c r="A6238">
        <v>450</v>
      </c>
      <c r="B6238">
        <v>460</v>
      </c>
      <c r="C6238" t="s">
        <v>1094</v>
      </c>
      <c r="D6238" t="s">
        <v>913</v>
      </c>
      <c r="E6238" t="s">
        <v>1046</v>
      </c>
      <c r="F6238" t="str">
        <f t="shared" si="97"/>
        <v>450460DKA6430DKA1090DKA3200</v>
      </c>
      <c r="G6238" t="s">
        <v>723</v>
      </c>
    </row>
    <row r="6239" spans="1:7" x14ac:dyDescent="0.25">
      <c r="A6239">
        <v>450</v>
      </c>
      <c r="B6239">
        <v>460</v>
      </c>
      <c r="C6239" t="s">
        <v>1094</v>
      </c>
      <c r="D6239" t="s">
        <v>913</v>
      </c>
      <c r="E6239" t="s">
        <v>1048</v>
      </c>
      <c r="F6239" t="str">
        <f t="shared" si="97"/>
        <v>450460DKA6430DKA1090DKA3210</v>
      </c>
      <c r="G6239" t="s">
        <v>723</v>
      </c>
    </row>
    <row r="6240" spans="1:7" x14ac:dyDescent="0.25">
      <c r="A6240">
        <v>450</v>
      </c>
      <c r="B6240">
        <v>460</v>
      </c>
      <c r="C6240" t="s">
        <v>1094</v>
      </c>
      <c r="D6240" t="s">
        <v>913</v>
      </c>
      <c r="E6240" t="s">
        <v>1050</v>
      </c>
      <c r="F6240" t="str">
        <f t="shared" si="97"/>
        <v>450460DKA6430DKA1090DKA3220</v>
      </c>
      <c r="G6240" t="s">
        <v>723</v>
      </c>
    </row>
    <row r="6241" spans="1:7" x14ac:dyDescent="0.25">
      <c r="A6241">
        <v>450</v>
      </c>
      <c r="B6241">
        <v>460</v>
      </c>
      <c r="C6241" t="s">
        <v>1094</v>
      </c>
      <c r="D6241" t="s">
        <v>913</v>
      </c>
      <c r="E6241" t="s">
        <v>1052</v>
      </c>
      <c r="F6241" t="str">
        <f t="shared" si="97"/>
        <v>450460DKA6430DKA1090DKA3230</v>
      </c>
      <c r="G6241" t="s">
        <v>723</v>
      </c>
    </row>
    <row r="6242" spans="1:7" x14ac:dyDescent="0.25">
      <c r="A6242">
        <v>450</v>
      </c>
      <c r="B6242">
        <v>470</v>
      </c>
      <c r="C6242" t="s">
        <v>1092</v>
      </c>
      <c r="D6242" t="s">
        <v>908</v>
      </c>
      <c r="E6242" t="s">
        <v>1046</v>
      </c>
      <c r="F6242" t="str">
        <f t="shared" si="97"/>
        <v>450470DKA6410DKA1040-1050DKA3200</v>
      </c>
      <c r="G6242" t="s">
        <v>723</v>
      </c>
    </row>
    <row r="6243" spans="1:7" x14ac:dyDescent="0.25">
      <c r="A6243">
        <v>450</v>
      </c>
      <c r="B6243">
        <v>470</v>
      </c>
      <c r="C6243" t="s">
        <v>1092</v>
      </c>
      <c r="D6243" t="s">
        <v>908</v>
      </c>
      <c r="E6243" t="s">
        <v>1048</v>
      </c>
      <c r="F6243" t="str">
        <f t="shared" si="97"/>
        <v>450470DKA6410DKA1040-1050DKA3210</v>
      </c>
      <c r="G6243" t="s">
        <v>723</v>
      </c>
    </row>
    <row r="6244" spans="1:7" x14ac:dyDescent="0.25">
      <c r="A6244">
        <v>450</v>
      </c>
      <c r="B6244">
        <v>470</v>
      </c>
      <c r="C6244" t="s">
        <v>1092</v>
      </c>
      <c r="D6244" t="s">
        <v>908</v>
      </c>
      <c r="E6244" t="s">
        <v>1050</v>
      </c>
      <c r="F6244" t="str">
        <f t="shared" si="97"/>
        <v>450470DKA6410DKA1040-1050DKA3220</v>
      </c>
      <c r="G6244" t="s">
        <v>723</v>
      </c>
    </row>
    <row r="6245" spans="1:7" x14ac:dyDescent="0.25">
      <c r="A6245">
        <v>450</v>
      </c>
      <c r="B6245">
        <v>470</v>
      </c>
      <c r="C6245" t="s">
        <v>1092</v>
      </c>
      <c r="D6245" t="s">
        <v>908</v>
      </c>
      <c r="E6245" t="s">
        <v>1052</v>
      </c>
      <c r="F6245" t="str">
        <f t="shared" si="97"/>
        <v>450470DKA6410DKA1040-1050DKA3230</v>
      </c>
      <c r="G6245" t="s">
        <v>723</v>
      </c>
    </row>
    <row r="6246" spans="1:7" x14ac:dyDescent="0.25">
      <c r="A6246">
        <v>450</v>
      </c>
      <c r="B6246">
        <v>470</v>
      </c>
      <c r="C6246" t="s">
        <v>1092</v>
      </c>
      <c r="D6246" t="s">
        <v>910</v>
      </c>
      <c r="E6246" t="s">
        <v>1046</v>
      </c>
      <c r="F6246" t="str">
        <f t="shared" si="97"/>
        <v>450470DKA6410DKA1060DKA3200</v>
      </c>
      <c r="G6246" t="s">
        <v>723</v>
      </c>
    </row>
    <row r="6247" spans="1:7" x14ac:dyDescent="0.25">
      <c r="A6247">
        <v>450</v>
      </c>
      <c r="B6247">
        <v>470</v>
      </c>
      <c r="C6247" t="s">
        <v>1092</v>
      </c>
      <c r="D6247" t="s">
        <v>910</v>
      </c>
      <c r="E6247" t="s">
        <v>1048</v>
      </c>
      <c r="F6247" t="str">
        <f t="shared" si="97"/>
        <v>450470DKA6410DKA1060DKA3210</v>
      </c>
      <c r="G6247" t="s">
        <v>723</v>
      </c>
    </row>
    <row r="6248" spans="1:7" x14ac:dyDescent="0.25">
      <c r="A6248">
        <v>450</v>
      </c>
      <c r="B6248">
        <v>470</v>
      </c>
      <c r="C6248" t="s">
        <v>1092</v>
      </c>
      <c r="D6248" t="s">
        <v>910</v>
      </c>
      <c r="E6248" t="s">
        <v>1050</v>
      </c>
      <c r="F6248" t="str">
        <f t="shared" si="97"/>
        <v>450470DKA6410DKA1060DKA3220</v>
      </c>
      <c r="G6248" t="s">
        <v>723</v>
      </c>
    </row>
    <row r="6249" spans="1:7" x14ac:dyDescent="0.25">
      <c r="A6249">
        <v>450</v>
      </c>
      <c r="B6249">
        <v>470</v>
      </c>
      <c r="C6249" t="s">
        <v>1092</v>
      </c>
      <c r="D6249" t="s">
        <v>910</v>
      </c>
      <c r="E6249" t="s">
        <v>1052</v>
      </c>
      <c r="F6249" t="str">
        <f t="shared" si="97"/>
        <v>450470DKA6410DKA1060DKA3230</v>
      </c>
      <c r="G6249" t="s">
        <v>723</v>
      </c>
    </row>
    <row r="6250" spans="1:7" x14ac:dyDescent="0.25">
      <c r="A6250">
        <v>450</v>
      </c>
      <c r="B6250">
        <v>470</v>
      </c>
      <c r="C6250" t="s">
        <v>1092</v>
      </c>
      <c r="D6250" t="s">
        <v>911</v>
      </c>
      <c r="E6250" t="s">
        <v>1046</v>
      </c>
      <c r="F6250" t="str">
        <f t="shared" si="97"/>
        <v>450470DKA6410DKA1070-1080DKA3200</v>
      </c>
      <c r="G6250" t="s">
        <v>723</v>
      </c>
    </row>
    <row r="6251" spans="1:7" x14ac:dyDescent="0.25">
      <c r="A6251">
        <v>450</v>
      </c>
      <c r="B6251">
        <v>470</v>
      </c>
      <c r="C6251" t="s">
        <v>1092</v>
      </c>
      <c r="D6251" t="s">
        <v>911</v>
      </c>
      <c r="E6251" t="s">
        <v>1048</v>
      </c>
      <c r="F6251" t="str">
        <f t="shared" si="97"/>
        <v>450470DKA6410DKA1070-1080DKA3210</v>
      </c>
      <c r="G6251" t="s">
        <v>723</v>
      </c>
    </row>
    <row r="6252" spans="1:7" x14ac:dyDescent="0.25">
      <c r="A6252">
        <v>450</v>
      </c>
      <c r="B6252">
        <v>470</v>
      </c>
      <c r="C6252" t="s">
        <v>1092</v>
      </c>
      <c r="D6252" t="s">
        <v>911</v>
      </c>
      <c r="E6252" t="s">
        <v>1050</v>
      </c>
      <c r="F6252" t="str">
        <f t="shared" si="97"/>
        <v>450470DKA6410DKA1070-1080DKA3220</v>
      </c>
      <c r="G6252" t="s">
        <v>723</v>
      </c>
    </row>
    <row r="6253" spans="1:7" x14ac:dyDescent="0.25">
      <c r="A6253">
        <v>450</v>
      </c>
      <c r="B6253">
        <v>470</v>
      </c>
      <c r="C6253" t="s">
        <v>1092</v>
      </c>
      <c r="D6253" t="s">
        <v>911</v>
      </c>
      <c r="E6253" t="s">
        <v>1052</v>
      </c>
      <c r="F6253" t="str">
        <f t="shared" si="97"/>
        <v>450470DKA6410DKA1070-1080DKA3230</v>
      </c>
      <c r="G6253" t="s">
        <v>723</v>
      </c>
    </row>
    <row r="6254" spans="1:7" x14ac:dyDescent="0.25">
      <c r="A6254">
        <v>450</v>
      </c>
      <c r="B6254">
        <v>470</v>
      </c>
      <c r="C6254" t="s">
        <v>1092</v>
      </c>
      <c r="D6254" t="s">
        <v>913</v>
      </c>
      <c r="E6254" t="s">
        <v>1046</v>
      </c>
      <c r="F6254" t="str">
        <f t="shared" si="97"/>
        <v>450470DKA6410DKA1090DKA3200</v>
      </c>
      <c r="G6254" t="s">
        <v>723</v>
      </c>
    </row>
    <row r="6255" spans="1:7" x14ac:dyDescent="0.25">
      <c r="A6255">
        <v>450</v>
      </c>
      <c r="B6255">
        <v>470</v>
      </c>
      <c r="C6255" t="s">
        <v>1092</v>
      </c>
      <c r="D6255" t="s">
        <v>913</v>
      </c>
      <c r="E6255" t="s">
        <v>1048</v>
      </c>
      <c r="F6255" t="str">
        <f t="shared" si="97"/>
        <v>450470DKA6410DKA1090DKA3210</v>
      </c>
      <c r="G6255" t="s">
        <v>723</v>
      </c>
    </row>
    <row r="6256" spans="1:7" x14ac:dyDescent="0.25">
      <c r="A6256">
        <v>450</v>
      </c>
      <c r="B6256">
        <v>470</v>
      </c>
      <c r="C6256" t="s">
        <v>1092</v>
      </c>
      <c r="D6256" t="s">
        <v>913</v>
      </c>
      <c r="E6256" t="s">
        <v>1050</v>
      </c>
      <c r="F6256" t="str">
        <f t="shared" si="97"/>
        <v>450470DKA6410DKA1090DKA3220</v>
      </c>
      <c r="G6256" t="s">
        <v>723</v>
      </c>
    </row>
    <row r="6257" spans="1:7" x14ac:dyDescent="0.25">
      <c r="A6257">
        <v>450</v>
      </c>
      <c r="B6257">
        <v>470</v>
      </c>
      <c r="C6257" t="s">
        <v>1092</v>
      </c>
      <c r="D6257" t="s">
        <v>913</v>
      </c>
      <c r="E6257" t="s">
        <v>1052</v>
      </c>
      <c r="F6257" t="str">
        <f t="shared" si="97"/>
        <v>450470DKA6410DKA1090DKA3230</v>
      </c>
      <c r="G6257" t="s">
        <v>723</v>
      </c>
    </row>
    <row r="6258" spans="1:7" x14ac:dyDescent="0.25">
      <c r="A6258">
        <v>450</v>
      </c>
      <c r="B6258">
        <v>470</v>
      </c>
      <c r="C6258" t="s">
        <v>1093</v>
      </c>
      <c r="D6258" t="s">
        <v>908</v>
      </c>
      <c r="E6258" t="s">
        <v>1046</v>
      </c>
      <c r="F6258" t="str">
        <f t="shared" si="97"/>
        <v>450470DKA6420DKA1040-1050DKA3200</v>
      </c>
      <c r="G6258" t="s">
        <v>723</v>
      </c>
    </row>
    <row r="6259" spans="1:7" x14ac:dyDescent="0.25">
      <c r="A6259">
        <v>450</v>
      </c>
      <c r="B6259">
        <v>470</v>
      </c>
      <c r="C6259" t="s">
        <v>1093</v>
      </c>
      <c r="D6259" t="s">
        <v>908</v>
      </c>
      <c r="E6259" t="s">
        <v>1048</v>
      </c>
      <c r="F6259" t="str">
        <f t="shared" si="97"/>
        <v>450470DKA6420DKA1040-1050DKA3210</v>
      </c>
      <c r="G6259" t="s">
        <v>723</v>
      </c>
    </row>
    <row r="6260" spans="1:7" x14ac:dyDescent="0.25">
      <c r="A6260">
        <v>450</v>
      </c>
      <c r="B6260">
        <v>470</v>
      </c>
      <c r="C6260" t="s">
        <v>1093</v>
      </c>
      <c r="D6260" t="s">
        <v>908</v>
      </c>
      <c r="E6260" t="s">
        <v>1050</v>
      </c>
      <c r="F6260" t="str">
        <f t="shared" si="97"/>
        <v>450470DKA6420DKA1040-1050DKA3220</v>
      </c>
      <c r="G6260" t="s">
        <v>723</v>
      </c>
    </row>
    <row r="6261" spans="1:7" x14ac:dyDescent="0.25">
      <c r="A6261">
        <v>450</v>
      </c>
      <c r="B6261">
        <v>470</v>
      </c>
      <c r="C6261" t="s">
        <v>1093</v>
      </c>
      <c r="D6261" t="s">
        <v>908</v>
      </c>
      <c r="E6261" t="s">
        <v>1052</v>
      </c>
      <c r="F6261" t="str">
        <f t="shared" si="97"/>
        <v>450470DKA6420DKA1040-1050DKA3230</v>
      </c>
      <c r="G6261" t="s">
        <v>723</v>
      </c>
    </row>
    <row r="6262" spans="1:7" x14ac:dyDescent="0.25">
      <c r="A6262">
        <v>450</v>
      </c>
      <c r="B6262">
        <v>470</v>
      </c>
      <c r="C6262" t="s">
        <v>1093</v>
      </c>
      <c r="D6262" t="s">
        <v>910</v>
      </c>
      <c r="E6262" t="s">
        <v>1046</v>
      </c>
      <c r="F6262" t="str">
        <f t="shared" si="97"/>
        <v>450470DKA6420DKA1060DKA3200</v>
      </c>
      <c r="G6262" t="s">
        <v>723</v>
      </c>
    </row>
    <row r="6263" spans="1:7" x14ac:dyDescent="0.25">
      <c r="A6263">
        <v>450</v>
      </c>
      <c r="B6263">
        <v>470</v>
      </c>
      <c r="C6263" t="s">
        <v>1093</v>
      </c>
      <c r="D6263" t="s">
        <v>910</v>
      </c>
      <c r="E6263" t="s">
        <v>1048</v>
      </c>
      <c r="F6263" t="str">
        <f t="shared" si="97"/>
        <v>450470DKA6420DKA1060DKA3210</v>
      </c>
      <c r="G6263" t="s">
        <v>723</v>
      </c>
    </row>
    <row r="6264" spans="1:7" x14ac:dyDescent="0.25">
      <c r="A6264">
        <v>450</v>
      </c>
      <c r="B6264">
        <v>470</v>
      </c>
      <c r="C6264" t="s">
        <v>1093</v>
      </c>
      <c r="D6264" t="s">
        <v>910</v>
      </c>
      <c r="E6264" t="s">
        <v>1050</v>
      </c>
      <c r="F6264" t="str">
        <f t="shared" si="97"/>
        <v>450470DKA6420DKA1060DKA3220</v>
      </c>
      <c r="G6264" t="s">
        <v>723</v>
      </c>
    </row>
    <row r="6265" spans="1:7" x14ac:dyDescent="0.25">
      <c r="A6265">
        <v>450</v>
      </c>
      <c r="B6265">
        <v>470</v>
      </c>
      <c r="C6265" t="s">
        <v>1093</v>
      </c>
      <c r="D6265" t="s">
        <v>910</v>
      </c>
      <c r="E6265" t="s">
        <v>1052</v>
      </c>
      <c r="F6265" t="str">
        <f t="shared" si="97"/>
        <v>450470DKA6420DKA1060DKA3230</v>
      </c>
      <c r="G6265" t="s">
        <v>723</v>
      </c>
    </row>
    <row r="6266" spans="1:7" x14ac:dyDescent="0.25">
      <c r="A6266">
        <v>450</v>
      </c>
      <c r="B6266">
        <v>470</v>
      </c>
      <c r="C6266" t="s">
        <v>1093</v>
      </c>
      <c r="D6266" t="s">
        <v>911</v>
      </c>
      <c r="E6266" t="s">
        <v>1046</v>
      </c>
      <c r="F6266" t="str">
        <f t="shared" si="97"/>
        <v>450470DKA6420DKA1070-1080DKA3200</v>
      </c>
      <c r="G6266" t="s">
        <v>723</v>
      </c>
    </row>
    <row r="6267" spans="1:7" x14ac:dyDescent="0.25">
      <c r="A6267">
        <v>450</v>
      </c>
      <c r="B6267">
        <v>470</v>
      </c>
      <c r="C6267" t="s">
        <v>1093</v>
      </c>
      <c r="D6267" t="s">
        <v>911</v>
      </c>
      <c r="E6267" t="s">
        <v>1048</v>
      </c>
      <c r="F6267" t="str">
        <f t="shared" si="97"/>
        <v>450470DKA6420DKA1070-1080DKA3210</v>
      </c>
      <c r="G6267" t="s">
        <v>723</v>
      </c>
    </row>
    <row r="6268" spans="1:7" x14ac:dyDescent="0.25">
      <c r="A6268">
        <v>450</v>
      </c>
      <c r="B6268">
        <v>470</v>
      </c>
      <c r="C6268" t="s">
        <v>1093</v>
      </c>
      <c r="D6268" t="s">
        <v>911</v>
      </c>
      <c r="E6268" t="s">
        <v>1050</v>
      </c>
      <c r="F6268" t="str">
        <f t="shared" si="97"/>
        <v>450470DKA6420DKA1070-1080DKA3220</v>
      </c>
      <c r="G6268" t="s">
        <v>723</v>
      </c>
    </row>
    <row r="6269" spans="1:7" x14ac:dyDescent="0.25">
      <c r="A6269">
        <v>450</v>
      </c>
      <c r="B6269">
        <v>470</v>
      </c>
      <c r="C6269" t="s">
        <v>1093</v>
      </c>
      <c r="D6269" t="s">
        <v>911</v>
      </c>
      <c r="E6269" t="s">
        <v>1052</v>
      </c>
      <c r="F6269" t="str">
        <f t="shared" si="97"/>
        <v>450470DKA6420DKA1070-1080DKA3230</v>
      </c>
      <c r="G6269" t="s">
        <v>723</v>
      </c>
    </row>
    <row r="6270" spans="1:7" x14ac:dyDescent="0.25">
      <c r="A6270">
        <v>450</v>
      </c>
      <c r="B6270">
        <v>470</v>
      </c>
      <c r="C6270" t="s">
        <v>1093</v>
      </c>
      <c r="D6270" t="s">
        <v>913</v>
      </c>
      <c r="E6270" t="s">
        <v>1046</v>
      </c>
      <c r="F6270" t="str">
        <f t="shared" si="97"/>
        <v>450470DKA6420DKA1090DKA3200</v>
      </c>
      <c r="G6270" t="s">
        <v>723</v>
      </c>
    </row>
    <row r="6271" spans="1:7" x14ac:dyDescent="0.25">
      <c r="A6271">
        <v>450</v>
      </c>
      <c r="B6271">
        <v>470</v>
      </c>
      <c r="C6271" t="s">
        <v>1093</v>
      </c>
      <c r="D6271" t="s">
        <v>913</v>
      </c>
      <c r="E6271" t="s">
        <v>1048</v>
      </c>
      <c r="F6271" t="str">
        <f t="shared" si="97"/>
        <v>450470DKA6420DKA1090DKA3210</v>
      </c>
      <c r="G6271" t="s">
        <v>723</v>
      </c>
    </row>
    <row r="6272" spans="1:7" x14ac:dyDescent="0.25">
      <c r="A6272">
        <v>450</v>
      </c>
      <c r="B6272">
        <v>470</v>
      </c>
      <c r="C6272" t="s">
        <v>1093</v>
      </c>
      <c r="D6272" t="s">
        <v>913</v>
      </c>
      <c r="E6272" t="s">
        <v>1050</v>
      </c>
      <c r="F6272" t="str">
        <f t="shared" si="97"/>
        <v>450470DKA6420DKA1090DKA3220</v>
      </c>
      <c r="G6272" t="s">
        <v>723</v>
      </c>
    </row>
    <row r="6273" spans="1:7" x14ac:dyDescent="0.25">
      <c r="A6273">
        <v>450</v>
      </c>
      <c r="B6273">
        <v>470</v>
      </c>
      <c r="C6273" t="s">
        <v>1093</v>
      </c>
      <c r="D6273" t="s">
        <v>913</v>
      </c>
      <c r="E6273" t="s">
        <v>1052</v>
      </c>
      <c r="F6273" t="str">
        <f t="shared" si="97"/>
        <v>450470DKA6420DKA1090DKA3230</v>
      </c>
      <c r="G6273" t="s">
        <v>723</v>
      </c>
    </row>
    <row r="6274" spans="1:7" x14ac:dyDescent="0.25">
      <c r="A6274">
        <v>450</v>
      </c>
      <c r="B6274">
        <v>470</v>
      </c>
      <c r="C6274" t="s">
        <v>1094</v>
      </c>
      <c r="D6274" t="s">
        <v>908</v>
      </c>
      <c r="E6274" t="s">
        <v>1046</v>
      </c>
      <c r="F6274" t="str">
        <f t="shared" si="97"/>
        <v>450470DKA6430DKA1040-1050DKA3200</v>
      </c>
      <c r="G6274" t="s">
        <v>723</v>
      </c>
    </row>
    <row r="6275" spans="1:7" x14ac:dyDescent="0.25">
      <c r="A6275">
        <v>450</v>
      </c>
      <c r="B6275">
        <v>470</v>
      </c>
      <c r="C6275" t="s">
        <v>1094</v>
      </c>
      <c r="D6275" t="s">
        <v>908</v>
      </c>
      <c r="E6275" t="s">
        <v>1048</v>
      </c>
      <c r="F6275" t="str">
        <f t="shared" ref="F6275:F6338" si="98">CONCATENATE(A6275,B6275,C6275,D6275,E6275)</f>
        <v>450470DKA6430DKA1040-1050DKA3210</v>
      </c>
      <c r="G6275" t="s">
        <v>723</v>
      </c>
    </row>
    <row r="6276" spans="1:7" x14ac:dyDescent="0.25">
      <c r="A6276">
        <v>450</v>
      </c>
      <c r="B6276">
        <v>470</v>
      </c>
      <c r="C6276" t="s">
        <v>1094</v>
      </c>
      <c r="D6276" t="s">
        <v>908</v>
      </c>
      <c r="E6276" t="s">
        <v>1050</v>
      </c>
      <c r="F6276" t="str">
        <f t="shared" si="98"/>
        <v>450470DKA6430DKA1040-1050DKA3220</v>
      </c>
      <c r="G6276" t="s">
        <v>723</v>
      </c>
    </row>
    <row r="6277" spans="1:7" x14ac:dyDescent="0.25">
      <c r="A6277">
        <v>450</v>
      </c>
      <c r="B6277">
        <v>470</v>
      </c>
      <c r="C6277" t="s">
        <v>1094</v>
      </c>
      <c r="D6277" t="s">
        <v>908</v>
      </c>
      <c r="E6277" t="s">
        <v>1052</v>
      </c>
      <c r="F6277" t="str">
        <f t="shared" si="98"/>
        <v>450470DKA6430DKA1040-1050DKA3230</v>
      </c>
      <c r="G6277" t="s">
        <v>723</v>
      </c>
    </row>
    <row r="6278" spans="1:7" x14ac:dyDescent="0.25">
      <c r="A6278">
        <v>450</v>
      </c>
      <c r="B6278">
        <v>470</v>
      </c>
      <c r="C6278" t="s">
        <v>1094</v>
      </c>
      <c r="D6278" t="s">
        <v>910</v>
      </c>
      <c r="E6278" t="s">
        <v>1046</v>
      </c>
      <c r="F6278" t="str">
        <f t="shared" si="98"/>
        <v>450470DKA6430DKA1060DKA3200</v>
      </c>
      <c r="G6278" t="s">
        <v>723</v>
      </c>
    </row>
    <row r="6279" spans="1:7" x14ac:dyDescent="0.25">
      <c r="A6279">
        <v>450</v>
      </c>
      <c r="B6279">
        <v>470</v>
      </c>
      <c r="C6279" t="s">
        <v>1094</v>
      </c>
      <c r="D6279" t="s">
        <v>910</v>
      </c>
      <c r="E6279" t="s">
        <v>1048</v>
      </c>
      <c r="F6279" t="str">
        <f t="shared" si="98"/>
        <v>450470DKA6430DKA1060DKA3210</v>
      </c>
      <c r="G6279" t="s">
        <v>723</v>
      </c>
    </row>
    <row r="6280" spans="1:7" x14ac:dyDescent="0.25">
      <c r="A6280">
        <v>450</v>
      </c>
      <c r="B6280">
        <v>470</v>
      </c>
      <c r="C6280" t="s">
        <v>1094</v>
      </c>
      <c r="D6280" t="s">
        <v>910</v>
      </c>
      <c r="E6280" t="s">
        <v>1050</v>
      </c>
      <c r="F6280" t="str">
        <f t="shared" si="98"/>
        <v>450470DKA6430DKA1060DKA3220</v>
      </c>
      <c r="G6280" t="s">
        <v>723</v>
      </c>
    </row>
    <row r="6281" spans="1:7" x14ac:dyDescent="0.25">
      <c r="A6281">
        <v>450</v>
      </c>
      <c r="B6281">
        <v>470</v>
      </c>
      <c r="C6281" t="s">
        <v>1094</v>
      </c>
      <c r="D6281" t="s">
        <v>910</v>
      </c>
      <c r="E6281" t="s">
        <v>1052</v>
      </c>
      <c r="F6281" t="str">
        <f t="shared" si="98"/>
        <v>450470DKA6430DKA1060DKA3230</v>
      </c>
      <c r="G6281" t="s">
        <v>723</v>
      </c>
    </row>
    <row r="6282" spans="1:7" x14ac:dyDescent="0.25">
      <c r="A6282">
        <v>450</v>
      </c>
      <c r="B6282">
        <v>470</v>
      </c>
      <c r="C6282" t="s">
        <v>1094</v>
      </c>
      <c r="D6282" t="s">
        <v>911</v>
      </c>
      <c r="E6282" t="s">
        <v>1046</v>
      </c>
      <c r="F6282" t="str">
        <f t="shared" si="98"/>
        <v>450470DKA6430DKA1070-1080DKA3200</v>
      </c>
      <c r="G6282" t="s">
        <v>501</v>
      </c>
    </row>
    <row r="6283" spans="1:7" x14ac:dyDescent="0.25">
      <c r="A6283">
        <v>450</v>
      </c>
      <c r="B6283">
        <v>470</v>
      </c>
      <c r="C6283" t="s">
        <v>1094</v>
      </c>
      <c r="D6283" t="s">
        <v>911</v>
      </c>
      <c r="E6283" t="s">
        <v>1048</v>
      </c>
      <c r="F6283" t="str">
        <f t="shared" si="98"/>
        <v>450470DKA6430DKA1070-1080DKA3210</v>
      </c>
      <c r="G6283" t="s">
        <v>501</v>
      </c>
    </row>
    <row r="6284" spans="1:7" x14ac:dyDescent="0.25">
      <c r="A6284">
        <v>450</v>
      </c>
      <c r="B6284">
        <v>470</v>
      </c>
      <c r="C6284" t="s">
        <v>1094</v>
      </c>
      <c r="D6284" t="s">
        <v>911</v>
      </c>
      <c r="E6284" t="s">
        <v>1050</v>
      </c>
      <c r="F6284" t="str">
        <f t="shared" si="98"/>
        <v>450470DKA6430DKA1070-1080DKA3220</v>
      </c>
      <c r="G6284" t="s">
        <v>723</v>
      </c>
    </row>
    <row r="6285" spans="1:7" x14ac:dyDescent="0.25">
      <c r="A6285">
        <v>450</v>
      </c>
      <c r="B6285">
        <v>470</v>
      </c>
      <c r="C6285" t="s">
        <v>1094</v>
      </c>
      <c r="D6285" t="s">
        <v>911</v>
      </c>
      <c r="E6285" t="s">
        <v>1052</v>
      </c>
      <c r="F6285" t="str">
        <f t="shared" si="98"/>
        <v>450470DKA6430DKA1070-1080DKA3230</v>
      </c>
      <c r="G6285" t="s">
        <v>723</v>
      </c>
    </row>
    <row r="6286" spans="1:7" x14ac:dyDescent="0.25">
      <c r="A6286">
        <v>450</v>
      </c>
      <c r="B6286">
        <v>470</v>
      </c>
      <c r="C6286" t="s">
        <v>1094</v>
      </c>
      <c r="D6286" t="s">
        <v>913</v>
      </c>
      <c r="E6286" t="s">
        <v>1046</v>
      </c>
      <c r="F6286" t="str">
        <f t="shared" si="98"/>
        <v>450470DKA6430DKA1090DKA3200</v>
      </c>
      <c r="G6286" t="s">
        <v>723</v>
      </c>
    </row>
    <row r="6287" spans="1:7" x14ac:dyDescent="0.25">
      <c r="A6287">
        <v>450</v>
      </c>
      <c r="B6287">
        <v>470</v>
      </c>
      <c r="C6287" t="s">
        <v>1094</v>
      </c>
      <c r="D6287" t="s">
        <v>913</v>
      </c>
      <c r="E6287" t="s">
        <v>1048</v>
      </c>
      <c r="F6287" t="str">
        <f t="shared" si="98"/>
        <v>450470DKA6430DKA1090DKA3210</v>
      </c>
      <c r="G6287" t="s">
        <v>723</v>
      </c>
    </row>
    <row r="6288" spans="1:7" x14ac:dyDescent="0.25">
      <c r="A6288">
        <v>450</v>
      </c>
      <c r="B6288">
        <v>470</v>
      </c>
      <c r="C6288" t="s">
        <v>1094</v>
      </c>
      <c r="D6288" t="s">
        <v>913</v>
      </c>
      <c r="E6288" t="s">
        <v>1050</v>
      </c>
      <c r="F6288" t="str">
        <f t="shared" si="98"/>
        <v>450470DKA6430DKA1090DKA3220</v>
      </c>
      <c r="G6288" t="s">
        <v>723</v>
      </c>
    </row>
    <row r="6289" spans="1:7" x14ac:dyDescent="0.25">
      <c r="A6289">
        <v>450</v>
      </c>
      <c r="B6289">
        <v>470</v>
      </c>
      <c r="C6289" t="s">
        <v>1094</v>
      </c>
      <c r="D6289" t="s">
        <v>913</v>
      </c>
      <c r="E6289" t="s">
        <v>1052</v>
      </c>
      <c r="F6289" t="str">
        <f t="shared" si="98"/>
        <v>450470DKA6430DKA1090DKA3230</v>
      </c>
      <c r="G6289" t="s">
        <v>723</v>
      </c>
    </row>
    <row r="6290" spans="1:7" x14ac:dyDescent="0.25">
      <c r="A6290">
        <v>450</v>
      </c>
      <c r="B6290">
        <v>480</v>
      </c>
      <c r="C6290" t="s">
        <v>1092</v>
      </c>
      <c r="D6290" t="s">
        <v>908</v>
      </c>
      <c r="E6290" t="s">
        <v>1046</v>
      </c>
      <c r="F6290" t="str">
        <f t="shared" si="98"/>
        <v>450480DKA6410DKA1040-1050DKA3200</v>
      </c>
      <c r="G6290" t="s">
        <v>501</v>
      </c>
    </row>
    <row r="6291" spans="1:7" x14ac:dyDescent="0.25">
      <c r="A6291">
        <v>450</v>
      </c>
      <c r="B6291">
        <v>480</v>
      </c>
      <c r="C6291" t="s">
        <v>1092</v>
      </c>
      <c r="D6291" t="s">
        <v>908</v>
      </c>
      <c r="E6291" t="s">
        <v>1048</v>
      </c>
      <c r="F6291" t="str">
        <f t="shared" si="98"/>
        <v>450480DKA6410DKA1040-1050DKA3210</v>
      </c>
      <c r="G6291" t="s">
        <v>501</v>
      </c>
    </row>
    <row r="6292" spans="1:7" x14ac:dyDescent="0.25">
      <c r="A6292">
        <v>450</v>
      </c>
      <c r="B6292">
        <v>480</v>
      </c>
      <c r="C6292" t="s">
        <v>1092</v>
      </c>
      <c r="D6292" t="s">
        <v>908</v>
      </c>
      <c r="E6292" t="s">
        <v>1050</v>
      </c>
      <c r="F6292" t="str">
        <f t="shared" si="98"/>
        <v>450480DKA6410DKA1040-1050DKA3220</v>
      </c>
      <c r="G6292" t="s">
        <v>501</v>
      </c>
    </row>
    <row r="6293" spans="1:7" x14ac:dyDescent="0.25">
      <c r="A6293">
        <v>450</v>
      </c>
      <c r="B6293">
        <v>480</v>
      </c>
      <c r="C6293" t="s">
        <v>1092</v>
      </c>
      <c r="D6293" t="s">
        <v>908</v>
      </c>
      <c r="E6293" t="s">
        <v>1052</v>
      </c>
      <c r="F6293" t="str">
        <f t="shared" si="98"/>
        <v>450480DKA6410DKA1040-1050DKA3230</v>
      </c>
      <c r="G6293" t="s">
        <v>501</v>
      </c>
    </row>
    <row r="6294" spans="1:7" x14ac:dyDescent="0.25">
      <c r="A6294">
        <v>450</v>
      </c>
      <c r="B6294">
        <v>480</v>
      </c>
      <c r="C6294" t="s">
        <v>1092</v>
      </c>
      <c r="D6294" t="s">
        <v>910</v>
      </c>
      <c r="E6294" t="s">
        <v>1046</v>
      </c>
      <c r="F6294" t="str">
        <f t="shared" si="98"/>
        <v>450480DKA6410DKA1060DKA3200</v>
      </c>
      <c r="G6294" t="s">
        <v>723</v>
      </c>
    </row>
    <row r="6295" spans="1:7" x14ac:dyDescent="0.25">
      <c r="A6295">
        <v>450</v>
      </c>
      <c r="B6295">
        <v>480</v>
      </c>
      <c r="C6295" t="s">
        <v>1092</v>
      </c>
      <c r="D6295" t="s">
        <v>910</v>
      </c>
      <c r="E6295" t="s">
        <v>1048</v>
      </c>
      <c r="F6295" t="str">
        <f t="shared" si="98"/>
        <v>450480DKA6410DKA1060DKA3210</v>
      </c>
      <c r="G6295" t="s">
        <v>723</v>
      </c>
    </row>
    <row r="6296" spans="1:7" x14ac:dyDescent="0.25">
      <c r="A6296">
        <v>450</v>
      </c>
      <c r="B6296">
        <v>480</v>
      </c>
      <c r="C6296" t="s">
        <v>1092</v>
      </c>
      <c r="D6296" t="s">
        <v>910</v>
      </c>
      <c r="E6296" t="s">
        <v>1050</v>
      </c>
      <c r="F6296" t="str">
        <f t="shared" si="98"/>
        <v>450480DKA6410DKA1060DKA3220</v>
      </c>
      <c r="G6296" t="s">
        <v>723</v>
      </c>
    </row>
    <row r="6297" spans="1:7" x14ac:dyDescent="0.25">
      <c r="A6297">
        <v>450</v>
      </c>
      <c r="B6297">
        <v>480</v>
      </c>
      <c r="C6297" t="s">
        <v>1092</v>
      </c>
      <c r="D6297" t="s">
        <v>910</v>
      </c>
      <c r="E6297" t="s">
        <v>1052</v>
      </c>
      <c r="F6297" t="str">
        <f t="shared" si="98"/>
        <v>450480DKA6410DKA1060DKA3230</v>
      </c>
      <c r="G6297" t="s">
        <v>723</v>
      </c>
    </row>
    <row r="6298" spans="1:7" x14ac:dyDescent="0.25">
      <c r="A6298">
        <v>450</v>
      </c>
      <c r="B6298">
        <v>480</v>
      </c>
      <c r="C6298" t="s">
        <v>1092</v>
      </c>
      <c r="D6298" t="s">
        <v>911</v>
      </c>
      <c r="E6298" t="s">
        <v>1046</v>
      </c>
      <c r="F6298" t="str">
        <f t="shared" si="98"/>
        <v>450480DKA6410DKA1070-1080DKA3200</v>
      </c>
      <c r="G6298" t="s">
        <v>723</v>
      </c>
    </row>
    <row r="6299" spans="1:7" x14ac:dyDescent="0.25">
      <c r="A6299">
        <v>450</v>
      </c>
      <c r="B6299">
        <v>480</v>
      </c>
      <c r="C6299" t="s">
        <v>1092</v>
      </c>
      <c r="D6299" t="s">
        <v>911</v>
      </c>
      <c r="E6299" t="s">
        <v>1048</v>
      </c>
      <c r="F6299" t="str">
        <f t="shared" si="98"/>
        <v>450480DKA6410DKA1070-1080DKA3210</v>
      </c>
      <c r="G6299" t="s">
        <v>723</v>
      </c>
    </row>
    <row r="6300" spans="1:7" x14ac:dyDescent="0.25">
      <c r="A6300">
        <v>450</v>
      </c>
      <c r="B6300">
        <v>480</v>
      </c>
      <c r="C6300" t="s">
        <v>1092</v>
      </c>
      <c r="D6300" t="s">
        <v>911</v>
      </c>
      <c r="E6300" t="s">
        <v>1050</v>
      </c>
      <c r="F6300" t="str">
        <f t="shared" si="98"/>
        <v>450480DKA6410DKA1070-1080DKA3220</v>
      </c>
      <c r="G6300" t="s">
        <v>723</v>
      </c>
    </row>
    <row r="6301" spans="1:7" x14ac:dyDescent="0.25">
      <c r="A6301">
        <v>450</v>
      </c>
      <c r="B6301">
        <v>480</v>
      </c>
      <c r="C6301" t="s">
        <v>1092</v>
      </c>
      <c r="D6301" t="s">
        <v>911</v>
      </c>
      <c r="E6301" t="s">
        <v>1052</v>
      </c>
      <c r="F6301" t="str">
        <f t="shared" si="98"/>
        <v>450480DKA6410DKA1070-1080DKA3230</v>
      </c>
      <c r="G6301" t="s">
        <v>723</v>
      </c>
    </row>
    <row r="6302" spans="1:7" x14ac:dyDescent="0.25">
      <c r="A6302">
        <v>450</v>
      </c>
      <c r="B6302">
        <v>480</v>
      </c>
      <c r="C6302" t="s">
        <v>1092</v>
      </c>
      <c r="D6302" t="s">
        <v>913</v>
      </c>
      <c r="E6302" t="s">
        <v>1046</v>
      </c>
      <c r="F6302" t="str">
        <f t="shared" si="98"/>
        <v>450480DKA6410DKA1090DKA3200</v>
      </c>
      <c r="G6302" t="s">
        <v>723</v>
      </c>
    </row>
    <row r="6303" spans="1:7" x14ac:dyDescent="0.25">
      <c r="A6303">
        <v>450</v>
      </c>
      <c r="B6303">
        <v>480</v>
      </c>
      <c r="C6303" t="s">
        <v>1092</v>
      </c>
      <c r="D6303" t="s">
        <v>913</v>
      </c>
      <c r="E6303" t="s">
        <v>1048</v>
      </c>
      <c r="F6303" t="str">
        <f t="shared" si="98"/>
        <v>450480DKA6410DKA1090DKA3210</v>
      </c>
      <c r="G6303" t="s">
        <v>723</v>
      </c>
    </row>
    <row r="6304" spans="1:7" x14ac:dyDescent="0.25">
      <c r="A6304">
        <v>450</v>
      </c>
      <c r="B6304">
        <v>480</v>
      </c>
      <c r="C6304" t="s">
        <v>1092</v>
      </c>
      <c r="D6304" t="s">
        <v>913</v>
      </c>
      <c r="E6304" t="s">
        <v>1050</v>
      </c>
      <c r="F6304" t="str">
        <f t="shared" si="98"/>
        <v>450480DKA6410DKA1090DKA3220</v>
      </c>
      <c r="G6304" t="s">
        <v>723</v>
      </c>
    </row>
    <row r="6305" spans="1:7" x14ac:dyDescent="0.25">
      <c r="A6305">
        <v>450</v>
      </c>
      <c r="B6305">
        <v>480</v>
      </c>
      <c r="C6305" t="s">
        <v>1092</v>
      </c>
      <c r="D6305" t="s">
        <v>913</v>
      </c>
      <c r="E6305" t="s">
        <v>1052</v>
      </c>
      <c r="F6305" t="str">
        <f t="shared" si="98"/>
        <v>450480DKA6410DKA1090DKA3230</v>
      </c>
      <c r="G6305" t="s">
        <v>723</v>
      </c>
    </row>
    <row r="6306" spans="1:7" x14ac:dyDescent="0.25">
      <c r="A6306">
        <v>450</v>
      </c>
      <c r="B6306">
        <v>480</v>
      </c>
      <c r="C6306" t="s">
        <v>1093</v>
      </c>
      <c r="D6306" t="s">
        <v>908</v>
      </c>
      <c r="E6306" t="s">
        <v>1046</v>
      </c>
      <c r="F6306" t="str">
        <f t="shared" si="98"/>
        <v>450480DKA6420DKA1040-1050DKA3200</v>
      </c>
      <c r="G6306" t="s">
        <v>501</v>
      </c>
    </row>
    <row r="6307" spans="1:7" x14ac:dyDescent="0.25">
      <c r="A6307">
        <v>450</v>
      </c>
      <c r="B6307">
        <v>480</v>
      </c>
      <c r="C6307" t="s">
        <v>1093</v>
      </c>
      <c r="D6307" t="s">
        <v>908</v>
      </c>
      <c r="E6307" t="s">
        <v>1048</v>
      </c>
      <c r="F6307" t="str">
        <f t="shared" si="98"/>
        <v>450480DKA6420DKA1040-1050DKA3210</v>
      </c>
      <c r="G6307" t="s">
        <v>501</v>
      </c>
    </row>
    <row r="6308" spans="1:7" x14ac:dyDescent="0.25">
      <c r="A6308">
        <v>450</v>
      </c>
      <c r="B6308">
        <v>480</v>
      </c>
      <c r="C6308" t="s">
        <v>1093</v>
      </c>
      <c r="D6308" t="s">
        <v>908</v>
      </c>
      <c r="E6308" t="s">
        <v>1050</v>
      </c>
      <c r="F6308" t="str">
        <f t="shared" si="98"/>
        <v>450480DKA6420DKA1040-1050DKA3220</v>
      </c>
      <c r="G6308" t="s">
        <v>501</v>
      </c>
    </row>
    <row r="6309" spans="1:7" x14ac:dyDescent="0.25">
      <c r="A6309">
        <v>450</v>
      </c>
      <c r="B6309">
        <v>480</v>
      </c>
      <c r="C6309" t="s">
        <v>1093</v>
      </c>
      <c r="D6309" t="s">
        <v>908</v>
      </c>
      <c r="E6309" t="s">
        <v>1052</v>
      </c>
      <c r="F6309" t="str">
        <f t="shared" si="98"/>
        <v>450480DKA6420DKA1040-1050DKA3230</v>
      </c>
      <c r="G6309" t="s">
        <v>501</v>
      </c>
    </row>
    <row r="6310" spans="1:7" x14ac:dyDescent="0.25">
      <c r="A6310">
        <v>450</v>
      </c>
      <c r="B6310">
        <v>480</v>
      </c>
      <c r="C6310" t="s">
        <v>1093</v>
      </c>
      <c r="D6310" t="s">
        <v>910</v>
      </c>
      <c r="E6310" t="s">
        <v>1046</v>
      </c>
      <c r="F6310" t="str">
        <f t="shared" si="98"/>
        <v>450480DKA6420DKA1060DKA3200</v>
      </c>
      <c r="G6310" t="s">
        <v>723</v>
      </c>
    </row>
    <row r="6311" spans="1:7" x14ac:dyDescent="0.25">
      <c r="A6311">
        <v>450</v>
      </c>
      <c r="B6311">
        <v>480</v>
      </c>
      <c r="C6311" t="s">
        <v>1093</v>
      </c>
      <c r="D6311" t="s">
        <v>910</v>
      </c>
      <c r="E6311" t="s">
        <v>1048</v>
      </c>
      <c r="F6311" t="str">
        <f t="shared" si="98"/>
        <v>450480DKA6420DKA1060DKA3210</v>
      </c>
      <c r="G6311" t="s">
        <v>723</v>
      </c>
    </row>
    <row r="6312" spans="1:7" x14ac:dyDescent="0.25">
      <c r="A6312">
        <v>450</v>
      </c>
      <c r="B6312">
        <v>480</v>
      </c>
      <c r="C6312" t="s">
        <v>1093</v>
      </c>
      <c r="D6312" t="s">
        <v>910</v>
      </c>
      <c r="E6312" t="s">
        <v>1050</v>
      </c>
      <c r="F6312" t="str">
        <f t="shared" si="98"/>
        <v>450480DKA6420DKA1060DKA3220</v>
      </c>
      <c r="G6312" t="s">
        <v>723</v>
      </c>
    </row>
    <row r="6313" spans="1:7" x14ac:dyDescent="0.25">
      <c r="A6313">
        <v>450</v>
      </c>
      <c r="B6313">
        <v>480</v>
      </c>
      <c r="C6313" t="s">
        <v>1093</v>
      </c>
      <c r="D6313" t="s">
        <v>910</v>
      </c>
      <c r="E6313" t="s">
        <v>1052</v>
      </c>
      <c r="F6313" t="str">
        <f t="shared" si="98"/>
        <v>450480DKA6420DKA1060DKA3230</v>
      </c>
      <c r="G6313" t="s">
        <v>723</v>
      </c>
    </row>
    <row r="6314" spans="1:7" x14ac:dyDescent="0.25">
      <c r="A6314">
        <v>450</v>
      </c>
      <c r="B6314">
        <v>480</v>
      </c>
      <c r="C6314" t="s">
        <v>1093</v>
      </c>
      <c r="D6314" t="s">
        <v>911</v>
      </c>
      <c r="E6314" t="s">
        <v>1046</v>
      </c>
      <c r="F6314" t="str">
        <f t="shared" si="98"/>
        <v>450480DKA6420DKA1070-1080DKA3200</v>
      </c>
      <c r="G6314" t="s">
        <v>723</v>
      </c>
    </row>
    <row r="6315" spans="1:7" x14ac:dyDescent="0.25">
      <c r="A6315">
        <v>450</v>
      </c>
      <c r="B6315">
        <v>480</v>
      </c>
      <c r="C6315" t="s">
        <v>1093</v>
      </c>
      <c r="D6315" t="s">
        <v>911</v>
      </c>
      <c r="E6315" t="s">
        <v>1048</v>
      </c>
      <c r="F6315" t="str">
        <f t="shared" si="98"/>
        <v>450480DKA6420DKA1070-1080DKA3210</v>
      </c>
      <c r="G6315" t="s">
        <v>723</v>
      </c>
    </row>
    <row r="6316" spans="1:7" x14ac:dyDescent="0.25">
      <c r="A6316">
        <v>450</v>
      </c>
      <c r="B6316">
        <v>480</v>
      </c>
      <c r="C6316" t="s">
        <v>1093</v>
      </c>
      <c r="D6316" t="s">
        <v>911</v>
      </c>
      <c r="E6316" t="s">
        <v>1050</v>
      </c>
      <c r="F6316" t="str">
        <f t="shared" si="98"/>
        <v>450480DKA6420DKA1070-1080DKA3220</v>
      </c>
      <c r="G6316" t="s">
        <v>723</v>
      </c>
    </row>
    <row r="6317" spans="1:7" x14ac:dyDescent="0.25">
      <c r="A6317">
        <v>450</v>
      </c>
      <c r="B6317">
        <v>480</v>
      </c>
      <c r="C6317" t="s">
        <v>1093</v>
      </c>
      <c r="D6317" t="s">
        <v>911</v>
      </c>
      <c r="E6317" t="s">
        <v>1052</v>
      </c>
      <c r="F6317" t="str">
        <f t="shared" si="98"/>
        <v>450480DKA6420DKA1070-1080DKA3230</v>
      </c>
      <c r="G6317" t="s">
        <v>723</v>
      </c>
    </row>
    <row r="6318" spans="1:7" x14ac:dyDescent="0.25">
      <c r="A6318">
        <v>450</v>
      </c>
      <c r="B6318">
        <v>480</v>
      </c>
      <c r="C6318" t="s">
        <v>1093</v>
      </c>
      <c r="D6318" t="s">
        <v>913</v>
      </c>
      <c r="E6318" t="s">
        <v>1046</v>
      </c>
      <c r="F6318" t="str">
        <f t="shared" si="98"/>
        <v>450480DKA6420DKA1090DKA3200</v>
      </c>
      <c r="G6318" t="s">
        <v>723</v>
      </c>
    </row>
    <row r="6319" spans="1:7" x14ac:dyDescent="0.25">
      <c r="A6319">
        <v>450</v>
      </c>
      <c r="B6319">
        <v>480</v>
      </c>
      <c r="C6319" t="s">
        <v>1093</v>
      </c>
      <c r="D6319" t="s">
        <v>913</v>
      </c>
      <c r="E6319" t="s">
        <v>1048</v>
      </c>
      <c r="F6319" t="str">
        <f t="shared" si="98"/>
        <v>450480DKA6420DKA1090DKA3210</v>
      </c>
      <c r="G6319" t="s">
        <v>723</v>
      </c>
    </row>
    <row r="6320" spans="1:7" x14ac:dyDescent="0.25">
      <c r="A6320">
        <v>450</v>
      </c>
      <c r="B6320">
        <v>480</v>
      </c>
      <c r="C6320" t="s">
        <v>1093</v>
      </c>
      <c r="D6320" t="s">
        <v>913</v>
      </c>
      <c r="E6320" t="s">
        <v>1050</v>
      </c>
      <c r="F6320" t="str">
        <f t="shared" si="98"/>
        <v>450480DKA6420DKA1090DKA3220</v>
      </c>
      <c r="G6320" t="s">
        <v>723</v>
      </c>
    </row>
    <row r="6321" spans="1:7" x14ac:dyDescent="0.25">
      <c r="A6321">
        <v>450</v>
      </c>
      <c r="B6321">
        <v>480</v>
      </c>
      <c r="C6321" t="s">
        <v>1093</v>
      </c>
      <c r="D6321" t="s">
        <v>913</v>
      </c>
      <c r="E6321" t="s">
        <v>1052</v>
      </c>
      <c r="F6321" t="str">
        <f t="shared" si="98"/>
        <v>450480DKA6420DKA1090DKA3230</v>
      </c>
      <c r="G6321" t="s">
        <v>723</v>
      </c>
    </row>
    <row r="6322" spans="1:7" x14ac:dyDescent="0.25">
      <c r="A6322">
        <v>450</v>
      </c>
      <c r="B6322">
        <v>480</v>
      </c>
      <c r="C6322" t="s">
        <v>1094</v>
      </c>
      <c r="D6322" t="s">
        <v>908</v>
      </c>
      <c r="E6322" t="s">
        <v>1046</v>
      </c>
      <c r="F6322" t="str">
        <f t="shared" si="98"/>
        <v>450480DKA6430DKA1040-1050DKA3200</v>
      </c>
      <c r="G6322" t="s">
        <v>501</v>
      </c>
    </row>
    <row r="6323" spans="1:7" x14ac:dyDescent="0.25">
      <c r="A6323">
        <v>450</v>
      </c>
      <c r="B6323">
        <v>480</v>
      </c>
      <c r="C6323" t="s">
        <v>1094</v>
      </c>
      <c r="D6323" t="s">
        <v>908</v>
      </c>
      <c r="E6323" t="s">
        <v>1048</v>
      </c>
      <c r="F6323" t="str">
        <f t="shared" si="98"/>
        <v>450480DKA6430DKA1040-1050DKA3210</v>
      </c>
      <c r="G6323" t="s">
        <v>501</v>
      </c>
    </row>
    <row r="6324" spans="1:7" x14ac:dyDescent="0.25">
      <c r="A6324">
        <v>450</v>
      </c>
      <c r="B6324">
        <v>480</v>
      </c>
      <c r="C6324" t="s">
        <v>1094</v>
      </c>
      <c r="D6324" t="s">
        <v>908</v>
      </c>
      <c r="E6324" t="s">
        <v>1050</v>
      </c>
      <c r="F6324" t="str">
        <f t="shared" si="98"/>
        <v>450480DKA6430DKA1040-1050DKA3220</v>
      </c>
      <c r="G6324" t="s">
        <v>501</v>
      </c>
    </row>
    <row r="6325" spans="1:7" x14ac:dyDescent="0.25">
      <c r="A6325">
        <v>450</v>
      </c>
      <c r="B6325">
        <v>480</v>
      </c>
      <c r="C6325" t="s">
        <v>1094</v>
      </c>
      <c r="D6325" t="s">
        <v>908</v>
      </c>
      <c r="E6325" t="s">
        <v>1052</v>
      </c>
      <c r="F6325" t="str">
        <f t="shared" si="98"/>
        <v>450480DKA6430DKA1040-1050DKA3230</v>
      </c>
      <c r="G6325" t="s">
        <v>501</v>
      </c>
    </row>
    <row r="6326" spans="1:7" x14ac:dyDescent="0.25">
      <c r="A6326">
        <v>450</v>
      </c>
      <c r="B6326">
        <v>480</v>
      </c>
      <c r="C6326" t="s">
        <v>1094</v>
      </c>
      <c r="D6326" t="s">
        <v>910</v>
      </c>
      <c r="E6326" t="s">
        <v>1046</v>
      </c>
      <c r="F6326" t="str">
        <f t="shared" si="98"/>
        <v>450480DKA6430DKA1060DKA3200</v>
      </c>
      <c r="G6326" t="s">
        <v>723</v>
      </c>
    </row>
    <row r="6327" spans="1:7" x14ac:dyDescent="0.25">
      <c r="A6327">
        <v>450</v>
      </c>
      <c r="B6327">
        <v>480</v>
      </c>
      <c r="C6327" t="s">
        <v>1094</v>
      </c>
      <c r="D6327" t="s">
        <v>910</v>
      </c>
      <c r="E6327" t="s">
        <v>1048</v>
      </c>
      <c r="F6327" t="str">
        <f t="shared" si="98"/>
        <v>450480DKA6430DKA1060DKA3210</v>
      </c>
      <c r="G6327" t="s">
        <v>723</v>
      </c>
    </row>
    <row r="6328" spans="1:7" x14ac:dyDescent="0.25">
      <c r="A6328">
        <v>450</v>
      </c>
      <c r="B6328">
        <v>480</v>
      </c>
      <c r="C6328" t="s">
        <v>1094</v>
      </c>
      <c r="D6328" t="s">
        <v>910</v>
      </c>
      <c r="E6328" t="s">
        <v>1050</v>
      </c>
      <c r="F6328" t="str">
        <f t="shared" si="98"/>
        <v>450480DKA6430DKA1060DKA3220</v>
      </c>
      <c r="G6328" t="s">
        <v>723</v>
      </c>
    </row>
    <row r="6329" spans="1:7" x14ac:dyDescent="0.25">
      <c r="A6329">
        <v>450</v>
      </c>
      <c r="B6329">
        <v>480</v>
      </c>
      <c r="C6329" t="s">
        <v>1094</v>
      </c>
      <c r="D6329" t="s">
        <v>910</v>
      </c>
      <c r="E6329" t="s">
        <v>1052</v>
      </c>
      <c r="F6329" t="str">
        <f t="shared" si="98"/>
        <v>450480DKA6430DKA1060DKA3230</v>
      </c>
      <c r="G6329" t="s">
        <v>723</v>
      </c>
    </row>
    <row r="6330" spans="1:7" x14ac:dyDescent="0.25">
      <c r="A6330">
        <v>450</v>
      </c>
      <c r="B6330">
        <v>480</v>
      </c>
      <c r="C6330" t="s">
        <v>1094</v>
      </c>
      <c r="D6330" t="s">
        <v>911</v>
      </c>
      <c r="E6330" t="s">
        <v>1046</v>
      </c>
      <c r="F6330" t="str">
        <f t="shared" si="98"/>
        <v>450480DKA6430DKA1070-1080DKA3200</v>
      </c>
      <c r="G6330" t="s">
        <v>723</v>
      </c>
    </row>
    <row r="6331" spans="1:7" x14ac:dyDescent="0.25">
      <c r="A6331">
        <v>450</v>
      </c>
      <c r="B6331">
        <v>480</v>
      </c>
      <c r="C6331" t="s">
        <v>1094</v>
      </c>
      <c r="D6331" t="s">
        <v>911</v>
      </c>
      <c r="E6331" t="s">
        <v>1048</v>
      </c>
      <c r="F6331" t="str">
        <f t="shared" si="98"/>
        <v>450480DKA6430DKA1070-1080DKA3210</v>
      </c>
      <c r="G6331" t="s">
        <v>723</v>
      </c>
    </row>
    <row r="6332" spans="1:7" x14ac:dyDescent="0.25">
      <c r="A6332">
        <v>450</v>
      </c>
      <c r="B6332">
        <v>480</v>
      </c>
      <c r="C6332" t="s">
        <v>1094</v>
      </c>
      <c r="D6332" t="s">
        <v>911</v>
      </c>
      <c r="E6332" t="s">
        <v>1050</v>
      </c>
      <c r="F6332" t="str">
        <f t="shared" si="98"/>
        <v>450480DKA6430DKA1070-1080DKA3220</v>
      </c>
      <c r="G6332" t="s">
        <v>723</v>
      </c>
    </row>
    <row r="6333" spans="1:7" x14ac:dyDescent="0.25">
      <c r="A6333">
        <v>450</v>
      </c>
      <c r="B6333">
        <v>480</v>
      </c>
      <c r="C6333" t="s">
        <v>1094</v>
      </c>
      <c r="D6333" t="s">
        <v>911</v>
      </c>
      <c r="E6333" t="s">
        <v>1052</v>
      </c>
      <c r="F6333" t="str">
        <f t="shared" si="98"/>
        <v>450480DKA6430DKA1070-1080DKA3230</v>
      </c>
      <c r="G6333" t="s">
        <v>723</v>
      </c>
    </row>
    <row r="6334" spans="1:7" x14ac:dyDescent="0.25">
      <c r="A6334">
        <v>450</v>
      </c>
      <c r="B6334">
        <v>480</v>
      </c>
      <c r="C6334" t="s">
        <v>1094</v>
      </c>
      <c r="D6334" t="s">
        <v>913</v>
      </c>
      <c r="E6334" t="s">
        <v>1046</v>
      </c>
      <c r="F6334" t="str">
        <f t="shared" si="98"/>
        <v>450480DKA6430DKA1090DKA3200</v>
      </c>
      <c r="G6334" t="s">
        <v>723</v>
      </c>
    </row>
    <row r="6335" spans="1:7" x14ac:dyDescent="0.25">
      <c r="A6335">
        <v>450</v>
      </c>
      <c r="B6335">
        <v>480</v>
      </c>
      <c r="C6335" t="s">
        <v>1094</v>
      </c>
      <c r="D6335" t="s">
        <v>913</v>
      </c>
      <c r="E6335" t="s">
        <v>1048</v>
      </c>
      <c r="F6335" t="str">
        <f t="shared" si="98"/>
        <v>450480DKA6430DKA1090DKA3210</v>
      </c>
      <c r="G6335" t="s">
        <v>723</v>
      </c>
    </row>
    <row r="6336" spans="1:7" x14ac:dyDescent="0.25">
      <c r="A6336">
        <v>450</v>
      </c>
      <c r="B6336">
        <v>480</v>
      </c>
      <c r="C6336" t="s">
        <v>1094</v>
      </c>
      <c r="D6336" t="s">
        <v>913</v>
      </c>
      <c r="E6336" t="s">
        <v>1050</v>
      </c>
      <c r="F6336" t="str">
        <f t="shared" si="98"/>
        <v>450480DKA6430DKA1090DKA3220</v>
      </c>
      <c r="G6336" t="s">
        <v>723</v>
      </c>
    </row>
    <row r="6337" spans="1:7" x14ac:dyDescent="0.25">
      <c r="A6337">
        <v>450</v>
      </c>
      <c r="B6337">
        <v>480</v>
      </c>
      <c r="C6337" t="s">
        <v>1094</v>
      </c>
      <c r="D6337" t="s">
        <v>913</v>
      </c>
      <c r="E6337" t="s">
        <v>1052</v>
      </c>
      <c r="F6337" t="str">
        <f t="shared" si="98"/>
        <v>450480DKA6430DKA1090DKA3230</v>
      </c>
      <c r="G6337" t="s">
        <v>723</v>
      </c>
    </row>
    <row r="6338" spans="1:7" x14ac:dyDescent="0.25">
      <c r="A6338">
        <v>450</v>
      </c>
      <c r="B6338">
        <v>490</v>
      </c>
      <c r="C6338" t="s">
        <v>1092</v>
      </c>
      <c r="D6338" t="s">
        <v>908</v>
      </c>
      <c r="E6338" t="s">
        <v>1046</v>
      </c>
      <c r="F6338" t="str">
        <f t="shared" si="98"/>
        <v>450490DKA6410DKA1040-1050DKA3200</v>
      </c>
      <c r="G6338" t="s">
        <v>501</v>
      </c>
    </row>
    <row r="6339" spans="1:7" x14ac:dyDescent="0.25">
      <c r="A6339">
        <v>450</v>
      </c>
      <c r="B6339">
        <v>490</v>
      </c>
      <c r="C6339" t="s">
        <v>1092</v>
      </c>
      <c r="D6339" t="s">
        <v>908</v>
      </c>
      <c r="E6339" t="s">
        <v>1048</v>
      </c>
      <c r="F6339" t="str">
        <f t="shared" ref="F6339:F6402" si="99">CONCATENATE(A6339,B6339,C6339,D6339,E6339)</f>
        <v>450490DKA6410DKA1040-1050DKA3210</v>
      </c>
      <c r="G6339" t="s">
        <v>501</v>
      </c>
    </row>
    <row r="6340" spans="1:7" x14ac:dyDescent="0.25">
      <c r="A6340">
        <v>450</v>
      </c>
      <c r="B6340">
        <v>490</v>
      </c>
      <c r="C6340" t="s">
        <v>1092</v>
      </c>
      <c r="D6340" t="s">
        <v>908</v>
      </c>
      <c r="E6340" t="s">
        <v>1050</v>
      </c>
      <c r="F6340" t="str">
        <f t="shared" si="99"/>
        <v>450490DKA6410DKA1040-1050DKA3220</v>
      </c>
      <c r="G6340" t="s">
        <v>501</v>
      </c>
    </row>
    <row r="6341" spans="1:7" x14ac:dyDescent="0.25">
      <c r="A6341">
        <v>450</v>
      </c>
      <c r="B6341">
        <v>490</v>
      </c>
      <c r="C6341" t="s">
        <v>1092</v>
      </c>
      <c r="D6341" t="s">
        <v>908</v>
      </c>
      <c r="E6341" t="s">
        <v>1052</v>
      </c>
      <c r="F6341" t="str">
        <f t="shared" si="99"/>
        <v>450490DKA6410DKA1040-1050DKA3230</v>
      </c>
      <c r="G6341" t="s">
        <v>501</v>
      </c>
    </row>
    <row r="6342" spans="1:7" x14ac:dyDescent="0.25">
      <c r="A6342">
        <v>450</v>
      </c>
      <c r="B6342">
        <v>490</v>
      </c>
      <c r="C6342" t="s">
        <v>1092</v>
      </c>
      <c r="D6342" t="s">
        <v>910</v>
      </c>
      <c r="E6342" t="s">
        <v>1046</v>
      </c>
      <c r="F6342" t="str">
        <f t="shared" si="99"/>
        <v>450490DKA6410DKA1060DKA3200</v>
      </c>
      <c r="G6342" t="s">
        <v>723</v>
      </c>
    </row>
    <row r="6343" spans="1:7" x14ac:dyDescent="0.25">
      <c r="A6343">
        <v>450</v>
      </c>
      <c r="B6343">
        <v>490</v>
      </c>
      <c r="C6343" t="s">
        <v>1092</v>
      </c>
      <c r="D6343" t="s">
        <v>910</v>
      </c>
      <c r="E6343" t="s">
        <v>1048</v>
      </c>
      <c r="F6343" t="str">
        <f t="shared" si="99"/>
        <v>450490DKA6410DKA1060DKA3210</v>
      </c>
      <c r="G6343" t="s">
        <v>723</v>
      </c>
    </row>
    <row r="6344" spans="1:7" x14ac:dyDescent="0.25">
      <c r="A6344">
        <v>450</v>
      </c>
      <c r="B6344">
        <v>490</v>
      </c>
      <c r="C6344" t="s">
        <v>1092</v>
      </c>
      <c r="D6344" t="s">
        <v>910</v>
      </c>
      <c r="E6344" t="s">
        <v>1050</v>
      </c>
      <c r="F6344" t="str">
        <f t="shared" si="99"/>
        <v>450490DKA6410DKA1060DKA3220</v>
      </c>
      <c r="G6344" t="s">
        <v>723</v>
      </c>
    </row>
    <row r="6345" spans="1:7" x14ac:dyDescent="0.25">
      <c r="A6345">
        <v>450</v>
      </c>
      <c r="B6345">
        <v>490</v>
      </c>
      <c r="C6345" t="s">
        <v>1092</v>
      </c>
      <c r="D6345" t="s">
        <v>910</v>
      </c>
      <c r="E6345" t="s">
        <v>1052</v>
      </c>
      <c r="F6345" t="str">
        <f t="shared" si="99"/>
        <v>450490DKA6410DKA1060DKA3230</v>
      </c>
      <c r="G6345" t="s">
        <v>723</v>
      </c>
    </row>
    <row r="6346" spans="1:7" x14ac:dyDescent="0.25">
      <c r="A6346">
        <v>450</v>
      </c>
      <c r="B6346">
        <v>490</v>
      </c>
      <c r="C6346" t="s">
        <v>1092</v>
      </c>
      <c r="D6346" t="s">
        <v>911</v>
      </c>
      <c r="E6346" t="s">
        <v>1046</v>
      </c>
      <c r="F6346" t="str">
        <f t="shared" si="99"/>
        <v>450490DKA6410DKA1070-1080DKA3200</v>
      </c>
      <c r="G6346" t="s">
        <v>501</v>
      </c>
    </row>
    <row r="6347" spans="1:7" x14ac:dyDescent="0.25">
      <c r="A6347">
        <v>450</v>
      </c>
      <c r="B6347">
        <v>490</v>
      </c>
      <c r="C6347" t="s">
        <v>1092</v>
      </c>
      <c r="D6347" t="s">
        <v>911</v>
      </c>
      <c r="E6347" t="s">
        <v>1048</v>
      </c>
      <c r="F6347" t="str">
        <f t="shared" si="99"/>
        <v>450490DKA6410DKA1070-1080DKA3210</v>
      </c>
      <c r="G6347" t="s">
        <v>501</v>
      </c>
    </row>
    <row r="6348" spans="1:7" x14ac:dyDescent="0.25">
      <c r="A6348">
        <v>450</v>
      </c>
      <c r="B6348">
        <v>490</v>
      </c>
      <c r="C6348" t="s">
        <v>1092</v>
      </c>
      <c r="D6348" t="s">
        <v>911</v>
      </c>
      <c r="E6348" t="s">
        <v>1050</v>
      </c>
      <c r="F6348" t="str">
        <f t="shared" si="99"/>
        <v>450490DKA6410DKA1070-1080DKA3220</v>
      </c>
      <c r="G6348" t="s">
        <v>501</v>
      </c>
    </row>
    <row r="6349" spans="1:7" x14ac:dyDescent="0.25">
      <c r="A6349">
        <v>450</v>
      </c>
      <c r="B6349">
        <v>490</v>
      </c>
      <c r="C6349" t="s">
        <v>1092</v>
      </c>
      <c r="D6349" t="s">
        <v>911</v>
      </c>
      <c r="E6349" t="s">
        <v>1052</v>
      </c>
      <c r="F6349" t="str">
        <f t="shared" si="99"/>
        <v>450490DKA6410DKA1070-1080DKA3230</v>
      </c>
      <c r="G6349" t="s">
        <v>501</v>
      </c>
    </row>
    <row r="6350" spans="1:7" x14ac:dyDescent="0.25">
      <c r="A6350">
        <v>450</v>
      </c>
      <c r="B6350">
        <v>490</v>
      </c>
      <c r="C6350" t="s">
        <v>1092</v>
      </c>
      <c r="D6350" t="s">
        <v>913</v>
      </c>
      <c r="E6350" t="s">
        <v>1046</v>
      </c>
      <c r="F6350" t="str">
        <f t="shared" si="99"/>
        <v>450490DKA6410DKA1090DKA3200</v>
      </c>
      <c r="G6350" t="s">
        <v>723</v>
      </c>
    </row>
    <row r="6351" spans="1:7" x14ac:dyDescent="0.25">
      <c r="A6351">
        <v>450</v>
      </c>
      <c r="B6351">
        <v>490</v>
      </c>
      <c r="C6351" t="s">
        <v>1092</v>
      </c>
      <c r="D6351" t="s">
        <v>913</v>
      </c>
      <c r="E6351" t="s">
        <v>1048</v>
      </c>
      <c r="F6351" t="str">
        <f t="shared" si="99"/>
        <v>450490DKA6410DKA1090DKA3210</v>
      </c>
      <c r="G6351" t="s">
        <v>723</v>
      </c>
    </row>
    <row r="6352" spans="1:7" x14ac:dyDescent="0.25">
      <c r="A6352">
        <v>450</v>
      </c>
      <c r="B6352">
        <v>490</v>
      </c>
      <c r="C6352" t="s">
        <v>1092</v>
      </c>
      <c r="D6352" t="s">
        <v>913</v>
      </c>
      <c r="E6352" t="s">
        <v>1050</v>
      </c>
      <c r="F6352" t="str">
        <f t="shared" si="99"/>
        <v>450490DKA6410DKA1090DKA3220</v>
      </c>
      <c r="G6352" t="s">
        <v>723</v>
      </c>
    </row>
    <row r="6353" spans="1:7" x14ac:dyDescent="0.25">
      <c r="A6353">
        <v>450</v>
      </c>
      <c r="B6353">
        <v>490</v>
      </c>
      <c r="C6353" t="s">
        <v>1092</v>
      </c>
      <c r="D6353" t="s">
        <v>913</v>
      </c>
      <c r="E6353" t="s">
        <v>1052</v>
      </c>
      <c r="F6353" t="str">
        <f t="shared" si="99"/>
        <v>450490DKA6410DKA1090DKA3230</v>
      </c>
      <c r="G6353" t="s">
        <v>723</v>
      </c>
    </row>
    <row r="6354" spans="1:7" x14ac:dyDescent="0.25">
      <c r="A6354">
        <v>450</v>
      </c>
      <c r="B6354">
        <v>490</v>
      </c>
      <c r="C6354" t="s">
        <v>1093</v>
      </c>
      <c r="D6354" t="s">
        <v>908</v>
      </c>
      <c r="E6354" t="s">
        <v>1046</v>
      </c>
      <c r="F6354" t="str">
        <f t="shared" si="99"/>
        <v>450490DKA6420DKA1040-1050DKA3200</v>
      </c>
      <c r="G6354" t="s">
        <v>501</v>
      </c>
    </row>
    <row r="6355" spans="1:7" x14ac:dyDescent="0.25">
      <c r="A6355">
        <v>450</v>
      </c>
      <c r="B6355">
        <v>490</v>
      </c>
      <c r="C6355" t="s">
        <v>1093</v>
      </c>
      <c r="D6355" t="s">
        <v>908</v>
      </c>
      <c r="E6355" t="s">
        <v>1048</v>
      </c>
      <c r="F6355" t="str">
        <f t="shared" si="99"/>
        <v>450490DKA6420DKA1040-1050DKA3210</v>
      </c>
      <c r="G6355" t="s">
        <v>501</v>
      </c>
    </row>
    <row r="6356" spans="1:7" x14ac:dyDescent="0.25">
      <c r="A6356">
        <v>450</v>
      </c>
      <c r="B6356">
        <v>490</v>
      </c>
      <c r="C6356" t="s">
        <v>1093</v>
      </c>
      <c r="D6356" t="s">
        <v>908</v>
      </c>
      <c r="E6356" t="s">
        <v>1050</v>
      </c>
      <c r="F6356" t="str">
        <f t="shared" si="99"/>
        <v>450490DKA6420DKA1040-1050DKA3220</v>
      </c>
      <c r="G6356" t="s">
        <v>501</v>
      </c>
    </row>
    <row r="6357" spans="1:7" x14ac:dyDescent="0.25">
      <c r="A6357">
        <v>450</v>
      </c>
      <c r="B6357">
        <v>490</v>
      </c>
      <c r="C6357" t="s">
        <v>1093</v>
      </c>
      <c r="D6357" t="s">
        <v>908</v>
      </c>
      <c r="E6357" t="s">
        <v>1052</v>
      </c>
      <c r="F6357" t="str">
        <f t="shared" si="99"/>
        <v>450490DKA6420DKA1040-1050DKA3230</v>
      </c>
      <c r="G6357" t="s">
        <v>501</v>
      </c>
    </row>
    <row r="6358" spans="1:7" x14ac:dyDescent="0.25">
      <c r="A6358">
        <v>450</v>
      </c>
      <c r="B6358">
        <v>490</v>
      </c>
      <c r="C6358" t="s">
        <v>1093</v>
      </c>
      <c r="D6358" t="s">
        <v>910</v>
      </c>
      <c r="E6358" t="s">
        <v>1046</v>
      </c>
      <c r="F6358" t="str">
        <f t="shared" si="99"/>
        <v>450490DKA6420DKA1060DKA3200</v>
      </c>
      <c r="G6358" t="s">
        <v>723</v>
      </c>
    </row>
    <row r="6359" spans="1:7" x14ac:dyDescent="0.25">
      <c r="A6359">
        <v>450</v>
      </c>
      <c r="B6359">
        <v>490</v>
      </c>
      <c r="C6359" t="s">
        <v>1093</v>
      </c>
      <c r="D6359" t="s">
        <v>910</v>
      </c>
      <c r="E6359" t="s">
        <v>1048</v>
      </c>
      <c r="F6359" t="str">
        <f t="shared" si="99"/>
        <v>450490DKA6420DKA1060DKA3210</v>
      </c>
      <c r="G6359" t="s">
        <v>723</v>
      </c>
    </row>
    <row r="6360" spans="1:7" x14ac:dyDescent="0.25">
      <c r="A6360">
        <v>450</v>
      </c>
      <c r="B6360">
        <v>490</v>
      </c>
      <c r="C6360" t="s">
        <v>1093</v>
      </c>
      <c r="D6360" t="s">
        <v>910</v>
      </c>
      <c r="E6360" t="s">
        <v>1050</v>
      </c>
      <c r="F6360" t="str">
        <f t="shared" si="99"/>
        <v>450490DKA6420DKA1060DKA3220</v>
      </c>
      <c r="G6360" t="s">
        <v>723</v>
      </c>
    </row>
    <row r="6361" spans="1:7" x14ac:dyDescent="0.25">
      <c r="A6361">
        <v>450</v>
      </c>
      <c r="B6361">
        <v>490</v>
      </c>
      <c r="C6361" t="s">
        <v>1093</v>
      </c>
      <c r="D6361" t="s">
        <v>910</v>
      </c>
      <c r="E6361" t="s">
        <v>1052</v>
      </c>
      <c r="F6361" t="str">
        <f t="shared" si="99"/>
        <v>450490DKA6420DKA1060DKA3230</v>
      </c>
      <c r="G6361" t="s">
        <v>723</v>
      </c>
    </row>
    <row r="6362" spans="1:7" x14ac:dyDescent="0.25">
      <c r="A6362">
        <v>450</v>
      </c>
      <c r="B6362">
        <v>490</v>
      </c>
      <c r="C6362" t="s">
        <v>1093</v>
      </c>
      <c r="D6362" t="s">
        <v>911</v>
      </c>
      <c r="E6362" t="s">
        <v>1046</v>
      </c>
      <c r="F6362" t="str">
        <f t="shared" si="99"/>
        <v>450490DKA6420DKA1070-1080DKA3200</v>
      </c>
      <c r="G6362" t="s">
        <v>501</v>
      </c>
    </row>
    <row r="6363" spans="1:7" x14ac:dyDescent="0.25">
      <c r="A6363">
        <v>450</v>
      </c>
      <c r="B6363">
        <v>490</v>
      </c>
      <c r="C6363" t="s">
        <v>1093</v>
      </c>
      <c r="D6363" t="s">
        <v>911</v>
      </c>
      <c r="E6363" t="s">
        <v>1048</v>
      </c>
      <c r="F6363" t="str">
        <f t="shared" si="99"/>
        <v>450490DKA6420DKA1070-1080DKA3210</v>
      </c>
      <c r="G6363" t="s">
        <v>501</v>
      </c>
    </row>
    <row r="6364" spans="1:7" x14ac:dyDescent="0.25">
      <c r="A6364">
        <v>450</v>
      </c>
      <c r="B6364">
        <v>490</v>
      </c>
      <c r="C6364" t="s">
        <v>1093</v>
      </c>
      <c r="D6364" t="s">
        <v>911</v>
      </c>
      <c r="E6364" t="s">
        <v>1050</v>
      </c>
      <c r="F6364" t="str">
        <f t="shared" si="99"/>
        <v>450490DKA6420DKA1070-1080DKA3220</v>
      </c>
      <c r="G6364" t="s">
        <v>501</v>
      </c>
    </row>
    <row r="6365" spans="1:7" x14ac:dyDescent="0.25">
      <c r="A6365">
        <v>450</v>
      </c>
      <c r="B6365">
        <v>490</v>
      </c>
      <c r="C6365" t="s">
        <v>1093</v>
      </c>
      <c r="D6365" t="s">
        <v>911</v>
      </c>
      <c r="E6365" t="s">
        <v>1052</v>
      </c>
      <c r="F6365" t="str">
        <f t="shared" si="99"/>
        <v>450490DKA6420DKA1070-1080DKA3230</v>
      </c>
      <c r="G6365" t="s">
        <v>501</v>
      </c>
    </row>
    <row r="6366" spans="1:7" x14ac:dyDescent="0.25">
      <c r="A6366">
        <v>450</v>
      </c>
      <c r="B6366">
        <v>490</v>
      </c>
      <c r="C6366" t="s">
        <v>1093</v>
      </c>
      <c r="D6366" t="s">
        <v>913</v>
      </c>
      <c r="E6366" t="s">
        <v>1046</v>
      </c>
      <c r="F6366" t="str">
        <f t="shared" si="99"/>
        <v>450490DKA6420DKA1090DKA3200</v>
      </c>
      <c r="G6366" t="s">
        <v>723</v>
      </c>
    </row>
    <row r="6367" spans="1:7" x14ac:dyDescent="0.25">
      <c r="A6367">
        <v>450</v>
      </c>
      <c r="B6367">
        <v>490</v>
      </c>
      <c r="C6367" t="s">
        <v>1093</v>
      </c>
      <c r="D6367" t="s">
        <v>913</v>
      </c>
      <c r="E6367" t="s">
        <v>1048</v>
      </c>
      <c r="F6367" t="str">
        <f t="shared" si="99"/>
        <v>450490DKA6420DKA1090DKA3210</v>
      </c>
      <c r="G6367" t="s">
        <v>723</v>
      </c>
    </row>
    <row r="6368" spans="1:7" x14ac:dyDescent="0.25">
      <c r="A6368">
        <v>450</v>
      </c>
      <c r="B6368">
        <v>490</v>
      </c>
      <c r="C6368" t="s">
        <v>1093</v>
      </c>
      <c r="D6368" t="s">
        <v>913</v>
      </c>
      <c r="E6368" t="s">
        <v>1050</v>
      </c>
      <c r="F6368" t="str">
        <f t="shared" si="99"/>
        <v>450490DKA6420DKA1090DKA3220</v>
      </c>
      <c r="G6368" t="s">
        <v>723</v>
      </c>
    </row>
    <row r="6369" spans="1:7" x14ac:dyDescent="0.25">
      <c r="A6369">
        <v>450</v>
      </c>
      <c r="B6369">
        <v>490</v>
      </c>
      <c r="C6369" t="s">
        <v>1093</v>
      </c>
      <c r="D6369" t="s">
        <v>913</v>
      </c>
      <c r="E6369" t="s">
        <v>1052</v>
      </c>
      <c r="F6369" t="str">
        <f t="shared" si="99"/>
        <v>450490DKA6420DKA1090DKA3230</v>
      </c>
      <c r="G6369" t="s">
        <v>723</v>
      </c>
    </row>
    <row r="6370" spans="1:7" x14ac:dyDescent="0.25">
      <c r="A6370">
        <v>450</v>
      </c>
      <c r="B6370">
        <v>490</v>
      </c>
      <c r="C6370" t="s">
        <v>1094</v>
      </c>
      <c r="D6370" t="s">
        <v>908</v>
      </c>
      <c r="E6370" t="s">
        <v>1046</v>
      </c>
      <c r="F6370" t="str">
        <f t="shared" si="99"/>
        <v>450490DKA6430DKA1040-1050DKA3200</v>
      </c>
      <c r="G6370" t="s">
        <v>501</v>
      </c>
    </row>
    <row r="6371" spans="1:7" x14ac:dyDescent="0.25">
      <c r="A6371">
        <v>450</v>
      </c>
      <c r="B6371">
        <v>490</v>
      </c>
      <c r="C6371" t="s">
        <v>1094</v>
      </c>
      <c r="D6371" t="s">
        <v>908</v>
      </c>
      <c r="E6371" t="s">
        <v>1048</v>
      </c>
      <c r="F6371" t="str">
        <f t="shared" si="99"/>
        <v>450490DKA6430DKA1040-1050DKA3210</v>
      </c>
      <c r="G6371" t="s">
        <v>501</v>
      </c>
    </row>
    <row r="6372" spans="1:7" x14ac:dyDescent="0.25">
      <c r="A6372">
        <v>450</v>
      </c>
      <c r="B6372">
        <v>490</v>
      </c>
      <c r="C6372" t="s">
        <v>1094</v>
      </c>
      <c r="D6372" t="s">
        <v>908</v>
      </c>
      <c r="E6372" t="s">
        <v>1050</v>
      </c>
      <c r="F6372" t="str">
        <f t="shared" si="99"/>
        <v>450490DKA6430DKA1040-1050DKA3220</v>
      </c>
      <c r="G6372" t="s">
        <v>501</v>
      </c>
    </row>
    <row r="6373" spans="1:7" x14ac:dyDescent="0.25">
      <c r="A6373">
        <v>450</v>
      </c>
      <c r="B6373">
        <v>490</v>
      </c>
      <c r="C6373" t="s">
        <v>1094</v>
      </c>
      <c r="D6373" t="s">
        <v>908</v>
      </c>
      <c r="E6373" t="s">
        <v>1052</v>
      </c>
      <c r="F6373" t="str">
        <f t="shared" si="99"/>
        <v>450490DKA6430DKA1040-1050DKA3230</v>
      </c>
      <c r="G6373" t="s">
        <v>501</v>
      </c>
    </row>
    <row r="6374" spans="1:7" x14ac:dyDescent="0.25">
      <c r="A6374">
        <v>450</v>
      </c>
      <c r="B6374">
        <v>490</v>
      </c>
      <c r="C6374" t="s">
        <v>1094</v>
      </c>
      <c r="D6374" t="s">
        <v>910</v>
      </c>
      <c r="E6374" t="s">
        <v>1046</v>
      </c>
      <c r="F6374" t="str">
        <f t="shared" si="99"/>
        <v>450490DKA6430DKA1060DKA3200</v>
      </c>
      <c r="G6374" t="s">
        <v>723</v>
      </c>
    </row>
    <row r="6375" spans="1:7" x14ac:dyDescent="0.25">
      <c r="A6375">
        <v>450</v>
      </c>
      <c r="B6375">
        <v>490</v>
      </c>
      <c r="C6375" t="s">
        <v>1094</v>
      </c>
      <c r="D6375" t="s">
        <v>910</v>
      </c>
      <c r="E6375" t="s">
        <v>1048</v>
      </c>
      <c r="F6375" t="str">
        <f t="shared" si="99"/>
        <v>450490DKA6430DKA1060DKA3210</v>
      </c>
      <c r="G6375" t="s">
        <v>723</v>
      </c>
    </row>
    <row r="6376" spans="1:7" x14ac:dyDescent="0.25">
      <c r="A6376">
        <v>450</v>
      </c>
      <c r="B6376">
        <v>490</v>
      </c>
      <c r="C6376" t="s">
        <v>1094</v>
      </c>
      <c r="D6376" t="s">
        <v>910</v>
      </c>
      <c r="E6376" t="s">
        <v>1050</v>
      </c>
      <c r="F6376" t="str">
        <f t="shared" si="99"/>
        <v>450490DKA6430DKA1060DKA3220</v>
      </c>
      <c r="G6376" t="s">
        <v>723</v>
      </c>
    </row>
    <row r="6377" spans="1:7" x14ac:dyDescent="0.25">
      <c r="A6377">
        <v>450</v>
      </c>
      <c r="B6377">
        <v>490</v>
      </c>
      <c r="C6377" t="s">
        <v>1094</v>
      </c>
      <c r="D6377" t="s">
        <v>910</v>
      </c>
      <c r="E6377" t="s">
        <v>1052</v>
      </c>
      <c r="F6377" t="str">
        <f t="shared" si="99"/>
        <v>450490DKA6430DKA1060DKA3230</v>
      </c>
      <c r="G6377" t="s">
        <v>723</v>
      </c>
    </row>
    <row r="6378" spans="1:7" x14ac:dyDescent="0.25">
      <c r="A6378">
        <v>450</v>
      </c>
      <c r="B6378">
        <v>490</v>
      </c>
      <c r="C6378" t="s">
        <v>1094</v>
      </c>
      <c r="D6378" t="s">
        <v>911</v>
      </c>
      <c r="E6378" t="s">
        <v>1046</v>
      </c>
      <c r="F6378" t="str">
        <f t="shared" si="99"/>
        <v>450490DKA6430DKA1070-1080DKA3200</v>
      </c>
      <c r="G6378" t="s">
        <v>501</v>
      </c>
    </row>
    <row r="6379" spans="1:7" x14ac:dyDescent="0.25">
      <c r="A6379">
        <v>450</v>
      </c>
      <c r="B6379">
        <v>490</v>
      </c>
      <c r="C6379" t="s">
        <v>1094</v>
      </c>
      <c r="D6379" t="s">
        <v>911</v>
      </c>
      <c r="E6379" t="s">
        <v>1048</v>
      </c>
      <c r="F6379" t="str">
        <f t="shared" si="99"/>
        <v>450490DKA6430DKA1070-1080DKA3210</v>
      </c>
      <c r="G6379" t="s">
        <v>501</v>
      </c>
    </row>
    <row r="6380" spans="1:7" x14ac:dyDescent="0.25">
      <c r="A6380">
        <v>450</v>
      </c>
      <c r="B6380">
        <v>490</v>
      </c>
      <c r="C6380" t="s">
        <v>1094</v>
      </c>
      <c r="D6380" t="s">
        <v>911</v>
      </c>
      <c r="E6380" t="s">
        <v>1050</v>
      </c>
      <c r="F6380" t="str">
        <f t="shared" si="99"/>
        <v>450490DKA6430DKA1070-1080DKA3220</v>
      </c>
      <c r="G6380" t="s">
        <v>501</v>
      </c>
    </row>
    <row r="6381" spans="1:7" x14ac:dyDescent="0.25">
      <c r="A6381">
        <v>450</v>
      </c>
      <c r="B6381">
        <v>490</v>
      </c>
      <c r="C6381" t="s">
        <v>1094</v>
      </c>
      <c r="D6381" t="s">
        <v>911</v>
      </c>
      <c r="E6381" t="s">
        <v>1052</v>
      </c>
      <c r="F6381" t="str">
        <f t="shared" si="99"/>
        <v>450490DKA6430DKA1070-1080DKA3230</v>
      </c>
      <c r="G6381" t="s">
        <v>501</v>
      </c>
    </row>
    <row r="6382" spans="1:7" x14ac:dyDescent="0.25">
      <c r="A6382">
        <v>450</v>
      </c>
      <c r="B6382">
        <v>490</v>
      </c>
      <c r="C6382" t="s">
        <v>1094</v>
      </c>
      <c r="D6382" t="s">
        <v>913</v>
      </c>
      <c r="E6382" t="s">
        <v>1046</v>
      </c>
      <c r="F6382" t="str">
        <f t="shared" si="99"/>
        <v>450490DKA6430DKA1090DKA3200</v>
      </c>
      <c r="G6382" t="s">
        <v>723</v>
      </c>
    </row>
    <row r="6383" spans="1:7" x14ac:dyDescent="0.25">
      <c r="A6383">
        <v>450</v>
      </c>
      <c r="B6383">
        <v>490</v>
      </c>
      <c r="C6383" t="s">
        <v>1094</v>
      </c>
      <c r="D6383" t="s">
        <v>913</v>
      </c>
      <c r="E6383" t="s">
        <v>1048</v>
      </c>
      <c r="F6383" t="str">
        <f t="shared" si="99"/>
        <v>450490DKA6430DKA1090DKA3210</v>
      </c>
      <c r="G6383" t="s">
        <v>723</v>
      </c>
    </row>
    <row r="6384" spans="1:7" x14ac:dyDescent="0.25">
      <c r="A6384">
        <v>450</v>
      </c>
      <c r="B6384">
        <v>490</v>
      </c>
      <c r="C6384" t="s">
        <v>1094</v>
      </c>
      <c r="D6384" t="s">
        <v>913</v>
      </c>
      <c r="E6384" t="s">
        <v>1050</v>
      </c>
      <c r="F6384" t="str">
        <f t="shared" si="99"/>
        <v>450490DKA6430DKA1090DKA3220</v>
      </c>
      <c r="G6384" t="s">
        <v>723</v>
      </c>
    </row>
    <row r="6385" spans="1:7" x14ac:dyDescent="0.25">
      <c r="A6385">
        <v>450</v>
      </c>
      <c r="B6385">
        <v>490</v>
      </c>
      <c r="C6385" t="s">
        <v>1094</v>
      </c>
      <c r="D6385" t="s">
        <v>913</v>
      </c>
      <c r="E6385" t="s">
        <v>1052</v>
      </c>
      <c r="F6385" t="str">
        <f t="shared" si="99"/>
        <v>450490DKA6430DKA1090DKA3230</v>
      </c>
      <c r="G6385" t="s">
        <v>723</v>
      </c>
    </row>
    <row r="6386" spans="1:7" x14ac:dyDescent="0.25">
      <c r="A6386">
        <v>450</v>
      </c>
      <c r="B6386">
        <v>500</v>
      </c>
      <c r="C6386" t="s">
        <v>1092</v>
      </c>
      <c r="D6386" t="s">
        <v>908</v>
      </c>
      <c r="E6386" t="s">
        <v>1046</v>
      </c>
      <c r="F6386" t="str">
        <f t="shared" si="99"/>
        <v>450500DKA6410DKA1040-1050DKA3200</v>
      </c>
      <c r="G6386" t="s">
        <v>723</v>
      </c>
    </row>
    <row r="6387" spans="1:7" x14ac:dyDescent="0.25">
      <c r="A6387">
        <v>450</v>
      </c>
      <c r="B6387">
        <v>500</v>
      </c>
      <c r="C6387" t="s">
        <v>1092</v>
      </c>
      <c r="D6387" t="s">
        <v>908</v>
      </c>
      <c r="E6387" t="s">
        <v>1048</v>
      </c>
      <c r="F6387" t="str">
        <f t="shared" si="99"/>
        <v>450500DKA6410DKA1040-1050DKA3210</v>
      </c>
      <c r="G6387" t="s">
        <v>723</v>
      </c>
    </row>
    <row r="6388" spans="1:7" x14ac:dyDescent="0.25">
      <c r="A6388">
        <v>450</v>
      </c>
      <c r="B6388">
        <v>500</v>
      </c>
      <c r="C6388" t="s">
        <v>1092</v>
      </c>
      <c r="D6388" t="s">
        <v>908</v>
      </c>
      <c r="E6388" t="s">
        <v>1050</v>
      </c>
      <c r="F6388" t="str">
        <f t="shared" si="99"/>
        <v>450500DKA6410DKA1040-1050DKA3220</v>
      </c>
      <c r="G6388" t="s">
        <v>501</v>
      </c>
    </row>
    <row r="6389" spans="1:7" x14ac:dyDescent="0.25">
      <c r="A6389">
        <v>450</v>
      </c>
      <c r="B6389">
        <v>500</v>
      </c>
      <c r="C6389" t="s">
        <v>1092</v>
      </c>
      <c r="D6389" t="s">
        <v>908</v>
      </c>
      <c r="E6389" t="s">
        <v>1052</v>
      </c>
      <c r="F6389" t="str">
        <f t="shared" si="99"/>
        <v>450500DKA6410DKA1040-1050DKA3230</v>
      </c>
      <c r="G6389" t="s">
        <v>501</v>
      </c>
    </row>
    <row r="6390" spans="1:7" x14ac:dyDescent="0.25">
      <c r="A6390">
        <v>450</v>
      </c>
      <c r="B6390">
        <v>500</v>
      </c>
      <c r="C6390" t="s">
        <v>1092</v>
      </c>
      <c r="D6390" t="s">
        <v>910</v>
      </c>
      <c r="E6390" t="s">
        <v>1046</v>
      </c>
      <c r="F6390" t="str">
        <f t="shared" si="99"/>
        <v>450500DKA6410DKA1060DKA3200</v>
      </c>
      <c r="G6390" t="s">
        <v>501</v>
      </c>
    </row>
    <row r="6391" spans="1:7" x14ac:dyDescent="0.25">
      <c r="A6391">
        <v>450</v>
      </c>
      <c r="B6391">
        <v>500</v>
      </c>
      <c r="C6391" t="s">
        <v>1092</v>
      </c>
      <c r="D6391" t="s">
        <v>910</v>
      </c>
      <c r="E6391" t="s">
        <v>1048</v>
      </c>
      <c r="F6391" t="str">
        <f t="shared" si="99"/>
        <v>450500DKA6410DKA1060DKA3210</v>
      </c>
      <c r="G6391" t="s">
        <v>501</v>
      </c>
    </row>
    <row r="6392" spans="1:7" x14ac:dyDescent="0.25">
      <c r="A6392">
        <v>450</v>
      </c>
      <c r="B6392">
        <v>500</v>
      </c>
      <c r="C6392" t="s">
        <v>1092</v>
      </c>
      <c r="D6392" t="s">
        <v>910</v>
      </c>
      <c r="E6392" t="s">
        <v>1050</v>
      </c>
      <c r="F6392" t="str">
        <f t="shared" si="99"/>
        <v>450500DKA6410DKA1060DKA3220</v>
      </c>
      <c r="G6392" t="s">
        <v>501</v>
      </c>
    </row>
    <row r="6393" spans="1:7" x14ac:dyDescent="0.25">
      <c r="A6393">
        <v>450</v>
      </c>
      <c r="B6393">
        <v>500</v>
      </c>
      <c r="C6393" t="s">
        <v>1092</v>
      </c>
      <c r="D6393" t="s">
        <v>910</v>
      </c>
      <c r="E6393" t="s">
        <v>1052</v>
      </c>
      <c r="F6393" t="str">
        <f t="shared" si="99"/>
        <v>450500DKA6410DKA1060DKA3230</v>
      </c>
      <c r="G6393" t="s">
        <v>501</v>
      </c>
    </row>
    <row r="6394" spans="1:7" x14ac:dyDescent="0.25">
      <c r="A6394">
        <v>450</v>
      </c>
      <c r="B6394">
        <v>500</v>
      </c>
      <c r="C6394" t="s">
        <v>1092</v>
      </c>
      <c r="D6394" t="s">
        <v>911</v>
      </c>
      <c r="E6394" t="s">
        <v>1046</v>
      </c>
      <c r="F6394" t="str">
        <f t="shared" si="99"/>
        <v>450500DKA6410DKA1070-1080DKA3200</v>
      </c>
      <c r="G6394" t="s">
        <v>501</v>
      </c>
    </row>
    <row r="6395" spans="1:7" x14ac:dyDescent="0.25">
      <c r="A6395">
        <v>450</v>
      </c>
      <c r="B6395">
        <v>500</v>
      </c>
      <c r="C6395" t="s">
        <v>1092</v>
      </c>
      <c r="D6395" t="s">
        <v>911</v>
      </c>
      <c r="E6395" t="s">
        <v>1048</v>
      </c>
      <c r="F6395" t="str">
        <f t="shared" si="99"/>
        <v>450500DKA6410DKA1070-1080DKA3210</v>
      </c>
      <c r="G6395" t="s">
        <v>501</v>
      </c>
    </row>
    <row r="6396" spans="1:7" x14ac:dyDescent="0.25">
      <c r="A6396">
        <v>450</v>
      </c>
      <c r="B6396">
        <v>500</v>
      </c>
      <c r="C6396" t="s">
        <v>1092</v>
      </c>
      <c r="D6396" t="s">
        <v>911</v>
      </c>
      <c r="E6396" t="s">
        <v>1050</v>
      </c>
      <c r="F6396" t="str">
        <f t="shared" si="99"/>
        <v>450500DKA6410DKA1070-1080DKA3220</v>
      </c>
      <c r="G6396" t="s">
        <v>501</v>
      </c>
    </row>
    <row r="6397" spans="1:7" x14ac:dyDescent="0.25">
      <c r="A6397">
        <v>450</v>
      </c>
      <c r="B6397">
        <v>500</v>
      </c>
      <c r="C6397" t="s">
        <v>1092</v>
      </c>
      <c r="D6397" t="s">
        <v>911</v>
      </c>
      <c r="E6397" t="s">
        <v>1052</v>
      </c>
      <c r="F6397" t="str">
        <f t="shared" si="99"/>
        <v>450500DKA6410DKA1070-1080DKA3230</v>
      </c>
      <c r="G6397" t="s">
        <v>501</v>
      </c>
    </row>
    <row r="6398" spans="1:7" x14ac:dyDescent="0.25">
      <c r="A6398">
        <v>450</v>
      </c>
      <c r="B6398">
        <v>500</v>
      </c>
      <c r="C6398" t="s">
        <v>1092</v>
      </c>
      <c r="D6398" t="s">
        <v>913</v>
      </c>
      <c r="E6398" t="s">
        <v>1046</v>
      </c>
      <c r="F6398" t="str">
        <f t="shared" si="99"/>
        <v>450500DKA6410DKA1090DKA3200</v>
      </c>
      <c r="G6398" t="s">
        <v>501</v>
      </c>
    </row>
    <row r="6399" spans="1:7" x14ac:dyDescent="0.25">
      <c r="A6399">
        <v>450</v>
      </c>
      <c r="B6399">
        <v>500</v>
      </c>
      <c r="C6399" t="s">
        <v>1092</v>
      </c>
      <c r="D6399" t="s">
        <v>913</v>
      </c>
      <c r="E6399" t="s">
        <v>1048</v>
      </c>
      <c r="F6399" t="str">
        <f t="shared" si="99"/>
        <v>450500DKA6410DKA1090DKA3210</v>
      </c>
      <c r="G6399" t="s">
        <v>501</v>
      </c>
    </row>
    <row r="6400" spans="1:7" x14ac:dyDescent="0.25">
      <c r="A6400">
        <v>450</v>
      </c>
      <c r="B6400">
        <v>500</v>
      </c>
      <c r="C6400" t="s">
        <v>1092</v>
      </c>
      <c r="D6400" t="s">
        <v>913</v>
      </c>
      <c r="E6400" t="s">
        <v>1050</v>
      </c>
      <c r="F6400" t="str">
        <f t="shared" si="99"/>
        <v>450500DKA6410DKA1090DKA3220</v>
      </c>
      <c r="G6400" t="s">
        <v>501</v>
      </c>
    </row>
    <row r="6401" spans="1:7" x14ac:dyDescent="0.25">
      <c r="A6401">
        <v>450</v>
      </c>
      <c r="B6401">
        <v>500</v>
      </c>
      <c r="C6401" t="s">
        <v>1092</v>
      </c>
      <c r="D6401" t="s">
        <v>913</v>
      </c>
      <c r="E6401" t="s">
        <v>1052</v>
      </c>
      <c r="F6401" t="str">
        <f t="shared" si="99"/>
        <v>450500DKA6410DKA1090DKA3230</v>
      </c>
      <c r="G6401" t="s">
        <v>501</v>
      </c>
    </row>
    <row r="6402" spans="1:7" x14ac:dyDescent="0.25">
      <c r="A6402">
        <v>450</v>
      </c>
      <c r="B6402">
        <v>500</v>
      </c>
      <c r="C6402" t="s">
        <v>1093</v>
      </c>
      <c r="D6402" t="s">
        <v>908</v>
      </c>
      <c r="E6402" t="s">
        <v>1046</v>
      </c>
      <c r="F6402" t="str">
        <f t="shared" si="99"/>
        <v>450500DKA6420DKA1040-1050DKA3200</v>
      </c>
      <c r="G6402" t="s">
        <v>501</v>
      </c>
    </row>
    <row r="6403" spans="1:7" x14ac:dyDescent="0.25">
      <c r="A6403">
        <v>450</v>
      </c>
      <c r="B6403">
        <v>500</v>
      </c>
      <c r="C6403" t="s">
        <v>1093</v>
      </c>
      <c r="D6403" t="s">
        <v>908</v>
      </c>
      <c r="E6403" t="s">
        <v>1048</v>
      </c>
      <c r="F6403" t="str">
        <f t="shared" ref="F6403:F6466" si="100">CONCATENATE(A6403,B6403,C6403,D6403,E6403)</f>
        <v>450500DKA6420DKA1040-1050DKA3210</v>
      </c>
      <c r="G6403" t="s">
        <v>501</v>
      </c>
    </row>
    <row r="6404" spans="1:7" x14ac:dyDescent="0.25">
      <c r="A6404">
        <v>450</v>
      </c>
      <c r="B6404">
        <v>500</v>
      </c>
      <c r="C6404" t="s">
        <v>1093</v>
      </c>
      <c r="D6404" t="s">
        <v>908</v>
      </c>
      <c r="E6404" t="s">
        <v>1050</v>
      </c>
      <c r="F6404" t="str">
        <f t="shared" si="100"/>
        <v>450500DKA6420DKA1040-1050DKA3220</v>
      </c>
      <c r="G6404" t="s">
        <v>501</v>
      </c>
    </row>
    <row r="6405" spans="1:7" x14ac:dyDescent="0.25">
      <c r="A6405">
        <v>450</v>
      </c>
      <c r="B6405">
        <v>500</v>
      </c>
      <c r="C6405" t="s">
        <v>1093</v>
      </c>
      <c r="D6405" t="s">
        <v>908</v>
      </c>
      <c r="E6405" t="s">
        <v>1052</v>
      </c>
      <c r="F6405" t="str">
        <f t="shared" si="100"/>
        <v>450500DKA6420DKA1040-1050DKA3230</v>
      </c>
      <c r="G6405" t="s">
        <v>501</v>
      </c>
    </row>
    <row r="6406" spans="1:7" x14ac:dyDescent="0.25">
      <c r="A6406">
        <v>450</v>
      </c>
      <c r="B6406">
        <v>500</v>
      </c>
      <c r="C6406" t="s">
        <v>1093</v>
      </c>
      <c r="D6406" t="s">
        <v>910</v>
      </c>
      <c r="E6406" t="s">
        <v>1046</v>
      </c>
      <c r="F6406" t="str">
        <f t="shared" si="100"/>
        <v>450500DKA6420DKA1060DKA3200</v>
      </c>
      <c r="G6406" t="s">
        <v>723</v>
      </c>
    </row>
    <row r="6407" spans="1:7" x14ac:dyDescent="0.25">
      <c r="A6407">
        <v>450</v>
      </c>
      <c r="B6407">
        <v>500</v>
      </c>
      <c r="C6407" t="s">
        <v>1093</v>
      </c>
      <c r="D6407" t="s">
        <v>910</v>
      </c>
      <c r="E6407" t="s">
        <v>1048</v>
      </c>
      <c r="F6407" t="str">
        <f t="shared" si="100"/>
        <v>450500DKA6420DKA1060DKA3210</v>
      </c>
      <c r="G6407" t="s">
        <v>723</v>
      </c>
    </row>
    <row r="6408" spans="1:7" x14ac:dyDescent="0.25">
      <c r="A6408">
        <v>450</v>
      </c>
      <c r="B6408">
        <v>500</v>
      </c>
      <c r="C6408" t="s">
        <v>1093</v>
      </c>
      <c r="D6408" t="s">
        <v>910</v>
      </c>
      <c r="E6408" t="s">
        <v>1050</v>
      </c>
      <c r="F6408" t="str">
        <f t="shared" si="100"/>
        <v>450500DKA6420DKA1060DKA3220</v>
      </c>
      <c r="G6408" t="s">
        <v>723</v>
      </c>
    </row>
    <row r="6409" spans="1:7" x14ac:dyDescent="0.25">
      <c r="A6409">
        <v>450</v>
      </c>
      <c r="B6409">
        <v>500</v>
      </c>
      <c r="C6409" t="s">
        <v>1093</v>
      </c>
      <c r="D6409" t="s">
        <v>910</v>
      </c>
      <c r="E6409" t="s">
        <v>1052</v>
      </c>
      <c r="F6409" t="str">
        <f t="shared" si="100"/>
        <v>450500DKA6420DKA1060DKA3230</v>
      </c>
      <c r="G6409" t="s">
        <v>723</v>
      </c>
    </row>
    <row r="6410" spans="1:7" x14ac:dyDescent="0.25">
      <c r="A6410">
        <v>450</v>
      </c>
      <c r="B6410">
        <v>500</v>
      </c>
      <c r="C6410" t="s">
        <v>1093</v>
      </c>
      <c r="D6410" t="s">
        <v>911</v>
      </c>
      <c r="E6410" t="s">
        <v>1046</v>
      </c>
      <c r="F6410" t="str">
        <f t="shared" si="100"/>
        <v>450500DKA6420DKA1070-1080DKA3200</v>
      </c>
      <c r="G6410" t="s">
        <v>501</v>
      </c>
    </row>
    <row r="6411" spans="1:7" x14ac:dyDescent="0.25">
      <c r="A6411">
        <v>450</v>
      </c>
      <c r="B6411">
        <v>500</v>
      </c>
      <c r="C6411" t="s">
        <v>1093</v>
      </c>
      <c r="D6411" t="s">
        <v>911</v>
      </c>
      <c r="E6411" t="s">
        <v>1048</v>
      </c>
      <c r="F6411" t="str">
        <f t="shared" si="100"/>
        <v>450500DKA6420DKA1070-1080DKA3210</v>
      </c>
      <c r="G6411" t="s">
        <v>501</v>
      </c>
    </row>
    <row r="6412" spans="1:7" x14ac:dyDescent="0.25">
      <c r="A6412">
        <v>450</v>
      </c>
      <c r="B6412">
        <v>500</v>
      </c>
      <c r="C6412" t="s">
        <v>1093</v>
      </c>
      <c r="D6412" t="s">
        <v>911</v>
      </c>
      <c r="E6412" t="s">
        <v>1050</v>
      </c>
      <c r="F6412" t="str">
        <f t="shared" si="100"/>
        <v>450500DKA6420DKA1070-1080DKA3220</v>
      </c>
      <c r="G6412" t="s">
        <v>501</v>
      </c>
    </row>
    <row r="6413" spans="1:7" x14ac:dyDescent="0.25">
      <c r="A6413">
        <v>450</v>
      </c>
      <c r="B6413">
        <v>500</v>
      </c>
      <c r="C6413" t="s">
        <v>1093</v>
      </c>
      <c r="D6413" t="s">
        <v>911</v>
      </c>
      <c r="E6413" t="s">
        <v>1052</v>
      </c>
      <c r="F6413" t="str">
        <f t="shared" si="100"/>
        <v>450500DKA6420DKA1070-1080DKA3230</v>
      </c>
      <c r="G6413" t="s">
        <v>501</v>
      </c>
    </row>
    <row r="6414" spans="1:7" x14ac:dyDescent="0.25">
      <c r="A6414">
        <v>450</v>
      </c>
      <c r="B6414">
        <v>500</v>
      </c>
      <c r="C6414" t="s">
        <v>1093</v>
      </c>
      <c r="D6414" t="s">
        <v>913</v>
      </c>
      <c r="E6414" t="s">
        <v>1046</v>
      </c>
      <c r="F6414" t="str">
        <f t="shared" si="100"/>
        <v>450500DKA6420DKA1090DKA3200</v>
      </c>
      <c r="G6414" t="s">
        <v>723</v>
      </c>
    </row>
    <row r="6415" spans="1:7" x14ac:dyDescent="0.25">
      <c r="A6415">
        <v>450</v>
      </c>
      <c r="B6415">
        <v>500</v>
      </c>
      <c r="C6415" t="s">
        <v>1093</v>
      </c>
      <c r="D6415" t="s">
        <v>913</v>
      </c>
      <c r="E6415" t="s">
        <v>1048</v>
      </c>
      <c r="F6415" t="str">
        <f t="shared" si="100"/>
        <v>450500DKA6420DKA1090DKA3210</v>
      </c>
      <c r="G6415" t="s">
        <v>723</v>
      </c>
    </row>
    <row r="6416" spans="1:7" x14ac:dyDescent="0.25">
      <c r="A6416">
        <v>450</v>
      </c>
      <c r="B6416">
        <v>500</v>
      </c>
      <c r="C6416" t="s">
        <v>1093</v>
      </c>
      <c r="D6416" t="s">
        <v>913</v>
      </c>
      <c r="E6416" t="s">
        <v>1050</v>
      </c>
      <c r="F6416" t="str">
        <f t="shared" si="100"/>
        <v>450500DKA6420DKA1090DKA3220</v>
      </c>
      <c r="G6416" t="s">
        <v>723</v>
      </c>
    </row>
    <row r="6417" spans="1:7" x14ac:dyDescent="0.25">
      <c r="A6417">
        <v>450</v>
      </c>
      <c r="B6417">
        <v>500</v>
      </c>
      <c r="C6417" t="s">
        <v>1093</v>
      </c>
      <c r="D6417" t="s">
        <v>913</v>
      </c>
      <c r="E6417" t="s">
        <v>1052</v>
      </c>
      <c r="F6417" t="str">
        <f t="shared" si="100"/>
        <v>450500DKA6420DKA1090DKA3230</v>
      </c>
      <c r="G6417" t="s">
        <v>723</v>
      </c>
    </row>
    <row r="6418" spans="1:7" x14ac:dyDescent="0.25">
      <c r="A6418">
        <v>450</v>
      </c>
      <c r="B6418">
        <v>500</v>
      </c>
      <c r="C6418" t="s">
        <v>1094</v>
      </c>
      <c r="D6418" t="s">
        <v>908</v>
      </c>
      <c r="E6418" t="s">
        <v>1046</v>
      </c>
      <c r="F6418" t="str">
        <f t="shared" si="100"/>
        <v>450500DKA6430DKA1040-1050DKA3200</v>
      </c>
      <c r="G6418" t="s">
        <v>501</v>
      </c>
    </row>
    <row r="6419" spans="1:7" x14ac:dyDescent="0.25">
      <c r="A6419">
        <v>450</v>
      </c>
      <c r="B6419">
        <v>500</v>
      </c>
      <c r="C6419" t="s">
        <v>1094</v>
      </c>
      <c r="D6419" t="s">
        <v>908</v>
      </c>
      <c r="E6419" t="s">
        <v>1048</v>
      </c>
      <c r="F6419" t="str">
        <f t="shared" si="100"/>
        <v>450500DKA6430DKA1040-1050DKA3210</v>
      </c>
      <c r="G6419" t="s">
        <v>501</v>
      </c>
    </row>
    <row r="6420" spans="1:7" x14ac:dyDescent="0.25">
      <c r="A6420">
        <v>450</v>
      </c>
      <c r="B6420">
        <v>500</v>
      </c>
      <c r="C6420" t="s">
        <v>1094</v>
      </c>
      <c r="D6420" t="s">
        <v>908</v>
      </c>
      <c r="E6420" t="s">
        <v>1050</v>
      </c>
      <c r="F6420" t="str">
        <f t="shared" si="100"/>
        <v>450500DKA6430DKA1040-1050DKA3220</v>
      </c>
      <c r="G6420" t="s">
        <v>501</v>
      </c>
    </row>
    <row r="6421" spans="1:7" x14ac:dyDescent="0.25">
      <c r="A6421">
        <v>450</v>
      </c>
      <c r="B6421">
        <v>500</v>
      </c>
      <c r="C6421" t="s">
        <v>1094</v>
      </c>
      <c r="D6421" t="s">
        <v>908</v>
      </c>
      <c r="E6421" t="s">
        <v>1052</v>
      </c>
      <c r="F6421" t="str">
        <f t="shared" si="100"/>
        <v>450500DKA6430DKA1040-1050DKA3230</v>
      </c>
      <c r="G6421" t="s">
        <v>501</v>
      </c>
    </row>
    <row r="6422" spans="1:7" x14ac:dyDescent="0.25">
      <c r="A6422">
        <v>450</v>
      </c>
      <c r="B6422">
        <v>500</v>
      </c>
      <c r="C6422" t="s">
        <v>1094</v>
      </c>
      <c r="D6422" t="s">
        <v>910</v>
      </c>
      <c r="E6422" t="s">
        <v>1046</v>
      </c>
      <c r="F6422" t="str">
        <f t="shared" si="100"/>
        <v>450500DKA6430DKA1060DKA3200</v>
      </c>
      <c r="G6422" t="s">
        <v>723</v>
      </c>
    </row>
    <row r="6423" spans="1:7" x14ac:dyDescent="0.25">
      <c r="A6423">
        <v>450</v>
      </c>
      <c r="B6423">
        <v>500</v>
      </c>
      <c r="C6423" t="s">
        <v>1094</v>
      </c>
      <c r="D6423" t="s">
        <v>910</v>
      </c>
      <c r="E6423" t="s">
        <v>1048</v>
      </c>
      <c r="F6423" t="str">
        <f t="shared" si="100"/>
        <v>450500DKA6430DKA1060DKA3210</v>
      </c>
      <c r="G6423" t="s">
        <v>723</v>
      </c>
    </row>
    <row r="6424" spans="1:7" x14ac:dyDescent="0.25">
      <c r="A6424">
        <v>450</v>
      </c>
      <c r="B6424">
        <v>500</v>
      </c>
      <c r="C6424" t="s">
        <v>1094</v>
      </c>
      <c r="D6424" t="s">
        <v>910</v>
      </c>
      <c r="E6424" t="s">
        <v>1050</v>
      </c>
      <c r="F6424" t="str">
        <f t="shared" si="100"/>
        <v>450500DKA6430DKA1060DKA3220</v>
      </c>
      <c r="G6424" t="s">
        <v>723</v>
      </c>
    </row>
    <row r="6425" spans="1:7" x14ac:dyDescent="0.25">
      <c r="A6425">
        <v>450</v>
      </c>
      <c r="B6425">
        <v>500</v>
      </c>
      <c r="C6425" t="s">
        <v>1094</v>
      </c>
      <c r="D6425" t="s">
        <v>910</v>
      </c>
      <c r="E6425" t="s">
        <v>1052</v>
      </c>
      <c r="F6425" t="str">
        <f t="shared" si="100"/>
        <v>450500DKA6430DKA1060DKA3230</v>
      </c>
      <c r="G6425" t="s">
        <v>723</v>
      </c>
    </row>
    <row r="6426" spans="1:7" x14ac:dyDescent="0.25">
      <c r="A6426">
        <v>450</v>
      </c>
      <c r="B6426">
        <v>500</v>
      </c>
      <c r="C6426" t="s">
        <v>1094</v>
      </c>
      <c r="D6426" t="s">
        <v>911</v>
      </c>
      <c r="E6426" t="s">
        <v>1046</v>
      </c>
      <c r="F6426" t="str">
        <f t="shared" si="100"/>
        <v>450500DKA6430DKA1070-1080DKA3200</v>
      </c>
      <c r="G6426" t="s">
        <v>501</v>
      </c>
    </row>
    <row r="6427" spans="1:7" x14ac:dyDescent="0.25">
      <c r="A6427">
        <v>450</v>
      </c>
      <c r="B6427">
        <v>500</v>
      </c>
      <c r="C6427" t="s">
        <v>1094</v>
      </c>
      <c r="D6427" t="s">
        <v>911</v>
      </c>
      <c r="E6427" t="s">
        <v>1048</v>
      </c>
      <c r="F6427" t="str">
        <f t="shared" si="100"/>
        <v>450500DKA6430DKA1070-1080DKA3210</v>
      </c>
      <c r="G6427" t="s">
        <v>501</v>
      </c>
    </row>
    <row r="6428" spans="1:7" x14ac:dyDescent="0.25">
      <c r="A6428">
        <v>450</v>
      </c>
      <c r="B6428">
        <v>500</v>
      </c>
      <c r="C6428" t="s">
        <v>1094</v>
      </c>
      <c r="D6428" t="s">
        <v>911</v>
      </c>
      <c r="E6428" t="s">
        <v>1050</v>
      </c>
      <c r="F6428" t="str">
        <f t="shared" si="100"/>
        <v>450500DKA6430DKA1070-1080DKA3220</v>
      </c>
      <c r="G6428" t="s">
        <v>501</v>
      </c>
    </row>
    <row r="6429" spans="1:7" x14ac:dyDescent="0.25">
      <c r="A6429">
        <v>450</v>
      </c>
      <c r="B6429">
        <v>500</v>
      </c>
      <c r="C6429" t="s">
        <v>1094</v>
      </c>
      <c r="D6429" t="s">
        <v>911</v>
      </c>
      <c r="E6429" t="s">
        <v>1052</v>
      </c>
      <c r="F6429" t="str">
        <f t="shared" si="100"/>
        <v>450500DKA6430DKA1070-1080DKA3230</v>
      </c>
      <c r="G6429" t="s">
        <v>501</v>
      </c>
    </row>
    <row r="6430" spans="1:7" x14ac:dyDescent="0.25">
      <c r="A6430">
        <v>450</v>
      </c>
      <c r="B6430">
        <v>500</v>
      </c>
      <c r="C6430" t="s">
        <v>1094</v>
      </c>
      <c r="D6430" t="s">
        <v>913</v>
      </c>
      <c r="E6430" t="s">
        <v>1046</v>
      </c>
      <c r="F6430" t="str">
        <f t="shared" si="100"/>
        <v>450500DKA6430DKA1090DKA3200</v>
      </c>
      <c r="G6430" t="s">
        <v>723</v>
      </c>
    </row>
    <row r="6431" spans="1:7" x14ac:dyDescent="0.25">
      <c r="A6431">
        <v>450</v>
      </c>
      <c r="B6431">
        <v>500</v>
      </c>
      <c r="C6431" t="s">
        <v>1094</v>
      </c>
      <c r="D6431" t="s">
        <v>913</v>
      </c>
      <c r="E6431" t="s">
        <v>1048</v>
      </c>
      <c r="F6431" t="str">
        <f t="shared" si="100"/>
        <v>450500DKA6430DKA1090DKA3210</v>
      </c>
      <c r="G6431" t="s">
        <v>723</v>
      </c>
    </row>
    <row r="6432" spans="1:7" x14ac:dyDescent="0.25">
      <c r="A6432">
        <v>450</v>
      </c>
      <c r="B6432">
        <v>500</v>
      </c>
      <c r="C6432" t="s">
        <v>1094</v>
      </c>
      <c r="D6432" t="s">
        <v>913</v>
      </c>
      <c r="E6432" t="s">
        <v>1050</v>
      </c>
      <c r="F6432" t="str">
        <f t="shared" si="100"/>
        <v>450500DKA6430DKA1090DKA3220</v>
      </c>
      <c r="G6432" t="s">
        <v>723</v>
      </c>
    </row>
    <row r="6433" spans="1:7" x14ac:dyDescent="0.25">
      <c r="A6433">
        <v>450</v>
      </c>
      <c r="B6433">
        <v>500</v>
      </c>
      <c r="C6433" t="s">
        <v>1094</v>
      </c>
      <c r="D6433" t="s">
        <v>913</v>
      </c>
      <c r="E6433" t="s">
        <v>1052</v>
      </c>
      <c r="F6433" t="str">
        <f t="shared" si="100"/>
        <v>450500DKA6430DKA1090DKA3230</v>
      </c>
      <c r="G6433" t="s">
        <v>723</v>
      </c>
    </row>
    <row r="6434" spans="1:7" x14ac:dyDescent="0.25">
      <c r="A6434">
        <v>450</v>
      </c>
      <c r="B6434">
        <v>510</v>
      </c>
      <c r="C6434" t="s">
        <v>1092</v>
      </c>
      <c r="D6434" t="s">
        <v>908</v>
      </c>
      <c r="E6434" t="s">
        <v>1046</v>
      </c>
      <c r="F6434" t="str">
        <f t="shared" si="100"/>
        <v>450510DKA6410DKA1040-1050DKA3200</v>
      </c>
      <c r="G6434" t="s">
        <v>723</v>
      </c>
    </row>
    <row r="6435" spans="1:7" x14ac:dyDescent="0.25">
      <c r="A6435">
        <v>450</v>
      </c>
      <c r="B6435">
        <v>510</v>
      </c>
      <c r="C6435" t="s">
        <v>1092</v>
      </c>
      <c r="D6435" t="s">
        <v>908</v>
      </c>
      <c r="E6435" t="s">
        <v>1048</v>
      </c>
      <c r="F6435" t="str">
        <f t="shared" si="100"/>
        <v>450510DKA6410DKA1040-1050DKA3210</v>
      </c>
      <c r="G6435" t="s">
        <v>723</v>
      </c>
    </row>
    <row r="6436" spans="1:7" x14ac:dyDescent="0.25">
      <c r="A6436">
        <v>450</v>
      </c>
      <c r="B6436">
        <v>510</v>
      </c>
      <c r="C6436" t="s">
        <v>1092</v>
      </c>
      <c r="D6436" t="s">
        <v>908</v>
      </c>
      <c r="E6436" t="s">
        <v>1050</v>
      </c>
      <c r="F6436" t="str">
        <f t="shared" si="100"/>
        <v>450510DKA6410DKA1040-1050DKA3220</v>
      </c>
      <c r="G6436" t="s">
        <v>723</v>
      </c>
    </row>
    <row r="6437" spans="1:7" x14ac:dyDescent="0.25">
      <c r="A6437">
        <v>450</v>
      </c>
      <c r="B6437">
        <v>510</v>
      </c>
      <c r="C6437" t="s">
        <v>1092</v>
      </c>
      <c r="D6437" t="s">
        <v>908</v>
      </c>
      <c r="E6437" t="s">
        <v>1052</v>
      </c>
      <c r="F6437" t="str">
        <f t="shared" si="100"/>
        <v>450510DKA6410DKA1040-1050DKA3230</v>
      </c>
      <c r="G6437" t="s">
        <v>723</v>
      </c>
    </row>
    <row r="6438" spans="1:7" x14ac:dyDescent="0.25">
      <c r="A6438">
        <v>450</v>
      </c>
      <c r="B6438">
        <v>510</v>
      </c>
      <c r="C6438" t="s">
        <v>1092</v>
      </c>
      <c r="D6438" t="s">
        <v>910</v>
      </c>
      <c r="E6438" t="s">
        <v>1046</v>
      </c>
      <c r="F6438" t="str">
        <f t="shared" si="100"/>
        <v>450510DKA6410DKA1060DKA3200</v>
      </c>
      <c r="G6438" t="s">
        <v>501</v>
      </c>
    </row>
    <row r="6439" spans="1:7" x14ac:dyDescent="0.25">
      <c r="A6439">
        <v>450</v>
      </c>
      <c r="B6439">
        <v>510</v>
      </c>
      <c r="C6439" t="s">
        <v>1092</v>
      </c>
      <c r="D6439" t="s">
        <v>910</v>
      </c>
      <c r="E6439" t="s">
        <v>1048</v>
      </c>
      <c r="F6439" t="str">
        <f t="shared" si="100"/>
        <v>450510DKA6410DKA1060DKA3210</v>
      </c>
      <c r="G6439" t="s">
        <v>501</v>
      </c>
    </row>
    <row r="6440" spans="1:7" x14ac:dyDescent="0.25">
      <c r="A6440">
        <v>450</v>
      </c>
      <c r="B6440">
        <v>510</v>
      </c>
      <c r="C6440" t="s">
        <v>1092</v>
      </c>
      <c r="D6440" t="s">
        <v>910</v>
      </c>
      <c r="E6440" t="s">
        <v>1050</v>
      </c>
      <c r="F6440" t="str">
        <f t="shared" si="100"/>
        <v>450510DKA6410DKA1060DKA3220</v>
      </c>
      <c r="G6440" t="s">
        <v>501</v>
      </c>
    </row>
    <row r="6441" spans="1:7" x14ac:dyDescent="0.25">
      <c r="A6441">
        <v>450</v>
      </c>
      <c r="B6441">
        <v>510</v>
      </c>
      <c r="C6441" t="s">
        <v>1092</v>
      </c>
      <c r="D6441" t="s">
        <v>910</v>
      </c>
      <c r="E6441" t="s">
        <v>1052</v>
      </c>
      <c r="F6441" t="str">
        <f t="shared" si="100"/>
        <v>450510DKA6410DKA1060DKA3230</v>
      </c>
      <c r="G6441" t="s">
        <v>501</v>
      </c>
    </row>
    <row r="6442" spans="1:7" x14ac:dyDescent="0.25">
      <c r="A6442">
        <v>450</v>
      </c>
      <c r="B6442">
        <v>510</v>
      </c>
      <c r="C6442" t="s">
        <v>1092</v>
      </c>
      <c r="D6442" t="s">
        <v>911</v>
      </c>
      <c r="E6442" t="s">
        <v>1046</v>
      </c>
      <c r="F6442" t="str">
        <f t="shared" si="100"/>
        <v>450510DKA6410DKA1070-1080DKA3200</v>
      </c>
      <c r="G6442" t="s">
        <v>723</v>
      </c>
    </row>
    <row r="6443" spans="1:7" x14ac:dyDescent="0.25">
      <c r="A6443">
        <v>450</v>
      </c>
      <c r="B6443">
        <v>510</v>
      </c>
      <c r="C6443" t="s">
        <v>1092</v>
      </c>
      <c r="D6443" t="s">
        <v>911</v>
      </c>
      <c r="E6443" t="s">
        <v>1048</v>
      </c>
      <c r="F6443" t="str">
        <f t="shared" si="100"/>
        <v>450510DKA6410DKA1070-1080DKA3210</v>
      </c>
      <c r="G6443" t="s">
        <v>723</v>
      </c>
    </row>
    <row r="6444" spans="1:7" x14ac:dyDescent="0.25">
      <c r="A6444">
        <v>450</v>
      </c>
      <c r="B6444">
        <v>510</v>
      </c>
      <c r="C6444" t="s">
        <v>1092</v>
      </c>
      <c r="D6444" t="s">
        <v>911</v>
      </c>
      <c r="E6444" t="s">
        <v>1050</v>
      </c>
      <c r="F6444" t="str">
        <f t="shared" si="100"/>
        <v>450510DKA6410DKA1070-1080DKA3220</v>
      </c>
      <c r="G6444" t="s">
        <v>723</v>
      </c>
    </row>
    <row r="6445" spans="1:7" x14ac:dyDescent="0.25">
      <c r="A6445">
        <v>450</v>
      </c>
      <c r="B6445">
        <v>510</v>
      </c>
      <c r="C6445" t="s">
        <v>1092</v>
      </c>
      <c r="D6445" t="s">
        <v>911</v>
      </c>
      <c r="E6445" t="s">
        <v>1052</v>
      </c>
      <c r="F6445" t="str">
        <f t="shared" si="100"/>
        <v>450510DKA6410DKA1070-1080DKA3230</v>
      </c>
      <c r="G6445" t="s">
        <v>723</v>
      </c>
    </row>
    <row r="6446" spans="1:7" x14ac:dyDescent="0.25">
      <c r="A6446">
        <v>450</v>
      </c>
      <c r="B6446">
        <v>510</v>
      </c>
      <c r="C6446" t="s">
        <v>1092</v>
      </c>
      <c r="D6446" t="s">
        <v>913</v>
      </c>
      <c r="E6446" t="s">
        <v>1046</v>
      </c>
      <c r="F6446" t="str">
        <f t="shared" si="100"/>
        <v>450510DKA6410DKA1090DKA3200</v>
      </c>
      <c r="G6446" t="s">
        <v>501</v>
      </c>
    </row>
    <row r="6447" spans="1:7" x14ac:dyDescent="0.25">
      <c r="A6447">
        <v>450</v>
      </c>
      <c r="B6447">
        <v>510</v>
      </c>
      <c r="C6447" t="s">
        <v>1092</v>
      </c>
      <c r="D6447" t="s">
        <v>913</v>
      </c>
      <c r="E6447" t="s">
        <v>1048</v>
      </c>
      <c r="F6447" t="str">
        <f t="shared" si="100"/>
        <v>450510DKA6410DKA1090DKA3210</v>
      </c>
      <c r="G6447" t="s">
        <v>501</v>
      </c>
    </row>
    <row r="6448" spans="1:7" x14ac:dyDescent="0.25">
      <c r="A6448">
        <v>450</v>
      </c>
      <c r="B6448">
        <v>510</v>
      </c>
      <c r="C6448" t="s">
        <v>1092</v>
      </c>
      <c r="D6448" t="s">
        <v>913</v>
      </c>
      <c r="E6448" t="s">
        <v>1050</v>
      </c>
      <c r="F6448" t="str">
        <f t="shared" si="100"/>
        <v>450510DKA6410DKA1090DKA3220</v>
      </c>
      <c r="G6448" t="s">
        <v>501</v>
      </c>
    </row>
    <row r="6449" spans="1:7" x14ac:dyDescent="0.25">
      <c r="A6449">
        <v>450</v>
      </c>
      <c r="B6449">
        <v>510</v>
      </c>
      <c r="C6449" t="s">
        <v>1092</v>
      </c>
      <c r="D6449" t="s">
        <v>913</v>
      </c>
      <c r="E6449" t="s">
        <v>1052</v>
      </c>
      <c r="F6449" t="str">
        <f t="shared" si="100"/>
        <v>450510DKA6410DKA1090DKA3230</v>
      </c>
      <c r="G6449" t="s">
        <v>501</v>
      </c>
    </row>
    <row r="6450" spans="1:7" x14ac:dyDescent="0.25">
      <c r="A6450">
        <v>450</v>
      </c>
      <c r="B6450">
        <v>510</v>
      </c>
      <c r="C6450" t="s">
        <v>1093</v>
      </c>
      <c r="D6450" t="s">
        <v>908</v>
      </c>
      <c r="E6450" t="s">
        <v>1046</v>
      </c>
      <c r="F6450" t="str">
        <f t="shared" si="100"/>
        <v>450510DKA6420DKA1040-1050DKA3200</v>
      </c>
      <c r="G6450" t="s">
        <v>501</v>
      </c>
    </row>
    <row r="6451" spans="1:7" x14ac:dyDescent="0.25">
      <c r="A6451">
        <v>450</v>
      </c>
      <c r="B6451">
        <v>510</v>
      </c>
      <c r="C6451" t="s">
        <v>1093</v>
      </c>
      <c r="D6451" t="s">
        <v>908</v>
      </c>
      <c r="E6451" t="s">
        <v>1048</v>
      </c>
      <c r="F6451" t="str">
        <f t="shared" si="100"/>
        <v>450510DKA6420DKA1040-1050DKA3210</v>
      </c>
      <c r="G6451" t="s">
        <v>501</v>
      </c>
    </row>
    <row r="6452" spans="1:7" x14ac:dyDescent="0.25">
      <c r="A6452">
        <v>450</v>
      </c>
      <c r="B6452">
        <v>510</v>
      </c>
      <c r="C6452" t="s">
        <v>1093</v>
      </c>
      <c r="D6452" t="s">
        <v>908</v>
      </c>
      <c r="E6452" t="s">
        <v>1050</v>
      </c>
      <c r="F6452" t="str">
        <f t="shared" si="100"/>
        <v>450510DKA6420DKA1040-1050DKA3220</v>
      </c>
      <c r="G6452" t="s">
        <v>501</v>
      </c>
    </row>
    <row r="6453" spans="1:7" x14ac:dyDescent="0.25">
      <c r="A6453">
        <v>450</v>
      </c>
      <c r="B6453">
        <v>510</v>
      </c>
      <c r="C6453" t="s">
        <v>1093</v>
      </c>
      <c r="D6453" t="s">
        <v>908</v>
      </c>
      <c r="E6453" t="s">
        <v>1052</v>
      </c>
      <c r="F6453" t="str">
        <f t="shared" si="100"/>
        <v>450510DKA6420DKA1040-1050DKA3230</v>
      </c>
      <c r="G6453" t="s">
        <v>501</v>
      </c>
    </row>
    <row r="6454" spans="1:7" x14ac:dyDescent="0.25">
      <c r="A6454">
        <v>450</v>
      </c>
      <c r="B6454">
        <v>510</v>
      </c>
      <c r="C6454" t="s">
        <v>1093</v>
      </c>
      <c r="D6454" t="s">
        <v>910</v>
      </c>
      <c r="E6454" t="s">
        <v>1046</v>
      </c>
      <c r="F6454" t="str">
        <f t="shared" si="100"/>
        <v>450510DKA6420DKA1060DKA3200</v>
      </c>
      <c r="G6454" t="s">
        <v>501</v>
      </c>
    </row>
    <row r="6455" spans="1:7" x14ac:dyDescent="0.25">
      <c r="A6455">
        <v>450</v>
      </c>
      <c r="B6455">
        <v>510</v>
      </c>
      <c r="C6455" t="s">
        <v>1093</v>
      </c>
      <c r="D6455" t="s">
        <v>910</v>
      </c>
      <c r="E6455" t="s">
        <v>1048</v>
      </c>
      <c r="F6455" t="str">
        <f t="shared" si="100"/>
        <v>450510DKA6420DKA1060DKA3210</v>
      </c>
      <c r="G6455" t="s">
        <v>501</v>
      </c>
    </row>
    <row r="6456" spans="1:7" x14ac:dyDescent="0.25">
      <c r="A6456">
        <v>450</v>
      </c>
      <c r="B6456">
        <v>510</v>
      </c>
      <c r="C6456" t="s">
        <v>1093</v>
      </c>
      <c r="D6456" t="s">
        <v>910</v>
      </c>
      <c r="E6456" t="s">
        <v>1050</v>
      </c>
      <c r="F6456" t="str">
        <f t="shared" si="100"/>
        <v>450510DKA6420DKA1060DKA3220</v>
      </c>
      <c r="G6456" t="s">
        <v>501</v>
      </c>
    </row>
    <row r="6457" spans="1:7" x14ac:dyDescent="0.25">
      <c r="A6457">
        <v>450</v>
      </c>
      <c r="B6457">
        <v>510</v>
      </c>
      <c r="C6457" t="s">
        <v>1093</v>
      </c>
      <c r="D6457" t="s">
        <v>910</v>
      </c>
      <c r="E6457" t="s">
        <v>1052</v>
      </c>
      <c r="F6457" t="str">
        <f t="shared" si="100"/>
        <v>450510DKA6420DKA1060DKA3230</v>
      </c>
      <c r="G6457" t="s">
        <v>501</v>
      </c>
    </row>
    <row r="6458" spans="1:7" x14ac:dyDescent="0.25">
      <c r="A6458">
        <v>450</v>
      </c>
      <c r="B6458">
        <v>510</v>
      </c>
      <c r="C6458" t="s">
        <v>1093</v>
      </c>
      <c r="D6458" t="s">
        <v>911</v>
      </c>
      <c r="E6458" t="s">
        <v>1046</v>
      </c>
      <c r="F6458" t="str">
        <f t="shared" si="100"/>
        <v>450510DKA6420DKA1070-1080DKA3200</v>
      </c>
      <c r="G6458" t="s">
        <v>501</v>
      </c>
    </row>
    <row r="6459" spans="1:7" x14ac:dyDescent="0.25">
      <c r="A6459">
        <v>450</v>
      </c>
      <c r="B6459">
        <v>510</v>
      </c>
      <c r="C6459" t="s">
        <v>1093</v>
      </c>
      <c r="D6459" t="s">
        <v>911</v>
      </c>
      <c r="E6459" t="s">
        <v>1048</v>
      </c>
      <c r="F6459" t="str">
        <f t="shared" si="100"/>
        <v>450510DKA6420DKA1070-1080DKA3210</v>
      </c>
      <c r="G6459" t="s">
        <v>501</v>
      </c>
    </row>
    <row r="6460" spans="1:7" x14ac:dyDescent="0.25">
      <c r="A6460">
        <v>450</v>
      </c>
      <c r="B6460">
        <v>510</v>
      </c>
      <c r="C6460" t="s">
        <v>1093</v>
      </c>
      <c r="D6460" t="s">
        <v>911</v>
      </c>
      <c r="E6460" t="s">
        <v>1050</v>
      </c>
      <c r="F6460" t="str">
        <f t="shared" si="100"/>
        <v>450510DKA6420DKA1070-1080DKA3220</v>
      </c>
      <c r="G6460" t="s">
        <v>501</v>
      </c>
    </row>
    <row r="6461" spans="1:7" x14ac:dyDescent="0.25">
      <c r="A6461">
        <v>450</v>
      </c>
      <c r="B6461">
        <v>510</v>
      </c>
      <c r="C6461" t="s">
        <v>1093</v>
      </c>
      <c r="D6461" t="s">
        <v>911</v>
      </c>
      <c r="E6461" t="s">
        <v>1052</v>
      </c>
      <c r="F6461" t="str">
        <f t="shared" si="100"/>
        <v>450510DKA6420DKA1070-1080DKA3230</v>
      </c>
      <c r="G6461" t="s">
        <v>501</v>
      </c>
    </row>
    <row r="6462" spans="1:7" x14ac:dyDescent="0.25">
      <c r="A6462">
        <v>450</v>
      </c>
      <c r="B6462">
        <v>510</v>
      </c>
      <c r="C6462" t="s">
        <v>1093</v>
      </c>
      <c r="D6462" t="s">
        <v>913</v>
      </c>
      <c r="E6462" t="s">
        <v>1046</v>
      </c>
      <c r="F6462" t="str">
        <f t="shared" si="100"/>
        <v>450510DKA6420DKA1090DKA3200</v>
      </c>
      <c r="G6462" t="s">
        <v>501</v>
      </c>
    </row>
    <row r="6463" spans="1:7" x14ac:dyDescent="0.25">
      <c r="A6463">
        <v>450</v>
      </c>
      <c r="B6463">
        <v>510</v>
      </c>
      <c r="C6463" t="s">
        <v>1093</v>
      </c>
      <c r="D6463" t="s">
        <v>913</v>
      </c>
      <c r="E6463" t="s">
        <v>1048</v>
      </c>
      <c r="F6463" t="str">
        <f t="shared" si="100"/>
        <v>450510DKA6420DKA1090DKA3210</v>
      </c>
      <c r="G6463" t="s">
        <v>501</v>
      </c>
    </row>
    <row r="6464" spans="1:7" x14ac:dyDescent="0.25">
      <c r="A6464">
        <v>450</v>
      </c>
      <c r="B6464">
        <v>510</v>
      </c>
      <c r="C6464" t="s">
        <v>1093</v>
      </c>
      <c r="D6464" t="s">
        <v>913</v>
      </c>
      <c r="E6464" t="s">
        <v>1050</v>
      </c>
      <c r="F6464" t="str">
        <f t="shared" si="100"/>
        <v>450510DKA6420DKA1090DKA3220</v>
      </c>
      <c r="G6464" t="s">
        <v>501</v>
      </c>
    </row>
    <row r="6465" spans="1:7" x14ac:dyDescent="0.25">
      <c r="A6465">
        <v>450</v>
      </c>
      <c r="B6465">
        <v>510</v>
      </c>
      <c r="C6465" t="s">
        <v>1093</v>
      </c>
      <c r="D6465" t="s">
        <v>913</v>
      </c>
      <c r="E6465" t="s">
        <v>1052</v>
      </c>
      <c r="F6465" t="str">
        <f t="shared" si="100"/>
        <v>450510DKA6420DKA1090DKA3230</v>
      </c>
      <c r="G6465" t="s">
        <v>501</v>
      </c>
    </row>
    <row r="6466" spans="1:7" x14ac:dyDescent="0.25">
      <c r="A6466">
        <v>450</v>
      </c>
      <c r="B6466">
        <v>510</v>
      </c>
      <c r="C6466" t="s">
        <v>1094</v>
      </c>
      <c r="D6466" t="s">
        <v>908</v>
      </c>
      <c r="E6466" t="s">
        <v>1046</v>
      </c>
      <c r="F6466" t="str">
        <f t="shared" si="100"/>
        <v>450510DKA6430DKA1040-1050DKA3200</v>
      </c>
      <c r="G6466" t="s">
        <v>501</v>
      </c>
    </row>
    <row r="6467" spans="1:7" x14ac:dyDescent="0.25">
      <c r="A6467">
        <v>450</v>
      </c>
      <c r="B6467">
        <v>510</v>
      </c>
      <c r="C6467" t="s">
        <v>1094</v>
      </c>
      <c r="D6467" t="s">
        <v>908</v>
      </c>
      <c r="E6467" t="s">
        <v>1048</v>
      </c>
      <c r="F6467" t="str">
        <f t="shared" ref="F6467:F6530" si="101">CONCATENATE(A6467,B6467,C6467,D6467,E6467)</f>
        <v>450510DKA6430DKA1040-1050DKA3210</v>
      </c>
      <c r="G6467" t="s">
        <v>501</v>
      </c>
    </row>
    <row r="6468" spans="1:7" x14ac:dyDescent="0.25">
      <c r="A6468">
        <v>450</v>
      </c>
      <c r="B6468">
        <v>510</v>
      </c>
      <c r="C6468" t="s">
        <v>1094</v>
      </c>
      <c r="D6468" t="s">
        <v>908</v>
      </c>
      <c r="E6468" t="s">
        <v>1050</v>
      </c>
      <c r="F6468" t="str">
        <f t="shared" si="101"/>
        <v>450510DKA6430DKA1040-1050DKA3220</v>
      </c>
      <c r="G6468" t="s">
        <v>501</v>
      </c>
    </row>
    <row r="6469" spans="1:7" x14ac:dyDescent="0.25">
      <c r="A6469">
        <v>450</v>
      </c>
      <c r="B6469">
        <v>510</v>
      </c>
      <c r="C6469" t="s">
        <v>1094</v>
      </c>
      <c r="D6469" t="s">
        <v>908</v>
      </c>
      <c r="E6469" t="s">
        <v>1052</v>
      </c>
      <c r="F6469" t="str">
        <f t="shared" si="101"/>
        <v>450510DKA6430DKA1040-1050DKA3230</v>
      </c>
      <c r="G6469" t="s">
        <v>501</v>
      </c>
    </row>
    <row r="6470" spans="1:7" x14ac:dyDescent="0.25">
      <c r="A6470">
        <v>450</v>
      </c>
      <c r="B6470">
        <v>510</v>
      </c>
      <c r="C6470" t="s">
        <v>1094</v>
      </c>
      <c r="D6470" t="s">
        <v>910</v>
      </c>
      <c r="E6470" t="s">
        <v>1046</v>
      </c>
      <c r="F6470" t="str">
        <f t="shared" si="101"/>
        <v>450510DKA6430DKA1060DKA3200</v>
      </c>
      <c r="G6470" t="s">
        <v>723</v>
      </c>
    </row>
    <row r="6471" spans="1:7" x14ac:dyDescent="0.25">
      <c r="A6471">
        <v>450</v>
      </c>
      <c r="B6471">
        <v>510</v>
      </c>
      <c r="C6471" t="s">
        <v>1094</v>
      </c>
      <c r="D6471" t="s">
        <v>910</v>
      </c>
      <c r="E6471" t="s">
        <v>1048</v>
      </c>
      <c r="F6471" t="str">
        <f t="shared" si="101"/>
        <v>450510DKA6430DKA1060DKA3210</v>
      </c>
      <c r="G6471" t="s">
        <v>723</v>
      </c>
    </row>
    <row r="6472" spans="1:7" x14ac:dyDescent="0.25">
      <c r="A6472">
        <v>450</v>
      </c>
      <c r="B6472">
        <v>510</v>
      </c>
      <c r="C6472" t="s">
        <v>1094</v>
      </c>
      <c r="D6472" t="s">
        <v>910</v>
      </c>
      <c r="E6472" t="s">
        <v>1050</v>
      </c>
      <c r="F6472" t="str">
        <f t="shared" si="101"/>
        <v>450510DKA6430DKA1060DKA3220</v>
      </c>
      <c r="G6472" t="s">
        <v>723</v>
      </c>
    </row>
    <row r="6473" spans="1:7" x14ac:dyDescent="0.25">
      <c r="A6473">
        <v>450</v>
      </c>
      <c r="B6473">
        <v>510</v>
      </c>
      <c r="C6473" t="s">
        <v>1094</v>
      </c>
      <c r="D6473" t="s">
        <v>910</v>
      </c>
      <c r="E6473" t="s">
        <v>1052</v>
      </c>
      <c r="F6473" t="str">
        <f t="shared" si="101"/>
        <v>450510DKA6430DKA1060DKA3230</v>
      </c>
      <c r="G6473" t="s">
        <v>723</v>
      </c>
    </row>
    <row r="6474" spans="1:7" x14ac:dyDescent="0.25">
      <c r="A6474">
        <v>450</v>
      </c>
      <c r="B6474">
        <v>510</v>
      </c>
      <c r="C6474" t="s">
        <v>1094</v>
      </c>
      <c r="D6474" t="s">
        <v>911</v>
      </c>
      <c r="E6474" t="s">
        <v>1046</v>
      </c>
      <c r="F6474" t="str">
        <f t="shared" si="101"/>
        <v>450510DKA6430DKA1070-1080DKA3200</v>
      </c>
      <c r="G6474" t="s">
        <v>501</v>
      </c>
    </row>
    <row r="6475" spans="1:7" x14ac:dyDescent="0.25">
      <c r="A6475">
        <v>450</v>
      </c>
      <c r="B6475">
        <v>510</v>
      </c>
      <c r="C6475" t="s">
        <v>1094</v>
      </c>
      <c r="D6475" t="s">
        <v>911</v>
      </c>
      <c r="E6475" t="s">
        <v>1048</v>
      </c>
      <c r="F6475" t="str">
        <f t="shared" si="101"/>
        <v>450510DKA6430DKA1070-1080DKA3210</v>
      </c>
      <c r="G6475" t="s">
        <v>501</v>
      </c>
    </row>
    <row r="6476" spans="1:7" x14ac:dyDescent="0.25">
      <c r="A6476">
        <v>450</v>
      </c>
      <c r="B6476">
        <v>510</v>
      </c>
      <c r="C6476" t="s">
        <v>1094</v>
      </c>
      <c r="D6476" t="s">
        <v>911</v>
      </c>
      <c r="E6476" t="s">
        <v>1050</v>
      </c>
      <c r="F6476" t="str">
        <f t="shared" si="101"/>
        <v>450510DKA6430DKA1070-1080DKA3220</v>
      </c>
      <c r="G6476" t="s">
        <v>501</v>
      </c>
    </row>
    <row r="6477" spans="1:7" x14ac:dyDescent="0.25">
      <c r="A6477">
        <v>450</v>
      </c>
      <c r="B6477">
        <v>510</v>
      </c>
      <c r="C6477" t="s">
        <v>1094</v>
      </c>
      <c r="D6477" t="s">
        <v>911</v>
      </c>
      <c r="E6477" t="s">
        <v>1052</v>
      </c>
      <c r="F6477" t="str">
        <f t="shared" si="101"/>
        <v>450510DKA6430DKA1070-1080DKA3230</v>
      </c>
      <c r="G6477" t="s">
        <v>501</v>
      </c>
    </row>
    <row r="6478" spans="1:7" x14ac:dyDescent="0.25">
      <c r="A6478">
        <v>450</v>
      </c>
      <c r="B6478">
        <v>510</v>
      </c>
      <c r="C6478" t="s">
        <v>1094</v>
      </c>
      <c r="D6478" t="s">
        <v>913</v>
      </c>
      <c r="E6478" t="s">
        <v>1046</v>
      </c>
      <c r="F6478" t="str">
        <f t="shared" si="101"/>
        <v>450510DKA6430DKA1090DKA3200</v>
      </c>
      <c r="G6478" t="s">
        <v>723</v>
      </c>
    </row>
    <row r="6479" spans="1:7" x14ac:dyDescent="0.25">
      <c r="A6479">
        <v>450</v>
      </c>
      <c r="B6479">
        <v>510</v>
      </c>
      <c r="C6479" t="s">
        <v>1094</v>
      </c>
      <c r="D6479" t="s">
        <v>913</v>
      </c>
      <c r="E6479" t="s">
        <v>1048</v>
      </c>
      <c r="F6479" t="str">
        <f t="shared" si="101"/>
        <v>450510DKA6430DKA1090DKA3210</v>
      </c>
      <c r="G6479" t="s">
        <v>723</v>
      </c>
    </row>
    <row r="6480" spans="1:7" x14ac:dyDescent="0.25">
      <c r="A6480">
        <v>450</v>
      </c>
      <c r="B6480">
        <v>510</v>
      </c>
      <c r="C6480" t="s">
        <v>1094</v>
      </c>
      <c r="D6480" t="s">
        <v>913</v>
      </c>
      <c r="E6480" t="s">
        <v>1050</v>
      </c>
      <c r="F6480" t="str">
        <f t="shared" si="101"/>
        <v>450510DKA6430DKA1090DKA3220</v>
      </c>
      <c r="G6480" t="s">
        <v>723</v>
      </c>
    </row>
    <row r="6481" spans="1:7" x14ac:dyDescent="0.25">
      <c r="A6481">
        <v>450</v>
      </c>
      <c r="B6481">
        <v>510</v>
      </c>
      <c r="C6481" t="s">
        <v>1094</v>
      </c>
      <c r="D6481" t="s">
        <v>913</v>
      </c>
      <c r="E6481" t="s">
        <v>1052</v>
      </c>
      <c r="F6481" t="str">
        <f t="shared" si="101"/>
        <v>450510DKA6430DKA1090DKA3230</v>
      </c>
      <c r="G6481" t="s">
        <v>723</v>
      </c>
    </row>
    <row r="6482" spans="1:7" x14ac:dyDescent="0.25">
      <c r="A6482">
        <v>450</v>
      </c>
      <c r="B6482">
        <v>520</v>
      </c>
      <c r="C6482" t="s">
        <v>1092</v>
      </c>
      <c r="D6482" t="s">
        <v>908</v>
      </c>
      <c r="E6482" t="s">
        <v>1046</v>
      </c>
      <c r="F6482" t="str">
        <f t="shared" si="101"/>
        <v>450520DKA6410DKA1040-1050DKA3200</v>
      </c>
      <c r="G6482" t="s">
        <v>723</v>
      </c>
    </row>
    <row r="6483" spans="1:7" x14ac:dyDescent="0.25">
      <c r="A6483">
        <v>450</v>
      </c>
      <c r="B6483">
        <v>520</v>
      </c>
      <c r="C6483" t="s">
        <v>1092</v>
      </c>
      <c r="D6483" t="s">
        <v>908</v>
      </c>
      <c r="E6483" t="s">
        <v>1048</v>
      </c>
      <c r="F6483" t="str">
        <f t="shared" si="101"/>
        <v>450520DKA6410DKA1040-1050DKA3210</v>
      </c>
      <c r="G6483" t="s">
        <v>723</v>
      </c>
    </row>
    <row r="6484" spans="1:7" x14ac:dyDescent="0.25">
      <c r="A6484">
        <v>450</v>
      </c>
      <c r="B6484">
        <v>520</v>
      </c>
      <c r="C6484" t="s">
        <v>1092</v>
      </c>
      <c r="D6484" t="s">
        <v>908</v>
      </c>
      <c r="E6484" t="s">
        <v>1050</v>
      </c>
      <c r="F6484" t="str">
        <f t="shared" si="101"/>
        <v>450520DKA6410DKA1040-1050DKA3220</v>
      </c>
      <c r="G6484" t="s">
        <v>723</v>
      </c>
    </row>
    <row r="6485" spans="1:7" x14ac:dyDescent="0.25">
      <c r="A6485">
        <v>450</v>
      </c>
      <c r="B6485">
        <v>520</v>
      </c>
      <c r="C6485" t="s">
        <v>1092</v>
      </c>
      <c r="D6485" t="s">
        <v>908</v>
      </c>
      <c r="E6485" t="s">
        <v>1052</v>
      </c>
      <c r="F6485" t="str">
        <f t="shared" si="101"/>
        <v>450520DKA6410DKA1040-1050DKA3230</v>
      </c>
      <c r="G6485" t="s">
        <v>723</v>
      </c>
    </row>
    <row r="6486" spans="1:7" x14ac:dyDescent="0.25">
      <c r="A6486">
        <v>450</v>
      </c>
      <c r="B6486">
        <v>520</v>
      </c>
      <c r="C6486" t="s">
        <v>1092</v>
      </c>
      <c r="D6486" t="s">
        <v>910</v>
      </c>
      <c r="E6486" t="s">
        <v>1046</v>
      </c>
      <c r="F6486" t="str">
        <f t="shared" si="101"/>
        <v>450520DKA6410DKA1060DKA3200</v>
      </c>
      <c r="G6486" t="s">
        <v>501</v>
      </c>
    </row>
    <row r="6487" spans="1:7" x14ac:dyDescent="0.25">
      <c r="A6487">
        <v>450</v>
      </c>
      <c r="B6487">
        <v>520</v>
      </c>
      <c r="C6487" t="s">
        <v>1092</v>
      </c>
      <c r="D6487" t="s">
        <v>910</v>
      </c>
      <c r="E6487" t="s">
        <v>1048</v>
      </c>
      <c r="F6487" t="str">
        <f t="shared" si="101"/>
        <v>450520DKA6410DKA1060DKA3210</v>
      </c>
      <c r="G6487" t="s">
        <v>501</v>
      </c>
    </row>
    <row r="6488" spans="1:7" x14ac:dyDescent="0.25">
      <c r="A6488">
        <v>450</v>
      </c>
      <c r="B6488">
        <v>520</v>
      </c>
      <c r="C6488" t="s">
        <v>1092</v>
      </c>
      <c r="D6488" t="s">
        <v>910</v>
      </c>
      <c r="E6488" t="s">
        <v>1050</v>
      </c>
      <c r="F6488" t="str">
        <f t="shared" si="101"/>
        <v>450520DKA6410DKA1060DKA3220</v>
      </c>
      <c r="G6488" t="s">
        <v>501</v>
      </c>
    </row>
    <row r="6489" spans="1:7" x14ac:dyDescent="0.25">
      <c r="A6489">
        <v>450</v>
      </c>
      <c r="B6489">
        <v>520</v>
      </c>
      <c r="C6489" t="s">
        <v>1092</v>
      </c>
      <c r="D6489" t="s">
        <v>910</v>
      </c>
      <c r="E6489" t="s">
        <v>1052</v>
      </c>
      <c r="F6489" t="str">
        <f t="shared" si="101"/>
        <v>450520DKA6410DKA1060DKA3230</v>
      </c>
      <c r="G6489" t="s">
        <v>501</v>
      </c>
    </row>
    <row r="6490" spans="1:7" x14ac:dyDescent="0.25">
      <c r="A6490">
        <v>450</v>
      </c>
      <c r="B6490">
        <v>520</v>
      </c>
      <c r="C6490" t="s">
        <v>1092</v>
      </c>
      <c r="D6490" t="s">
        <v>911</v>
      </c>
      <c r="E6490" t="s">
        <v>1046</v>
      </c>
      <c r="F6490" t="str">
        <f t="shared" si="101"/>
        <v>450520DKA6410DKA1070-1080DKA3200</v>
      </c>
      <c r="G6490" t="s">
        <v>723</v>
      </c>
    </row>
    <row r="6491" spans="1:7" x14ac:dyDescent="0.25">
      <c r="A6491">
        <v>450</v>
      </c>
      <c r="B6491">
        <v>520</v>
      </c>
      <c r="C6491" t="s">
        <v>1092</v>
      </c>
      <c r="D6491" t="s">
        <v>911</v>
      </c>
      <c r="E6491" t="s">
        <v>1048</v>
      </c>
      <c r="F6491" t="str">
        <f t="shared" si="101"/>
        <v>450520DKA6410DKA1070-1080DKA3210</v>
      </c>
      <c r="G6491" t="s">
        <v>723</v>
      </c>
    </row>
    <row r="6492" spans="1:7" x14ac:dyDescent="0.25">
      <c r="A6492">
        <v>450</v>
      </c>
      <c r="B6492">
        <v>520</v>
      </c>
      <c r="C6492" t="s">
        <v>1092</v>
      </c>
      <c r="D6492" t="s">
        <v>911</v>
      </c>
      <c r="E6492" t="s">
        <v>1050</v>
      </c>
      <c r="F6492" t="str">
        <f t="shared" si="101"/>
        <v>450520DKA6410DKA1070-1080DKA3220</v>
      </c>
      <c r="G6492" t="s">
        <v>723</v>
      </c>
    </row>
    <row r="6493" spans="1:7" x14ac:dyDescent="0.25">
      <c r="A6493">
        <v>450</v>
      </c>
      <c r="B6493">
        <v>520</v>
      </c>
      <c r="C6493" t="s">
        <v>1092</v>
      </c>
      <c r="D6493" t="s">
        <v>911</v>
      </c>
      <c r="E6493" t="s">
        <v>1052</v>
      </c>
      <c r="F6493" t="str">
        <f t="shared" si="101"/>
        <v>450520DKA6410DKA1070-1080DKA3230</v>
      </c>
      <c r="G6493" t="s">
        <v>723</v>
      </c>
    </row>
    <row r="6494" spans="1:7" x14ac:dyDescent="0.25">
      <c r="A6494">
        <v>450</v>
      </c>
      <c r="B6494">
        <v>520</v>
      </c>
      <c r="C6494" t="s">
        <v>1092</v>
      </c>
      <c r="D6494" t="s">
        <v>913</v>
      </c>
      <c r="E6494" t="s">
        <v>1046</v>
      </c>
      <c r="F6494" t="str">
        <f t="shared" si="101"/>
        <v>450520DKA6410DKA1090DKA3200</v>
      </c>
      <c r="G6494" t="s">
        <v>501</v>
      </c>
    </row>
    <row r="6495" spans="1:7" x14ac:dyDescent="0.25">
      <c r="A6495">
        <v>450</v>
      </c>
      <c r="B6495">
        <v>520</v>
      </c>
      <c r="C6495" t="s">
        <v>1092</v>
      </c>
      <c r="D6495" t="s">
        <v>913</v>
      </c>
      <c r="E6495" t="s">
        <v>1048</v>
      </c>
      <c r="F6495" t="str">
        <f t="shared" si="101"/>
        <v>450520DKA6410DKA1090DKA3210</v>
      </c>
      <c r="G6495" t="s">
        <v>501</v>
      </c>
    </row>
    <row r="6496" spans="1:7" x14ac:dyDescent="0.25">
      <c r="A6496">
        <v>450</v>
      </c>
      <c r="B6496">
        <v>520</v>
      </c>
      <c r="C6496" t="s">
        <v>1092</v>
      </c>
      <c r="D6496" t="s">
        <v>913</v>
      </c>
      <c r="E6496" t="s">
        <v>1050</v>
      </c>
      <c r="F6496" t="str">
        <f t="shared" si="101"/>
        <v>450520DKA6410DKA1090DKA3220</v>
      </c>
      <c r="G6496" t="s">
        <v>501</v>
      </c>
    </row>
    <row r="6497" spans="1:7" x14ac:dyDescent="0.25">
      <c r="A6497">
        <v>450</v>
      </c>
      <c r="B6497">
        <v>520</v>
      </c>
      <c r="C6497" t="s">
        <v>1092</v>
      </c>
      <c r="D6497" t="s">
        <v>913</v>
      </c>
      <c r="E6497" t="s">
        <v>1052</v>
      </c>
      <c r="F6497" t="str">
        <f t="shared" si="101"/>
        <v>450520DKA6410DKA1090DKA3230</v>
      </c>
      <c r="G6497" t="s">
        <v>501</v>
      </c>
    </row>
    <row r="6498" spans="1:7" x14ac:dyDescent="0.25">
      <c r="A6498">
        <v>450</v>
      </c>
      <c r="B6498">
        <v>520</v>
      </c>
      <c r="C6498" t="s">
        <v>1093</v>
      </c>
      <c r="D6498" t="s">
        <v>908</v>
      </c>
      <c r="E6498" t="s">
        <v>1046</v>
      </c>
      <c r="F6498" t="str">
        <f t="shared" si="101"/>
        <v>450520DKA6420DKA1040-1050DKA3200</v>
      </c>
      <c r="G6498" t="s">
        <v>723</v>
      </c>
    </row>
    <row r="6499" spans="1:7" x14ac:dyDescent="0.25">
      <c r="A6499">
        <v>450</v>
      </c>
      <c r="B6499">
        <v>520</v>
      </c>
      <c r="C6499" t="s">
        <v>1093</v>
      </c>
      <c r="D6499" t="s">
        <v>908</v>
      </c>
      <c r="E6499" t="s">
        <v>1048</v>
      </c>
      <c r="F6499" t="str">
        <f t="shared" si="101"/>
        <v>450520DKA6420DKA1040-1050DKA3210</v>
      </c>
      <c r="G6499" t="s">
        <v>723</v>
      </c>
    </row>
    <row r="6500" spans="1:7" x14ac:dyDescent="0.25">
      <c r="A6500">
        <v>450</v>
      </c>
      <c r="B6500">
        <v>520</v>
      </c>
      <c r="C6500" t="s">
        <v>1093</v>
      </c>
      <c r="D6500" t="s">
        <v>908</v>
      </c>
      <c r="E6500" t="s">
        <v>1050</v>
      </c>
      <c r="F6500" t="str">
        <f t="shared" si="101"/>
        <v>450520DKA6420DKA1040-1050DKA3220</v>
      </c>
      <c r="G6500" t="s">
        <v>723</v>
      </c>
    </row>
    <row r="6501" spans="1:7" x14ac:dyDescent="0.25">
      <c r="A6501">
        <v>450</v>
      </c>
      <c r="B6501">
        <v>520</v>
      </c>
      <c r="C6501" t="s">
        <v>1093</v>
      </c>
      <c r="D6501" t="s">
        <v>908</v>
      </c>
      <c r="E6501" t="s">
        <v>1052</v>
      </c>
      <c r="F6501" t="str">
        <f t="shared" si="101"/>
        <v>450520DKA6420DKA1040-1050DKA3230</v>
      </c>
      <c r="G6501" t="s">
        <v>723</v>
      </c>
    </row>
    <row r="6502" spans="1:7" x14ac:dyDescent="0.25">
      <c r="A6502">
        <v>450</v>
      </c>
      <c r="B6502">
        <v>520</v>
      </c>
      <c r="C6502" t="s">
        <v>1093</v>
      </c>
      <c r="D6502" t="s">
        <v>910</v>
      </c>
      <c r="E6502" t="s">
        <v>1046</v>
      </c>
      <c r="F6502" t="str">
        <f t="shared" si="101"/>
        <v>450520DKA6420DKA1060DKA3200</v>
      </c>
      <c r="G6502" t="s">
        <v>501</v>
      </c>
    </row>
    <row r="6503" spans="1:7" x14ac:dyDescent="0.25">
      <c r="A6503">
        <v>450</v>
      </c>
      <c r="B6503">
        <v>520</v>
      </c>
      <c r="C6503" t="s">
        <v>1093</v>
      </c>
      <c r="D6503" t="s">
        <v>910</v>
      </c>
      <c r="E6503" t="s">
        <v>1048</v>
      </c>
      <c r="F6503" t="str">
        <f t="shared" si="101"/>
        <v>450520DKA6420DKA1060DKA3210</v>
      </c>
      <c r="G6503" t="s">
        <v>501</v>
      </c>
    </row>
    <row r="6504" spans="1:7" x14ac:dyDescent="0.25">
      <c r="A6504">
        <v>450</v>
      </c>
      <c r="B6504">
        <v>520</v>
      </c>
      <c r="C6504" t="s">
        <v>1093</v>
      </c>
      <c r="D6504" t="s">
        <v>910</v>
      </c>
      <c r="E6504" t="s">
        <v>1050</v>
      </c>
      <c r="F6504" t="str">
        <f t="shared" si="101"/>
        <v>450520DKA6420DKA1060DKA3220</v>
      </c>
      <c r="G6504" t="s">
        <v>501</v>
      </c>
    </row>
    <row r="6505" spans="1:7" x14ac:dyDescent="0.25">
      <c r="A6505">
        <v>450</v>
      </c>
      <c r="B6505">
        <v>520</v>
      </c>
      <c r="C6505" t="s">
        <v>1093</v>
      </c>
      <c r="D6505" t="s">
        <v>910</v>
      </c>
      <c r="E6505" t="s">
        <v>1052</v>
      </c>
      <c r="F6505" t="str">
        <f t="shared" si="101"/>
        <v>450520DKA6420DKA1060DKA3230</v>
      </c>
      <c r="G6505" t="s">
        <v>501</v>
      </c>
    </row>
    <row r="6506" spans="1:7" x14ac:dyDescent="0.25">
      <c r="A6506">
        <v>450</v>
      </c>
      <c r="B6506">
        <v>520</v>
      </c>
      <c r="C6506" t="s">
        <v>1093</v>
      </c>
      <c r="D6506" t="s">
        <v>911</v>
      </c>
      <c r="E6506" t="s">
        <v>1046</v>
      </c>
      <c r="F6506" t="str">
        <f t="shared" si="101"/>
        <v>450520DKA6420DKA1070-1080DKA3200</v>
      </c>
      <c r="G6506" t="s">
        <v>723</v>
      </c>
    </row>
    <row r="6507" spans="1:7" x14ac:dyDescent="0.25">
      <c r="A6507">
        <v>450</v>
      </c>
      <c r="B6507">
        <v>520</v>
      </c>
      <c r="C6507" t="s">
        <v>1093</v>
      </c>
      <c r="D6507" t="s">
        <v>911</v>
      </c>
      <c r="E6507" t="s">
        <v>1048</v>
      </c>
      <c r="F6507" t="str">
        <f t="shared" si="101"/>
        <v>450520DKA6420DKA1070-1080DKA3210</v>
      </c>
      <c r="G6507" t="s">
        <v>723</v>
      </c>
    </row>
    <row r="6508" spans="1:7" x14ac:dyDescent="0.25">
      <c r="A6508">
        <v>450</v>
      </c>
      <c r="B6508">
        <v>520</v>
      </c>
      <c r="C6508" t="s">
        <v>1093</v>
      </c>
      <c r="D6508" t="s">
        <v>911</v>
      </c>
      <c r="E6508" t="s">
        <v>1050</v>
      </c>
      <c r="F6508" t="str">
        <f t="shared" si="101"/>
        <v>450520DKA6420DKA1070-1080DKA3220</v>
      </c>
      <c r="G6508" t="s">
        <v>723</v>
      </c>
    </row>
    <row r="6509" spans="1:7" x14ac:dyDescent="0.25">
      <c r="A6509">
        <v>450</v>
      </c>
      <c r="B6509">
        <v>520</v>
      </c>
      <c r="C6509" t="s">
        <v>1093</v>
      </c>
      <c r="D6509" t="s">
        <v>911</v>
      </c>
      <c r="E6509" t="s">
        <v>1052</v>
      </c>
      <c r="F6509" t="str">
        <f t="shared" si="101"/>
        <v>450520DKA6420DKA1070-1080DKA3230</v>
      </c>
      <c r="G6509" t="s">
        <v>723</v>
      </c>
    </row>
    <row r="6510" spans="1:7" x14ac:dyDescent="0.25">
      <c r="A6510">
        <v>450</v>
      </c>
      <c r="B6510">
        <v>520</v>
      </c>
      <c r="C6510" t="s">
        <v>1093</v>
      </c>
      <c r="D6510" t="s">
        <v>913</v>
      </c>
      <c r="E6510" t="s">
        <v>1046</v>
      </c>
      <c r="F6510" t="str">
        <f t="shared" si="101"/>
        <v>450520DKA6420DKA1090DKA3200</v>
      </c>
      <c r="G6510" t="s">
        <v>501</v>
      </c>
    </row>
    <row r="6511" spans="1:7" x14ac:dyDescent="0.25">
      <c r="A6511">
        <v>450</v>
      </c>
      <c r="B6511">
        <v>520</v>
      </c>
      <c r="C6511" t="s">
        <v>1093</v>
      </c>
      <c r="D6511" t="s">
        <v>913</v>
      </c>
      <c r="E6511" t="s">
        <v>1048</v>
      </c>
      <c r="F6511" t="str">
        <f t="shared" si="101"/>
        <v>450520DKA6420DKA1090DKA3210</v>
      </c>
      <c r="G6511" t="s">
        <v>501</v>
      </c>
    </row>
    <row r="6512" spans="1:7" x14ac:dyDescent="0.25">
      <c r="A6512">
        <v>450</v>
      </c>
      <c r="B6512">
        <v>520</v>
      </c>
      <c r="C6512" t="s">
        <v>1093</v>
      </c>
      <c r="D6512" t="s">
        <v>913</v>
      </c>
      <c r="E6512" t="s">
        <v>1050</v>
      </c>
      <c r="F6512" t="str">
        <f t="shared" si="101"/>
        <v>450520DKA6420DKA1090DKA3220</v>
      </c>
      <c r="G6512" t="s">
        <v>501</v>
      </c>
    </row>
    <row r="6513" spans="1:7" x14ac:dyDescent="0.25">
      <c r="A6513">
        <v>450</v>
      </c>
      <c r="B6513">
        <v>520</v>
      </c>
      <c r="C6513" t="s">
        <v>1093</v>
      </c>
      <c r="D6513" t="s">
        <v>913</v>
      </c>
      <c r="E6513" t="s">
        <v>1052</v>
      </c>
      <c r="F6513" t="str">
        <f t="shared" si="101"/>
        <v>450520DKA6420DKA1090DKA3230</v>
      </c>
      <c r="G6513" t="s">
        <v>501</v>
      </c>
    </row>
    <row r="6514" spans="1:7" x14ac:dyDescent="0.25">
      <c r="A6514">
        <v>450</v>
      </c>
      <c r="B6514">
        <v>520</v>
      </c>
      <c r="C6514" t="s">
        <v>1094</v>
      </c>
      <c r="D6514" t="s">
        <v>908</v>
      </c>
      <c r="E6514" t="s">
        <v>1046</v>
      </c>
      <c r="F6514" t="str">
        <f t="shared" si="101"/>
        <v>450520DKA6430DKA1040-1050DKA3200</v>
      </c>
      <c r="G6514" t="s">
        <v>501</v>
      </c>
    </row>
    <row r="6515" spans="1:7" x14ac:dyDescent="0.25">
      <c r="A6515">
        <v>450</v>
      </c>
      <c r="B6515">
        <v>520</v>
      </c>
      <c r="C6515" t="s">
        <v>1094</v>
      </c>
      <c r="D6515" t="s">
        <v>908</v>
      </c>
      <c r="E6515" t="s">
        <v>1048</v>
      </c>
      <c r="F6515" t="str">
        <f t="shared" si="101"/>
        <v>450520DKA6430DKA1040-1050DKA3210</v>
      </c>
      <c r="G6515" t="s">
        <v>501</v>
      </c>
    </row>
    <row r="6516" spans="1:7" x14ac:dyDescent="0.25">
      <c r="A6516">
        <v>450</v>
      </c>
      <c r="B6516">
        <v>520</v>
      </c>
      <c r="C6516" t="s">
        <v>1094</v>
      </c>
      <c r="D6516" t="s">
        <v>908</v>
      </c>
      <c r="E6516" t="s">
        <v>1050</v>
      </c>
      <c r="F6516" t="str">
        <f t="shared" si="101"/>
        <v>450520DKA6430DKA1040-1050DKA3220</v>
      </c>
      <c r="G6516" t="s">
        <v>501</v>
      </c>
    </row>
    <row r="6517" spans="1:7" x14ac:dyDescent="0.25">
      <c r="A6517">
        <v>450</v>
      </c>
      <c r="B6517">
        <v>520</v>
      </c>
      <c r="C6517" t="s">
        <v>1094</v>
      </c>
      <c r="D6517" t="s">
        <v>908</v>
      </c>
      <c r="E6517" t="s">
        <v>1052</v>
      </c>
      <c r="F6517" t="str">
        <f t="shared" si="101"/>
        <v>450520DKA6430DKA1040-1050DKA3230</v>
      </c>
      <c r="G6517" t="s">
        <v>501</v>
      </c>
    </row>
    <row r="6518" spans="1:7" x14ac:dyDescent="0.25">
      <c r="A6518">
        <v>450</v>
      </c>
      <c r="B6518">
        <v>520</v>
      </c>
      <c r="C6518" t="s">
        <v>1094</v>
      </c>
      <c r="D6518" t="s">
        <v>910</v>
      </c>
      <c r="E6518" t="s">
        <v>1046</v>
      </c>
      <c r="F6518" t="str">
        <f t="shared" si="101"/>
        <v>450520DKA6430DKA1060DKA3200</v>
      </c>
      <c r="G6518" t="s">
        <v>501</v>
      </c>
    </row>
    <row r="6519" spans="1:7" x14ac:dyDescent="0.25">
      <c r="A6519">
        <v>450</v>
      </c>
      <c r="B6519">
        <v>520</v>
      </c>
      <c r="C6519" t="s">
        <v>1094</v>
      </c>
      <c r="D6519" t="s">
        <v>910</v>
      </c>
      <c r="E6519" t="s">
        <v>1048</v>
      </c>
      <c r="F6519" t="str">
        <f t="shared" si="101"/>
        <v>450520DKA6430DKA1060DKA3210</v>
      </c>
      <c r="G6519" t="s">
        <v>501</v>
      </c>
    </row>
    <row r="6520" spans="1:7" x14ac:dyDescent="0.25">
      <c r="A6520">
        <v>450</v>
      </c>
      <c r="B6520">
        <v>520</v>
      </c>
      <c r="C6520" t="s">
        <v>1094</v>
      </c>
      <c r="D6520" t="s">
        <v>910</v>
      </c>
      <c r="E6520" t="s">
        <v>1050</v>
      </c>
      <c r="F6520" t="str">
        <f t="shared" si="101"/>
        <v>450520DKA6430DKA1060DKA3220</v>
      </c>
      <c r="G6520" t="s">
        <v>501</v>
      </c>
    </row>
    <row r="6521" spans="1:7" x14ac:dyDescent="0.25">
      <c r="A6521">
        <v>450</v>
      </c>
      <c r="B6521">
        <v>520</v>
      </c>
      <c r="C6521" t="s">
        <v>1094</v>
      </c>
      <c r="D6521" t="s">
        <v>910</v>
      </c>
      <c r="E6521" t="s">
        <v>1052</v>
      </c>
      <c r="F6521" t="str">
        <f t="shared" si="101"/>
        <v>450520DKA6430DKA1060DKA3230</v>
      </c>
      <c r="G6521" t="s">
        <v>501</v>
      </c>
    </row>
    <row r="6522" spans="1:7" x14ac:dyDescent="0.25">
      <c r="A6522">
        <v>450</v>
      </c>
      <c r="B6522">
        <v>520</v>
      </c>
      <c r="C6522" t="s">
        <v>1094</v>
      </c>
      <c r="D6522" t="s">
        <v>911</v>
      </c>
      <c r="E6522" t="s">
        <v>1046</v>
      </c>
      <c r="F6522" t="str">
        <f t="shared" si="101"/>
        <v>450520DKA6430DKA1070-1080DKA3200</v>
      </c>
      <c r="G6522" t="s">
        <v>501</v>
      </c>
    </row>
    <row r="6523" spans="1:7" x14ac:dyDescent="0.25">
      <c r="A6523">
        <v>450</v>
      </c>
      <c r="B6523">
        <v>520</v>
      </c>
      <c r="C6523" t="s">
        <v>1094</v>
      </c>
      <c r="D6523" t="s">
        <v>911</v>
      </c>
      <c r="E6523" t="s">
        <v>1048</v>
      </c>
      <c r="F6523" t="str">
        <f t="shared" si="101"/>
        <v>450520DKA6430DKA1070-1080DKA3210</v>
      </c>
      <c r="G6523" t="s">
        <v>501</v>
      </c>
    </row>
    <row r="6524" spans="1:7" x14ac:dyDescent="0.25">
      <c r="A6524">
        <v>450</v>
      </c>
      <c r="B6524">
        <v>520</v>
      </c>
      <c r="C6524" t="s">
        <v>1094</v>
      </c>
      <c r="D6524" t="s">
        <v>911</v>
      </c>
      <c r="E6524" t="s">
        <v>1050</v>
      </c>
      <c r="F6524" t="str">
        <f t="shared" si="101"/>
        <v>450520DKA6430DKA1070-1080DKA3220</v>
      </c>
      <c r="G6524" t="s">
        <v>501</v>
      </c>
    </row>
    <row r="6525" spans="1:7" x14ac:dyDescent="0.25">
      <c r="A6525">
        <v>450</v>
      </c>
      <c r="B6525">
        <v>520</v>
      </c>
      <c r="C6525" t="s">
        <v>1094</v>
      </c>
      <c r="D6525" t="s">
        <v>911</v>
      </c>
      <c r="E6525" t="s">
        <v>1052</v>
      </c>
      <c r="F6525" t="str">
        <f t="shared" si="101"/>
        <v>450520DKA6430DKA1070-1080DKA3230</v>
      </c>
      <c r="G6525" t="s">
        <v>501</v>
      </c>
    </row>
    <row r="6526" spans="1:7" x14ac:dyDescent="0.25">
      <c r="A6526">
        <v>450</v>
      </c>
      <c r="B6526">
        <v>520</v>
      </c>
      <c r="C6526" t="s">
        <v>1094</v>
      </c>
      <c r="D6526" t="s">
        <v>913</v>
      </c>
      <c r="E6526" t="s">
        <v>1046</v>
      </c>
      <c r="F6526" t="str">
        <f t="shared" si="101"/>
        <v>450520DKA6430DKA1090DKA3200</v>
      </c>
      <c r="G6526" t="s">
        <v>501</v>
      </c>
    </row>
    <row r="6527" spans="1:7" x14ac:dyDescent="0.25">
      <c r="A6527">
        <v>450</v>
      </c>
      <c r="B6527">
        <v>520</v>
      </c>
      <c r="C6527" t="s">
        <v>1094</v>
      </c>
      <c r="D6527" t="s">
        <v>913</v>
      </c>
      <c r="E6527" t="s">
        <v>1048</v>
      </c>
      <c r="F6527" t="str">
        <f t="shared" si="101"/>
        <v>450520DKA6430DKA1090DKA3210</v>
      </c>
      <c r="G6527" t="s">
        <v>501</v>
      </c>
    </row>
    <row r="6528" spans="1:7" x14ac:dyDescent="0.25">
      <c r="A6528">
        <v>450</v>
      </c>
      <c r="B6528">
        <v>520</v>
      </c>
      <c r="C6528" t="s">
        <v>1094</v>
      </c>
      <c r="D6528" t="s">
        <v>913</v>
      </c>
      <c r="E6528" t="s">
        <v>1050</v>
      </c>
      <c r="F6528" t="str">
        <f t="shared" si="101"/>
        <v>450520DKA6430DKA1090DKA3220</v>
      </c>
      <c r="G6528" t="s">
        <v>501</v>
      </c>
    </row>
    <row r="6529" spans="1:7" x14ac:dyDescent="0.25">
      <c r="A6529">
        <v>450</v>
      </c>
      <c r="B6529">
        <v>520</v>
      </c>
      <c r="C6529" t="s">
        <v>1094</v>
      </c>
      <c r="D6529" t="s">
        <v>913</v>
      </c>
      <c r="E6529" t="s">
        <v>1052</v>
      </c>
      <c r="F6529" t="str">
        <f t="shared" si="101"/>
        <v>450520DKA6430DKA1090DKA3230</v>
      </c>
      <c r="G6529" t="s">
        <v>501</v>
      </c>
    </row>
    <row r="6530" spans="1:7" x14ac:dyDescent="0.25">
      <c r="A6530">
        <v>460</v>
      </c>
      <c r="B6530">
        <v>450</v>
      </c>
      <c r="C6530" t="s">
        <v>1092</v>
      </c>
      <c r="D6530" t="s">
        <v>908</v>
      </c>
      <c r="E6530" t="s">
        <v>1046</v>
      </c>
      <c r="F6530" t="str">
        <f t="shared" si="101"/>
        <v>460450DKA6410DKA1040-1050DKA3200</v>
      </c>
      <c r="G6530" t="s">
        <v>723</v>
      </c>
    </row>
    <row r="6531" spans="1:7" x14ac:dyDescent="0.25">
      <c r="A6531">
        <v>460</v>
      </c>
      <c r="B6531">
        <v>450</v>
      </c>
      <c r="C6531" t="s">
        <v>1092</v>
      </c>
      <c r="D6531" t="s">
        <v>908</v>
      </c>
      <c r="E6531" t="s">
        <v>1048</v>
      </c>
      <c r="F6531" t="str">
        <f t="shared" ref="F6531:F6594" si="102">CONCATENATE(A6531,B6531,C6531,D6531,E6531)</f>
        <v>460450DKA6410DKA1040-1050DKA3210</v>
      </c>
      <c r="G6531" t="s">
        <v>723</v>
      </c>
    </row>
    <row r="6532" spans="1:7" x14ac:dyDescent="0.25">
      <c r="A6532">
        <v>460</v>
      </c>
      <c r="B6532">
        <v>450</v>
      </c>
      <c r="C6532" t="s">
        <v>1092</v>
      </c>
      <c r="D6532" t="s">
        <v>908</v>
      </c>
      <c r="E6532" t="s">
        <v>1050</v>
      </c>
      <c r="F6532" t="str">
        <f t="shared" si="102"/>
        <v>460450DKA6410DKA1040-1050DKA3220</v>
      </c>
      <c r="G6532" t="s">
        <v>723</v>
      </c>
    </row>
    <row r="6533" spans="1:7" x14ac:dyDescent="0.25">
      <c r="A6533">
        <v>460</v>
      </c>
      <c r="B6533">
        <v>450</v>
      </c>
      <c r="C6533" t="s">
        <v>1092</v>
      </c>
      <c r="D6533" t="s">
        <v>908</v>
      </c>
      <c r="E6533" t="s">
        <v>1052</v>
      </c>
      <c r="F6533" t="str">
        <f t="shared" si="102"/>
        <v>460450DKA6410DKA1040-1050DKA3230</v>
      </c>
      <c r="G6533" t="s">
        <v>723</v>
      </c>
    </row>
    <row r="6534" spans="1:7" x14ac:dyDescent="0.25">
      <c r="A6534">
        <v>460</v>
      </c>
      <c r="B6534">
        <v>450</v>
      </c>
      <c r="C6534" t="s">
        <v>1092</v>
      </c>
      <c r="D6534" t="s">
        <v>910</v>
      </c>
      <c r="E6534" t="s">
        <v>1046</v>
      </c>
      <c r="F6534" t="str">
        <f t="shared" si="102"/>
        <v>460450DKA6410DKA1060DKA3200</v>
      </c>
      <c r="G6534" t="s">
        <v>723</v>
      </c>
    </row>
    <row r="6535" spans="1:7" x14ac:dyDescent="0.25">
      <c r="A6535">
        <v>460</v>
      </c>
      <c r="B6535">
        <v>450</v>
      </c>
      <c r="C6535" t="s">
        <v>1092</v>
      </c>
      <c r="D6535" t="s">
        <v>910</v>
      </c>
      <c r="E6535" t="s">
        <v>1048</v>
      </c>
      <c r="F6535" t="str">
        <f t="shared" si="102"/>
        <v>460450DKA6410DKA1060DKA3210</v>
      </c>
      <c r="G6535" t="s">
        <v>723</v>
      </c>
    </row>
    <row r="6536" spans="1:7" x14ac:dyDescent="0.25">
      <c r="A6536">
        <v>460</v>
      </c>
      <c r="B6536">
        <v>450</v>
      </c>
      <c r="C6536" t="s">
        <v>1092</v>
      </c>
      <c r="D6536" t="s">
        <v>910</v>
      </c>
      <c r="E6536" t="s">
        <v>1050</v>
      </c>
      <c r="F6536" t="str">
        <f t="shared" si="102"/>
        <v>460450DKA6410DKA1060DKA3220</v>
      </c>
      <c r="G6536" t="s">
        <v>723</v>
      </c>
    </row>
    <row r="6537" spans="1:7" x14ac:dyDescent="0.25">
      <c r="A6537">
        <v>460</v>
      </c>
      <c r="B6537">
        <v>450</v>
      </c>
      <c r="C6537" t="s">
        <v>1092</v>
      </c>
      <c r="D6537" t="s">
        <v>910</v>
      </c>
      <c r="E6537" t="s">
        <v>1052</v>
      </c>
      <c r="F6537" t="str">
        <f t="shared" si="102"/>
        <v>460450DKA6410DKA1060DKA3230</v>
      </c>
      <c r="G6537" t="s">
        <v>723</v>
      </c>
    </row>
    <row r="6538" spans="1:7" x14ac:dyDescent="0.25">
      <c r="A6538">
        <v>460</v>
      </c>
      <c r="B6538">
        <v>450</v>
      </c>
      <c r="C6538" t="s">
        <v>1092</v>
      </c>
      <c r="D6538" t="s">
        <v>911</v>
      </c>
      <c r="E6538" t="s">
        <v>1046</v>
      </c>
      <c r="F6538" t="str">
        <f t="shared" si="102"/>
        <v>460450DKA6410DKA1070-1080DKA3200</v>
      </c>
      <c r="G6538" t="s">
        <v>723</v>
      </c>
    </row>
    <row r="6539" spans="1:7" x14ac:dyDescent="0.25">
      <c r="A6539">
        <v>460</v>
      </c>
      <c r="B6539">
        <v>450</v>
      </c>
      <c r="C6539" t="s">
        <v>1092</v>
      </c>
      <c r="D6539" t="s">
        <v>911</v>
      </c>
      <c r="E6539" t="s">
        <v>1048</v>
      </c>
      <c r="F6539" t="str">
        <f t="shared" si="102"/>
        <v>460450DKA6410DKA1070-1080DKA3210</v>
      </c>
      <c r="G6539" t="s">
        <v>723</v>
      </c>
    </row>
    <row r="6540" spans="1:7" x14ac:dyDescent="0.25">
      <c r="A6540">
        <v>460</v>
      </c>
      <c r="B6540">
        <v>450</v>
      </c>
      <c r="C6540" t="s">
        <v>1092</v>
      </c>
      <c r="D6540" t="s">
        <v>911</v>
      </c>
      <c r="E6540" t="s">
        <v>1050</v>
      </c>
      <c r="F6540" t="str">
        <f t="shared" si="102"/>
        <v>460450DKA6410DKA1070-1080DKA3220</v>
      </c>
      <c r="G6540" t="s">
        <v>723</v>
      </c>
    </row>
    <row r="6541" spans="1:7" x14ac:dyDescent="0.25">
      <c r="A6541">
        <v>460</v>
      </c>
      <c r="B6541">
        <v>450</v>
      </c>
      <c r="C6541" t="s">
        <v>1092</v>
      </c>
      <c r="D6541" t="s">
        <v>911</v>
      </c>
      <c r="E6541" t="s">
        <v>1052</v>
      </c>
      <c r="F6541" t="str">
        <f t="shared" si="102"/>
        <v>460450DKA6410DKA1070-1080DKA3230</v>
      </c>
      <c r="G6541" t="s">
        <v>723</v>
      </c>
    </row>
    <row r="6542" spans="1:7" x14ac:dyDescent="0.25">
      <c r="A6542">
        <v>460</v>
      </c>
      <c r="B6542">
        <v>450</v>
      </c>
      <c r="C6542" t="s">
        <v>1092</v>
      </c>
      <c r="D6542" t="s">
        <v>913</v>
      </c>
      <c r="E6542" t="s">
        <v>1046</v>
      </c>
      <c r="F6542" t="str">
        <f t="shared" si="102"/>
        <v>460450DKA6410DKA1090DKA3200</v>
      </c>
      <c r="G6542" t="s">
        <v>723</v>
      </c>
    </row>
    <row r="6543" spans="1:7" x14ac:dyDescent="0.25">
      <c r="A6543">
        <v>460</v>
      </c>
      <c r="B6543">
        <v>450</v>
      </c>
      <c r="C6543" t="s">
        <v>1092</v>
      </c>
      <c r="D6543" t="s">
        <v>913</v>
      </c>
      <c r="E6543" t="s">
        <v>1048</v>
      </c>
      <c r="F6543" t="str">
        <f t="shared" si="102"/>
        <v>460450DKA6410DKA1090DKA3210</v>
      </c>
      <c r="G6543" t="s">
        <v>723</v>
      </c>
    </row>
    <row r="6544" spans="1:7" x14ac:dyDescent="0.25">
      <c r="A6544">
        <v>460</v>
      </c>
      <c r="B6544">
        <v>450</v>
      </c>
      <c r="C6544" t="s">
        <v>1092</v>
      </c>
      <c r="D6544" t="s">
        <v>913</v>
      </c>
      <c r="E6544" t="s">
        <v>1050</v>
      </c>
      <c r="F6544" t="str">
        <f t="shared" si="102"/>
        <v>460450DKA6410DKA1090DKA3220</v>
      </c>
      <c r="G6544" t="s">
        <v>723</v>
      </c>
    </row>
    <row r="6545" spans="1:7" x14ac:dyDescent="0.25">
      <c r="A6545">
        <v>460</v>
      </c>
      <c r="B6545">
        <v>450</v>
      </c>
      <c r="C6545" t="s">
        <v>1092</v>
      </c>
      <c r="D6545" t="s">
        <v>913</v>
      </c>
      <c r="E6545" t="s">
        <v>1052</v>
      </c>
      <c r="F6545" t="str">
        <f t="shared" si="102"/>
        <v>460450DKA6410DKA1090DKA3230</v>
      </c>
      <c r="G6545" t="s">
        <v>723</v>
      </c>
    </row>
    <row r="6546" spans="1:7" x14ac:dyDescent="0.25">
      <c r="A6546">
        <v>460</v>
      </c>
      <c r="B6546">
        <v>450</v>
      </c>
      <c r="C6546" t="s">
        <v>1093</v>
      </c>
      <c r="D6546" t="s">
        <v>908</v>
      </c>
      <c r="E6546" t="s">
        <v>1046</v>
      </c>
      <c r="F6546" t="str">
        <f t="shared" si="102"/>
        <v>460450DKA6420DKA1040-1050DKA3200</v>
      </c>
      <c r="G6546" t="s">
        <v>723</v>
      </c>
    </row>
    <row r="6547" spans="1:7" x14ac:dyDescent="0.25">
      <c r="A6547">
        <v>460</v>
      </c>
      <c r="B6547">
        <v>450</v>
      </c>
      <c r="C6547" t="s">
        <v>1093</v>
      </c>
      <c r="D6547" t="s">
        <v>908</v>
      </c>
      <c r="E6547" t="s">
        <v>1048</v>
      </c>
      <c r="F6547" t="str">
        <f t="shared" si="102"/>
        <v>460450DKA6420DKA1040-1050DKA3210</v>
      </c>
      <c r="G6547" t="s">
        <v>723</v>
      </c>
    </row>
    <row r="6548" spans="1:7" x14ac:dyDescent="0.25">
      <c r="A6548">
        <v>460</v>
      </c>
      <c r="B6548">
        <v>450</v>
      </c>
      <c r="C6548" t="s">
        <v>1093</v>
      </c>
      <c r="D6548" t="s">
        <v>908</v>
      </c>
      <c r="E6548" t="s">
        <v>1050</v>
      </c>
      <c r="F6548" t="str">
        <f t="shared" si="102"/>
        <v>460450DKA6420DKA1040-1050DKA3220</v>
      </c>
      <c r="G6548" t="s">
        <v>723</v>
      </c>
    </row>
    <row r="6549" spans="1:7" x14ac:dyDescent="0.25">
      <c r="A6549">
        <v>460</v>
      </c>
      <c r="B6549">
        <v>450</v>
      </c>
      <c r="C6549" t="s">
        <v>1093</v>
      </c>
      <c r="D6549" t="s">
        <v>908</v>
      </c>
      <c r="E6549" t="s">
        <v>1052</v>
      </c>
      <c r="F6549" t="str">
        <f t="shared" si="102"/>
        <v>460450DKA6420DKA1040-1050DKA3230</v>
      </c>
      <c r="G6549" t="s">
        <v>723</v>
      </c>
    </row>
    <row r="6550" spans="1:7" x14ac:dyDescent="0.25">
      <c r="A6550">
        <v>460</v>
      </c>
      <c r="B6550">
        <v>450</v>
      </c>
      <c r="C6550" t="s">
        <v>1093</v>
      </c>
      <c r="D6550" t="s">
        <v>910</v>
      </c>
      <c r="E6550" t="s">
        <v>1046</v>
      </c>
      <c r="F6550" t="str">
        <f t="shared" si="102"/>
        <v>460450DKA6420DKA1060DKA3200</v>
      </c>
      <c r="G6550" t="s">
        <v>723</v>
      </c>
    </row>
    <row r="6551" spans="1:7" x14ac:dyDescent="0.25">
      <c r="A6551">
        <v>460</v>
      </c>
      <c r="B6551">
        <v>450</v>
      </c>
      <c r="C6551" t="s">
        <v>1093</v>
      </c>
      <c r="D6551" t="s">
        <v>910</v>
      </c>
      <c r="E6551" t="s">
        <v>1048</v>
      </c>
      <c r="F6551" t="str">
        <f t="shared" si="102"/>
        <v>460450DKA6420DKA1060DKA3210</v>
      </c>
      <c r="G6551" t="s">
        <v>723</v>
      </c>
    </row>
    <row r="6552" spans="1:7" x14ac:dyDescent="0.25">
      <c r="A6552">
        <v>460</v>
      </c>
      <c r="B6552">
        <v>450</v>
      </c>
      <c r="C6552" t="s">
        <v>1093</v>
      </c>
      <c r="D6552" t="s">
        <v>910</v>
      </c>
      <c r="E6552" t="s">
        <v>1050</v>
      </c>
      <c r="F6552" t="str">
        <f t="shared" si="102"/>
        <v>460450DKA6420DKA1060DKA3220</v>
      </c>
      <c r="G6552" t="s">
        <v>723</v>
      </c>
    </row>
    <row r="6553" spans="1:7" x14ac:dyDescent="0.25">
      <c r="A6553">
        <v>460</v>
      </c>
      <c r="B6553">
        <v>450</v>
      </c>
      <c r="C6553" t="s">
        <v>1093</v>
      </c>
      <c r="D6553" t="s">
        <v>910</v>
      </c>
      <c r="E6553" t="s">
        <v>1052</v>
      </c>
      <c r="F6553" t="str">
        <f t="shared" si="102"/>
        <v>460450DKA6420DKA1060DKA3230</v>
      </c>
      <c r="G6553" t="s">
        <v>723</v>
      </c>
    </row>
    <row r="6554" spans="1:7" x14ac:dyDescent="0.25">
      <c r="A6554">
        <v>460</v>
      </c>
      <c r="B6554">
        <v>450</v>
      </c>
      <c r="C6554" t="s">
        <v>1093</v>
      </c>
      <c r="D6554" t="s">
        <v>911</v>
      </c>
      <c r="E6554" t="s">
        <v>1046</v>
      </c>
      <c r="F6554" t="str">
        <f t="shared" si="102"/>
        <v>460450DKA6420DKA1070-1080DKA3200</v>
      </c>
      <c r="G6554" t="s">
        <v>723</v>
      </c>
    </row>
    <row r="6555" spans="1:7" x14ac:dyDescent="0.25">
      <c r="A6555">
        <v>460</v>
      </c>
      <c r="B6555">
        <v>450</v>
      </c>
      <c r="C6555" t="s">
        <v>1093</v>
      </c>
      <c r="D6555" t="s">
        <v>911</v>
      </c>
      <c r="E6555" t="s">
        <v>1048</v>
      </c>
      <c r="F6555" t="str">
        <f t="shared" si="102"/>
        <v>460450DKA6420DKA1070-1080DKA3210</v>
      </c>
      <c r="G6555" t="s">
        <v>723</v>
      </c>
    </row>
    <row r="6556" spans="1:7" x14ac:dyDescent="0.25">
      <c r="A6556">
        <v>460</v>
      </c>
      <c r="B6556">
        <v>450</v>
      </c>
      <c r="C6556" t="s">
        <v>1093</v>
      </c>
      <c r="D6556" t="s">
        <v>911</v>
      </c>
      <c r="E6556" t="s">
        <v>1050</v>
      </c>
      <c r="F6556" t="str">
        <f t="shared" si="102"/>
        <v>460450DKA6420DKA1070-1080DKA3220</v>
      </c>
      <c r="G6556" t="s">
        <v>723</v>
      </c>
    </row>
    <row r="6557" spans="1:7" x14ac:dyDescent="0.25">
      <c r="A6557">
        <v>460</v>
      </c>
      <c r="B6557">
        <v>450</v>
      </c>
      <c r="C6557" t="s">
        <v>1093</v>
      </c>
      <c r="D6557" t="s">
        <v>911</v>
      </c>
      <c r="E6557" t="s">
        <v>1052</v>
      </c>
      <c r="F6557" t="str">
        <f t="shared" si="102"/>
        <v>460450DKA6420DKA1070-1080DKA3230</v>
      </c>
      <c r="G6557" t="s">
        <v>723</v>
      </c>
    </row>
    <row r="6558" spans="1:7" x14ac:dyDescent="0.25">
      <c r="A6558">
        <v>460</v>
      </c>
      <c r="B6558">
        <v>450</v>
      </c>
      <c r="C6558" t="s">
        <v>1093</v>
      </c>
      <c r="D6558" t="s">
        <v>913</v>
      </c>
      <c r="E6558" t="s">
        <v>1046</v>
      </c>
      <c r="F6558" t="str">
        <f t="shared" si="102"/>
        <v>460450DKA6420DKA1090DKA3200</v>
      </c>
      <c r="G6558" t="s">
        <v>723</v>
      </c>
    </row>
    <row r="6559" spans="1:7" x14ac:dyDescent="0.25">
      <c r="A6559">
        <v>460</v>
      </c>
      <c r="B6559">
        <v>450</v>
      </c>
      <c r="C6559" t="s">
        <v>1093</v>
      </c>
      <c r="D6559" t="s">
        <v>913</v>
      </c>
      <c r="E6559" t="s">
        <v>1048</v>
      </c>
      <c r="F6559" t="str">
        <f t="shared" si="102"/>
        <v>460450DKA6420DKA1090DKA3210</v>
      </c>
      <c r="G6559" t="s">
        <v>723</v>
      </c>
    </row>
    <row r="6560" spans="1:7" x14ac:dyDescent="0.25">
      <c r="A6560">
        <v>460</v>
      </c>
      <c r="B6560">
        <v>450</v>
      </c>
      <c r="C6560" t="s">
        <v>1093</v>
      </c>
      <c r="D6560" t="s">
        <v>913</v>
      </c>
      <c r="E6560" t="s">
        <v>1050</v>
      </c>
      <c r="F6560" t="str">
        <f t="shared" si="102"/>
        <v>460450DKA6420DKA1090DKA3220</v>
      </c>
      <c r="G6560" t="s">
        <v>723</v>
      </c>
    </row>
    <row r="6561" spans="1:7" x14ac:dyDescent="0.25">
      <c r="A6561">
        <v>460</v>
      </c>
      <c r="B6561">
        <v>450</v>
      </c>
      <c r="C6561" t="s">
        <v>1093</v>
      </c>
      <c r="D6561" t="s">
        <v>913</v>
      </c>
      <c r="E6561" t="s">
        <v>1052</v>
      </c>
      <c r="F6561" t="str">
        <f t="shared" si="102"/>
        <v>460450DKA6420DKA1090DKA3230</v>
      </c>
      <c r="G6561" t="s">
        <v>723</v>
      </c>
    </row>
    <row r="6562" spans="1:7" x14ac:dyDescent="0.25">
      <c r="A6562">
        <v>460</v>
      </c>
      <c r="B6562">
        <v>450</v>
      </c>
      <c r="C6562" t="s">
        <v>1094</v>
      </c>
      <c r="D6562" t="s">
        <v>908</v>
      </c>
      <c r="E6562" t="s">
        <v>1046</v>
      </c>
      <c r="F6562" t="str">
        <f t="shared" si="102"/>
        <v>460450DKA6430DKA1040-1050DKA3200</v>
      </c>
      <c r="G6562" t="s">
        <v>723</v>
      </c>
    </row>
    <row r="6563" spans="1:7" x14ac:dyDescent="0.25">
      <c r="A6563">
        <v>460</v>
      </c>
      <c r="B6563">
        <v>450</v>
      </c>
      <c r="C6563" t="s">
        <v>1094</v>
      </c>
      <c r="D6563" t="s">
        <v>908</v>
      </c>
      <c r="E6563" t="s">
        <v>1048</v>
      </c>
      <c r="F6563" t="str">
        <f t="shared" si="102"/>
        <v>460450DKA6430DKA1040-1050DKA3210</v>
      </c>
      <c r="G6563" t="s">
        <v>723</v>
      </c>
    </row>
    <row r="6564" spans="1:7" x14ac:dyDescent="0.25">
      <c r="A6564">
        <v>460</v>
      </c>
      <c r="B6564">
        <v>450</v>
      </c>
      <c r="C6564" t="s">
        <v>1094</v>
      </c>
      <c r="D6564" t="s">
        <v>908</v>
      </c>
      <c r="E6564" t="s">
        <v>1050</v>
      </c>
      <c r="F6564" t="str">
        <f t="shared" si="102"/>
        <v>460450DKA6430DKA1040-1050DKA3220</v>
      </c>
      <c r="G6564" t="s">
        <v>723</v>
      </c>
    </row>
    <row r="6565" spans="1:7" x14ac:dyDescent="0.25">
      <c r="A6565">
        <v>460</v>
      </c>
      <c r="B6565">
        <v>450</v>
      </c>
      <c r="C6565" t="s">
        <v>1094</v>
      </c>
      <c r="D6565" t="s">
        <v>908</v>
      </c>
      <c r="E6565" t="s">
        <v>1052</v>
      </c>
      <c r="F6565" t="str">
        <f t="shared" si="102"/>
        <v>460450DKA6430DKA1040-1050DKA3230</v>
      </c>
      <c r="G6565" t="s">
        <v>723</v>
      </c>
    </row>
    <row r="6566" spans="1:7" x14ac:dyDescent="0.25">
      <c r="A6566">
        <v>460</v>
      </c>
      <c r="B6566">
        <v>450</v>
      </c>
      <c r="C6566" t="s">
        <v>1094</v>
      </c>
      <c r="D6566" t="s">
        <v>910</v>
      </c>
      <c r="E6566" t="s">
        <v>1046</v>
      </c>
      <c r="F6566" t="str">
        <f t="shared" si="102"/>
        <v>460450DKA6430DKA1060DKA3200</v>
      </c>
      <c r="G6566" t="s">
        <v>723</v>
      </c>
    </row>
    <row r="6567" spans="1:7" x14ac:dyDescent="0.25">
      <c r="A6567">
        <v>460</v>
      </c>
      <c r="B6567">
        <v>450</v>
      </c>
      <c r="C6567" t="s">
        <v>1094</v>
      </c>
      <c r="D6567" t="s">
        <v>910</v>
      </c>
      <c r="E6567" t="s">
        <v>1048</v>
      </c>
      <c r="F6567" t="str">
        <f t="shared" si="102"/>
        <v>460450DKA6430DKA1060DKA3210</v>
      </c>
      <c r="G6567" t="s">
        <v>723</v>
      </c>
    </row>
    <row r="6568" spans="1:7" x14ac:dyDescent="0.25">
      <c r="A6568">
        <v>460</v>
      </c>
      <c r="B6568">
        <v>450</v>
      </c>
      <c r="C6568" t="s">
        <v>1094</v>
      </c>
      <c r="D6568" t="s">
        <v>910</v>
      </c>
      <c r="E6568" t="s">
        <v>1050</v>
      </c>
      <c r="F6568" t="str">
        <f t="shared" si="102"/>
        <v>460450DKA6430DKA1060DKA3220</v>
      </c>
      <c r="G6568" t="s">
        <v>723</v>
      </c>
    </row>
    <row r="6569" spans="1:7" x14ac:dyDescent="0.25">
      <c r="A6569">
        <v>460</v>
      </c>
      <c r="B6569">
        <v>450</v>
      </c>
      <c r="C6569" t="s">
        <v>1094</v>
      </c>
      <c r="D6569" t="s">
        <v>910</v>
      </c>
      <c r="E6569" t="s">
        <v>1052</v>
      </c>
      <c r="F6569" t="str">
        <f t="shared" si="102"/>
        <v>460450DKA6430DKA1060DKA3230</v>
      </c>
      <c r="G6569" t="s">
        <v>723</v>
      </c>
    </row>
    <row r="6570" spans="1:7" x14ac:dyDescent="0.25">
      <c r="A6570">
        <v>460</v>
      </c>
      <c r="B6570">
        <v>450</v>
      </c>
      <c r="C6570" t="s">
        <v>1094</v>
      </c>
      <c r="D6570" t="s">
        <v>911</v>
      </c>
      <c r="E6570" t="s">
        <v>1046</v>
      </c>
      <c r="F6570" t="str">
        <f t="shared" si="102"/>
        <v>460450DKA6430DKA1070-1080DKA3200</v>
      </c>
      <c r="G6570" t="s">
        <v>723</v>
      </c>
    </row>
    <row r="6571" spans="1:7" x14ac:dyDescent="0.25">
      <c r="A6571">
        <v>460</v>
      </c>
      <c r="B6571">
        <v>450</v>
      </c>
      <c r="C6571" t="s">
        <v>1094</v>
      </c>
      <c r="D6571" t="s">
        <v>911</v>
      </c>
      <c r="E6571" t="s">
        <v>1048</v>
      </c>
      <c r="F6571" t="str">
        <f t="shared" si="102"/>
        <v>460450DKA6430DKA1070-1080DKA3210</v>
      </c>
      <c r="G6571" t="s">
        <v>723</v>
      </c>
    </row>
    <row r="6572" spans="1:7" x14ac:dyDescent="0.25">
      <c r="A6572">
        <v>460</v>
      </c>
      <c r="B6572">
        <v>450</v>
      </c>
      <c r="C6572" t="s">
        <v>1094</v>
      </c>
      <c r="D6572" t="s">
        <v>911</v>
      </c>
      <c r="E6572" t="s">
        <v>1050</v>
      </c>
      <c r="F6572" t="str">
        <f t="shared" si="102"/>
        <v>460450DKA6430DKA1070-1080DKA3220</v>
      </c>
      <c r="G6572" t="s">
        <v>723</v>
      </c>
    </row>
    <row r="6573" spans="1:7" x14ac:dyDescent="0.25">
      <c r="A6573">
        <v>460</v>
      </c>
      <c r="B6573">
        <v>450</v>
      </c>
      <c r="C6573" t="s">
        <v>1094</v>
      </c>
      <c r="D6573" t="s">
        <v>911</v>
      </c>
      <c r="E6573" t="s">
        <v>1052</v>
      </c>
      <c r="F6573" t="str">
        <f t="shared" si="102"/>
        <v>460450DKA6430DKA1070-1080DKA3230</v>
      </c>
      <c r="G6573" t="s">
        <v>723</v>
      </c>
    </row>
    <row r="6574" spans="1:7" x14ac:dyDescent="0.25">
      <c r="A6574">
        <v>460</v>
      </c>
      <c r="B6574">
        <v>450</v>
      </c>
      <c r="C6574" t="s">
        <v>1094</v>
      </c>
      <c r="D6574" t="s">
        <v>913</v>
      </c>
      <c r="E6574" t="s">
        <v>1046</v>
      </c>
      <c r="F6574" t="str">
        <f t="shared" si="102"/>
        <v>460450DKA6430DKA1090DKA3200</v>
      </c>
      <c r="G6574" t="s">
        <v>723</v>
      </c>
    </row>
    <row r="6575" spans="1:7" x14ac:dyDescent="0.25">
      <c r="A6575">
        <v>460</v>
      </c>
      <c r="B6575">
        <v>450</v>
      </c>
      <c r="C6575" t="s">
        <v>1094</v>
      </c>
      <c r="D6575" t="s">
        <v>913</v>
      </c>
      <c r="E6575" t="s">
        <v>1048</v>
      </c>
      <c r="F6575" t="str">
        <f t="shared" si="102"/>
        <v>460450DKA6430DKA1090DKA3210</v>
      </c>
      <c r="G6575" t="s">
        <v>723</v>
      </c>
    </row>
    <row r="6576" spans="1:7" x14ac:dyDescent="0.25">
      <c r="A6576">
        <v>460</v>
      </c>
      <c r="B6576">
        <v>450</v>
      </c>
      <c r="C6576" t="s">
        <v>1094</v>
      </c>
      <c r="D6576" t="s">
        <v>913</v>
      </c>
      <c r="E6576" t="s">
        <v>1050</v>
      </c>
      <c r="F6576" t="str">
        <f t="shared" si="102"/>
        <v>460450DKA6430DKA1090DKA3220</v>
      </c>
      <c r="G6576" t="s">
        <v>723</v>
      </c>
    </row>
    <row r="6577" spans="1:7" x14ac:dyDescent="0.25">
      <c r="A6577">
        <v>460</v>
      </c>
      <c r="B6577">
        <v>450</v>
      </c>
      <c r="C6577" t="s">
        <v>1094</v>
      </c>
      <c r="D6577" t="s">
        <v>913</v>
      </c>
      <c r="E6577" t="s">
        <v>1052</v>
      </c>
      <c r="F6577" t="str">
        <f t="shared" si="102"/>
        <v>460450DKA6430DKA1090DKA3230</v>
      </c>
      <c r="G6577" t="s">
        <v>723</v>
      </c>
    </row>
    <row r="6578" spans="1:7" x14ac:dyDescent="0.25">
      <c r="A6578">
        <v>460</v>
      </c>
      <c r="B6578">
        <v>460</v>
      </c>
      <c r="C6578" t="s">
        <v>1092</v>
      </c>
      <c r="D6578" t="s">
        <v>908</v>
      </c>
      <c r="E6578" t="s">
        <v>1046</v>
      </c>
      <c r="F6578" t="str">
        <f t="shared" si="102"/>
        <v>460460DKA6410DKA1040-1050DKA3200</v>
      </c>
      <c r="G6578" t="s">
        <v>723</v>
      </c>
    </row>
    <row r="6579" spans="1:7" x14ac:dyDescent="0.25">
      <c r="A6579">
        <v>460</v>
      </c>
      <c r="B6579">
        <v>460</v>
      </c>
      <c r="C6579" t="s">
        <v>1092</v>
      </c>
      <c r="D6579" t="s">
        <v>908</v>
      </c>
      <c r="E6579" t="s">
        <v>1048</v>
      </c>
      <c r="F6579" t="str">
        <f t="shared" si="102"/>
        <v>460460DKA6410DKA1040-1050DKA3210</v>
      </c>
      <c r="G6579" t="s">
        <v>723</v>
      </c>
    </row>
    <row r="6580" spans="1:7" x14ac:dyDescent="0.25">
      <c r="A6580">
        <v>460</v>
      </c>
      <c r="B6580">
        <v>460</v>
      </c>
      <c r="C6580" t="s">
        <v>1092</v>
      </c>
      <c r="D6580" t="s">
        <v>908</v>
      </c>
      <c r="E6580" t="s">
        <v>1050</v>
      </c>
      <c r="F6580" t="str">
        <f t="shared" si="102"/>
        <v>460460DKA6410DKA1040-1050DKA3220</v>
      </c>
      <c r="G6580" t="s">
        <v>723</v>
      </c>
    </row>
    <row r="6581" spans="1:7" x14ac:dyDescent="0.25">
      <c r="A6581">
        <v>460</v>
      </c>
      <c r="B6581">
        <v>460</v>
      </c>
      <c r="C6581" t="s">
        <v>1092</v>
      </c>
      <c r="D6581" t="s">
        <v>908</v>
      </c>
      <c r="E6581" t="s">
        <v>1052</v>
      </c>
      <c r="F6581" t="str">
        <f t="shared" si="102"/>
        <v>460460DKA6410DKA1040-1050DKA3230</v>
      </c>
      <c r="G6581" t="s">
        <v>723</v>
      </c>
    </row>
    <row r="6582" spans="1:7" x14ac:dyDescent="0.25">
      <c r="A6582">
        <v>460</v>
      </c>
      <c r="B6582">
        <v>460</v>
      </c>
      <c r="C6582" t="s">
        <v>1092</v>
      </c>
      <c r="D6582" t="s">
        <v>910</v>
      </c>
      <c r="E6582" t="s">
        <v>1046</v>
      </c>
      <c r="F6582" t="str">
        <f t="shared" si="102"/>
        <v>460460DKA6410DKA1060DKA3200</v>
      </c>
      <c r="G6582" t="s">
        <v>723</v>
      </c>
    </row>
    <row r="6583" spans="1:7" x14ac:dyDescent="0.25">
      <c r="A6583">
        <v>460</v>
      </c>
      <c r="B6583">
        <v>460</v>
      </c>
      <c r="C6583" t="s">
        <v>1092</v>
      </c>
      <c r="D6583" t="s">
        <v>910</v>
      </c>
      <c r="E6583" t="s">
        <v>1048</v>
      </c>
      <c r="F6583" t="str">
        <f t="shared" si="102"/>
        <v>460460DKA6410DKA1060DKA3210</v>
      </c>
      <c r="G6583" t="s">
        <v>723</v>
      </c>
    </row>
    <row r="6584" spans="1:7" x14ac:dyDescent="0.25">
      <c r="A6584">
        <v>460</v>
      </c>
      <c r="B6584">
        <v>460</v>
      </c>
      <c r="C6584" t="s">
        <v>1092</v>
      </c>
      <c r="D6584" t="s">
        <v>910</v>
      </c>
      <c r="E6584" t="s">
        <v>1050</v>
      </c>
      <c r="F6584" t="str">
        <f t="shared" si="102"/>
        <v>460460DKA6410DKA1060DKA3220</v>
      </c>
      <c r="G6584" t="s">
        <v>723</v>
      </c>
    </row>
    <row r="6585" spans="1:7" x14ac:dyDescent="0.25">
      <c r="A6585">
        <v>460</v>
      </c>
      <c r="B6585">
        <v>460</v>
      </c>
      <c r="C6585" t="s">
        <v>1092</v>
      </c>
      <c r="D6585" t="s">
        <v>910</v>
      </c>
      <c r="E6585" t="s">
        <v>1052</v>
      </c>
      <c r="F6585" t="str">
        <f t="shared" si="102"/>
        <v>460460DKA6410DKA1060DKA3230</v>
      </c>
      <c r="G6585" t="s">
        <v>723</v>
      </c>
    </row>
    <row r="6586" spans="1:7" x14ac:dyDescent="0.25">
      <c r="A6586">
        <v>460</v>
      </c>
      <c r="B6586">
        <v>460</v>
      </c>
      <c r="C6586" t="s">
        <v>1092</v>
      </c>
      <c r="D6586" t="s">
        <v>911</v>
      </c>
      <c r="E6586" t="s">
        <v>1046</v>
      </c>
      <c r="F6586" t="str">
        <f t="shared" si="102"/>
        <v>460460DKA6410DKA1070-1080DKA3200</v>
      </c>
      <c r="G6586" t="s">
        <v>723</v>
      </c>
    </row>
    <row r="6587" spans="1:7" x14ac:dyDescent="0.25">
      <c r="A6587">
        <v>460</v>
      </c>
      <c r="B6587">
        <v>460</v>
      </c>
      <c r="C6587" t="s">
        <v>1092</v>
      </c>
      <c r="D6587" t="s">
        <v>911</v>
      </c>
      <c r="E6587" t="s">
        <v>1048</v>
      </c>
      <c r="F6587" t="str">
        <f t="shared" si="102"/>
        <v>460460DKA6410DKA1070-1080DKA3210</v>
      </c>
      <c r="G6587" t="s">
        <v>723</v>
      </c>
    </row>
    <row r="6588" spans="1:7" x14ac:dyDescent="0.25">
      <c r="A6588">
        <v>460</v>
      </c>
      <c r="B6588">
        <v>460</v>
      </c>
      <c r="C6588" t="s">
        <v>1092</v>
      </c>
      <c r="D6588" t="s">
        <v>911</v>
      </c>
      <c r="E6588" t="s">
        <v>1050</v>
      </c>
      <c r="F6588" t="str">
        <f t="shared" si="102"/>
        <v>460460DKA6410DKA1070-1080DKA3220</v>
      </c>
      <c r="G6588" t="s">
        <v>723</v>
      </c>
    </row>
    <row r="6589" spans="1:7" x14ac:dyDescent="0.25">
      <c r="A6589">
        <v>460</v>
      </c>
      <c r="B6589">
        <v>460</v>
      </c>
      <c r="C6589" t="s">
        <v>1092</v>
      </c>
      <c r="D6589" t="s">
        <v>911</v>
      </c>
      <c r="E6589" t="s">
        <v>1052</v>
      </c>
      <c r="F6589" t="str">
        <f t="shared" si="102"/>
        <v>460460DKA6410DKA1070-1080DKA3230</v>
      </c>
      <c r="G6589" t="s">
        <v>723</v>
      </c>
    </row>
    <row r="6590" spans="1:7" x14ac:dyDescent="0.25">
      <c r="A6590">
        <v>460</v>
      </c>
      <c r="B6590">
        <v>460</v>
      </c>
      <c r="C6590" t="s">
        <v>1092</v>
      </c>
      <c r="D6590" t="s">
        <v>913</v>
      </c>
      <c r="E6590" t="s">
        <v>1046</v>
      </c>
      <c r="F6590" t="str">
        <f t="shared" si="102"/>
        <v>460460DKA6410DKA1090DKA3200</v>
      </c>
      <c r="G6590" t="s">
        <v>723</v>
      </c>
    </row>
    <row r="6591" spans="1:7" x14ac:dyDescent="0.25">
      <c r="A6591">
        <v>460</v>
      </c>
      <c r="B6591">
        <v>460</v>
      </c>
      <c r="C6591" t="s">
        <v>1092</v>
      </c>
      <c r="D6591" t="s">
        <v>913</v>
      </c>
      <c r="E6591" t="s">
        <v>1048</v>
      </c>
      <c r="F6591" t="str">
        <f t="shared" si="102"/>
        <v>460460DKA6410DKA1090DKA3210</v>
      </c>
      <c r="G6591" t="s">
        <v>723</v>
      </c>
    </row>
    <row r="6592" spans="1:7" x14ac:dyDescent="0.25">
      <c r="A6592">
        <v>460</v>
      </c>
      <c r="B6592">
        <v>460</v>
      </c>
      <c r="C6592" t="s">
        <v>1092</v>
      </c>
      <c r="D6592" t="s">
        <v>913</v>
      </c>
      <c r="E6592" t="s">
        <v>1050</v>
      </c>
      <c r="F6592" t="str">
        <f t="shared" si="102"/>
        <v>460460DKA6410DKA1090DKA3220</v>
      </c>
      <c r="G6592" t="s">
        <v>723</v>
      </c>
    </row>
    <row r="6593" spans="1:7" x14ac:dyDescent="0.25">
      <c r="A6593">
        <v>460</v>
      </c>
      <c r="B6593">
        <v>460</v>
      </c>
      <c r="C6593" t="s">
        <v>1092</v>
      </c>
      <c r="D6593" t="s">
        <v>913</v>
      </c>
      <c r="E6593" t="s">
        <v>1052</v>
      </c>
      <c r="F6593" t="str">
        <f t="shared" si="102"/>
        <v>460460DKA6410DKA1090DKA3230</v>
      </c>
      <c r="G6593" t="s">
        <v>723</v>
      </c>
    </row>
    <row r="6594" spans="1:7" x14ac:dyDescent="0.25">
      <c r="A6594">
        <v>460</v>
      </c>
      <c r="B6594">
        <v>460</v>
      </c>
      <c r="C6594" t="s">
        <v>1093</v>
      </c>
      <c r="D6594" t="s">
        <v>908</v>
      </c>
      <c r="E6594" t="s">
        <v>1046</v>
      </c>
      <c r="F6594" t="str">
        <f t="shared" si="102"/>
        <v>460460DKA6420DKA1040-1050DKA3200</v>
      </c>
      <c r="G6594" t="s">
        <v>723</v>
      </c>
    </row>
    <row r="6595" spans="1:7" x14ac:dyDescent="0.25">
      <c r="A6595">
        <v>460</v>
      </c>
      <c r="B6595">
        <v>460</v>
      </c>
      <c r="C6595" t="s">
        <v>1093</v>
      </c>
      <c r="D6595" t="s">
        <v>908</v>
      </c>
      <c r="E6595" t="s">
        <v>1048</v>
      </c>
      <c r="F6595" t="str">
        <f t="shared" ref="F6595:F6658" si="103">CONCATENATE(A6595,B6595,C6595,D6595,E6595)</f>
        <v>460460DKA6420DKA1040-1050DKA3210</v>
      </c>
      <c r="G6595" t="s">
        <v>723</v>
      </c>
    </row>
    <row r="6596" spans="1:7" x14ac:dyDescent="0.25">
      <c r="A6596">
        <v>460</v>
      </c>
      <c r="B6596">
        <v>460</v>
      </c>
      <c r="C6596" t="s">
        <v>1093</v>
      </c>
      <c r="D6596" t="s">
        <v>908</v>
      </c>
      <c r="E6596" t="s">
        <v>1050</v>
      </c>
      <c r="F6596" t="str">
        <f t="shared" si="103"/>
        <v>460460DKA6420DKA1040-1050DKA3220</v>
      </c>
      <c r="G6596" t="s">
        <v>723</v>
      </c>
    </row>
    <row r="6597" spans="1:7" x14ac:dyDescent="0.25">
      <c r="A6597">
        <v>460</v>
      </c>
      <c r="B6597">
        <v>460</v>
      </c>
      <c r="C6597" t="s">
        <v>1093</v>
      </c>
      <c r="D6597" t="s">
        <v>908</v>
      </c>
      <c r="E6597" t="s">
        <v>1052</v>
      </c>
      <c r="F6597" t="str">
        <f t="shared" si="103"/>
        <v>460460DKA6420DKA1040-1050DKA3230</v>
      </c>
      <c r="G6597" t="s">
        <v>723</v>
      </c>
    </row>
    <row r="6598" spans="1:7" x14ac:dyDescent="0.25">
      <c r="A6598">
        <v>460</v>
      </c>
      <c r="B6598">
        <v>460</v>
      </c>
      <c r="C6598" t="s">
        <v>1093</v>
      </c>
      <c r="D6598" t="s">
        <v>910</v>
      </c>
      <c r="E6598" t="s">
        <v>1046</v>
      </c>
      <c r="F6598" t="str">
        <f t="shared" si="103"/>
        <v>460460DKA6420DKA1060DKA3200</v>
      </c>
      <c r="G6598" t="s">
        <v>723</v>
      </c>
    </row>
    <row r="6599" spans="1:7" x14ac:dyDescent="0.25">
      <c r="A6599">
        <v>460</v>
      </c>
      <c r="B6599">
        <v>460</v>
      </c>
      <c r="C6599" t="s">
        <v>1093</v>
      </c>
      <c r="D6599" t="s">
        <v>910</v>
      </c>
      <c r="E6599" t="s">
        <v>1048</v>
      </c>
      <c r="F6599" t="str">
        <f t="shared" si="103"/>
        <v>460460DKA6420DKA1060DKA3210</v>
      </c>
      <c r="G6599" t="s">
        <v>723</v>
      </c>
    </row>
    <row r="6600" spans="1:7" x14ac:dyDescent="0.25">
      <c r="A6600">
        <v>460</v>
      </c>
      <c r="B6600">
        <v>460</v>
      </c>
      <c r="C6600" t="s">
        <v>1093</v>
      </c>
      <c r="D6600" t="s">
        <v>910</v>
      </c>
      <c r="E6600" t="s">
        <v>1050</v>
      </c>
      <c r="F6600" t="str">
        <f t="shared" si="103"/>
        <v>460460DKA6420DKA1060DKA3220</v>
      </c>
      <c r="G6600" t="s">
        <v>723</v>
      </c>
    </row>
    <row r="6601" spans="1:7" x14ac:dyDescent="0.25">
      <c r="A6601">
        <v>460</v>
      </c>
      <c r="B6601">
        <v>460</v>
      </c>
      <c r="C6601" t="s">
        <v>1093</v>
      </c>
      <c r="D6601" t="s">
        <v>910</v>
      </c>
      <c r="E6601" t="s">
        <v>1052</v>
      </c>
      <c r="F6601" t="str">
        <f t="shared" si="103"/>
        <v>460460DKA6420DKA1060DKA3230</v>
      </c>
      <c r="G6601" t="s">
        <v>723</v>
      </c>
    </row>
    <row r="6602" spans="1:7" x14ac:dyDescent="0.25">
      <c r="A6602">
        <v>460</v>
      </c>
      <c r="B6602">
        <v>460</v>
      </c>
      <c r="C6602" t="s">
        <v>1093</v>
      </c>
      <c r="D6602" t="s">
        <v>911</v>
      </c>
      <c r="E6602" t="s">
        <v>1046</v>
      </c>
      <c r="F6602" t="str">
        <f t="shared" si="103"/>
        <v>460460DKA6420DKA1070-1080DKA3200</v>
      </c>
      <c r="G6602" t="s">
        <v>723</v>
      </c>
    </row>
    <row r="6603" spans="1:7" x14ac:dyDescent="0.25">
      <c r="A6603">
        <v>460</v>
      </c>
      <c r="B6603">
        <v>460</v>
      </c>
      <c r="C6603" t="s">
        <v>1093</v>
      </c>
      <c r="D6603" t="s">
        <v>911</v>
      </c>
      <c r="E6603" t="s">
        <v>1048</v>
      </c>
      <c r="F6603" t="str">
        <f t="shared" si="103"/>
        <v>460460DKA6420DKA1070-1080DKA3210</v>
      </c>
      <c r="G6603" t="s">
        <v>723</v>
      </c>
    </row>
    <row r="6604" spans="1:7" x14ac:dyDescent="0.25">
      <c r="A6604">
        <v>460</v>
      </c>
      <c r="B6604">
        <v>460</v>
      </c>
      <c r="C6604" t="s">
        <v>1093</v>
      </c>
      <c r="D6604" t="s">
        <v>911</v>
      </c>
      <c r="E6604" t="s">
        <v>1050</v>
      </c>
      <c r="F6604" t="str">
        <f t="shared" si="103"/>
        <v>460460DKA6420DKA1070-1080DKA3220</v>
      </c>
      <c r="G6604" t="s">
        <v>723</v>
      </c>
    </row>
    <row r="6605" spans="1:7" x14ac:dyDescent="0.25">
      <c r="A6605">
        <v>460</v>
      </c>
      <c r="B6605">
        <v>460</v>
      </c>
      <c r="C6605" t="s">
        <v>1093</v>
      </c>
      <c r="D6605" t="s">
        <v>911</v>
      </c>
      <c r="E6605" t="s">
        <v>1052</v>
      </c>
      <c r="F6605" t="str">
        <f t="shared" si="103"/>
        <v>460460DKA6420DKA1070-1080DKA3230</v>
      </c>
      <c r="G6605" t="s">
        <v>723</v>
      </c>
    </row>
    <row r="6606" spans="1:7" x14ac:dyDescent="0.25">
      <c r="A6606">
        <v>460</v>
      </c>
      <c r="B6606">
        <v>460</v>
      </c>
      <c r="C6606" t="s">
        <v>1093</v>
      </c>
      <c r="D6606" t="s">
        <v>913</v>
      </c>
      <c r="E6606" t="s">
        <v>1046</v>
      </c>
      <c r="F6606" t="str">
        <f t="shared" si="103"/>
        <v>460460DKA6420DKA1090DKA3200</v>
      </c>
      <c r="G6606" t="s">
        <v>723</v>
      </c>
    </row>
    <row r="6607" spans="1:7" x14ac:dyDescent="0.25">
      <c r="A6607">
        <v>460</v>
      </c>
      <c r="B6607">
        <v>460</v>
      </c>
      <c r="C6607" t="s">
        <v>1093</v>
      </c>
      <c r="D6607" t="s">
        <v>913</v>
      </c>
      <c r="E6607" t="s">
        <v>1048</v>
      </c>
      <c r="F6607" t="str">
        <f t="shared" si="103"/>
        <v>460460DKA6420DKA1090DKA3210</v>
      </c>
      <c r="G6607" t="s">
        <v>723</v>
      </c>
    </row>
    <row r="6608" spans="1:7" x14ac:dyDescent="0.25">
      <c r="A6608">
        <v>460</v>
      </c>
      <c r="B6608">
        <v>460</v>
      </c>
      <c r="C6608" t="s">
        <v>1093</v>
      </c>
      <c r="D6608" t="s">
        <v>913</v>
      </c>
      <c r="E6608" t="s">
        <v>1050</v>
      </c>
      <c r="F6608" t="str">
        <f t="shared" si="103"/>
        <v>460460DKA6420DKA1090DKA3220</v>
      </c>
      <c r="G6608" t="s">
        <v>723</v>
      </c>
    </row>
    <row r="6609" spans="1:7" x14ac:dyDescent="0.25">
      <c r="A6609">
        <v>460</v>
      </c>
      <c r="B6609">
        <v>460</v>
      </c>
      <c r="C6609" t="s">
        <v>1093</v>
      </c>
      <c r="D6609" t="s">
        <v>913</v>
      </c>
      <c r="E6609" t="s">
        <v>1052</v>
      </c>
      <c r="F6609" t="str">
        <f t="shared" si="103"/>
        <v>460460DKA6420DKA1090DKA3230</v>
      </c>
      <c r="G6609" t="s">
        <v>723</v>
      </c>
    </row>
    <row r="6610" spans="1:7" x14ac:dyDescent="0.25">
      <c r="A6610">
        <v>460</v>
      </c>
      <c r="B6610">
        <v>460</v>
      </c>
      <c r="C6610" t="s">
        <v>1094</v>
      </c>
      <c r="D6610" t="s">
        <v>908</v>
      </c>
      <c r="E6610" t="s">
        <v>1046</v>
      </c>
      <c r="F6610" t="str">
        <f t="shared" si="103"/>
        <v>460460DKA6430DKA1040-1050DKA3200</v>
      </c>
      <c r="G6610" t="s">
        <v>723</v>
      </c>
    </row>
    <row r="6611" spans="1:7" x14ac:dyDescent="0.25">
      <c r="A6611">
        <v>460</v>
      </c>
      <c r="B6611">
        <v>460</v>
      </c>
      <c r="C6611" t="s">
        <v>1094</v>
      </c>
      <c r="D6611" t="s">
        <v>908</v>
      </c>
      <c r="E6611" t="s">
        <v>1048</v>
      </c>
      <c r="F6611" t="str">
        <f t="shared" si="103"/>
        <v>460460DKA6430DKA1040-1050DKA3210</v>
      </c>
      <c r="G6611" t="s">
        <v>723</v>
      </c>
    </row>
    <row r="6612" spans="1:7" x14ac:dyDescent="0.25">
      <c r="A6612">
        <v>460</v>
      </c>
      <c r="B6612">
        <v>460</v>
      </c>
      <c r="C6612" t="s">
        <v>1094</v>
      </c>
      <c r="D6612" t="s">
        <v>908</v>
      </c>
      <c r="E6612" t="s">
        <v>1050</v>
      </c>
      <c r="F6612" t="str">
        <f t="shared" si="103"/>
        <v>460460DKA6430DKA1040-1050DKA3220</v>
      </c>
      <c r="G6612" t="s">
        <v>723</v>
      </c>
    </row>
    <row r="6613" spans="1:7" x14ac:dyDescent="0.25">
      <c r="A6613">
        <v>460</v>
      </c>
      <c r="B6613">
        <v>460</v>
      </c>
      <c r="C6613" t="s">
        <v>1094</v>
      </c>
      <c r="D6613" t="s">
        <v>908</v>
      </c>
      <c r="E6613" t="s">
        <v>1052</v>
      </c>
      <c r="F6613" t="str">
        <f t="shared" si="103"/>
        <v>460460DKA6430DKA1040-1050DKA3230</v>
      </c>
      <c r="G6613" t="s">
        <v>723</v>
      </c>
    </row>
    <row r="6614" spans="1:7" x14ac:dyDescent="0.25">
      <c r="A6614">
        <v>460</v>
      </c>
      <c r="B6614">
        <v>460</v>
      </c>
      <c r="C6614" t="s">
        <v>1094</v>
      </c>
      <c r="D6614" t="s">
        <v>910</v>
      </c>
      <c r="E6614" t="s">
        <v>1046</v>
      </c>
      <c r="F6614" t="str">
        <f t="shared" si="103"/>
        <v>460460DKA6430DKA1060DKA3200</v>
      </c>
      <c r="G6614" t="s">
        <v>723</v>
      </c>
    </row>
    <row r="6615" spans="1:7" x14ac:dyDescent="0.25">
      <c r="A6615">
        <v>460</v>
      </c>
      <c r="B6615">
        <v>460</v>
      </c>
      <c r="C6615" t="s">
        <v>1094</v>
      </c>
      <c r="D6615" t="s">
        <v>910</v>
      </c>
      <c r="E6615" t="s">
        <v>1048</v>
      </c>
      <c r="F6615" t="str">
        <f t="shared" si="103"/>
        <v>460460DKA6430DKA1060DKA3210</v>
      </c>
      <c r="G6615" t="s">
        <v>723</v>
      </c>
    </row>
    <row r="6616" spans="1:7" x14ac:dyDescent="0.25">
      <c r="A6616">
        <v>460</v>
      </c>
      <c r="B6616">
        <v>460</v>
      </c>
      <c r="C6616" t="s">
        <v>1094</v>
      </c>
      <c r="D6616" t="s">
        <v>910</v>
      </c>
      <c r="E6616" t="s">
        <v>1050</v>
      </c>
      <c r="F6616" t="str">
        <f t="shared" si="103"/>
        <v>460460DKA6430DKA1060DKA3220</v>
      </c>
      <c r="G6616" t="s">
        <v>723</v>
      </c>
    </row>
    <row r="6617" spans="1:7" x14ac:dyDescent="0.25">
      <c r="A6617">
        <v>460</v>
      </c>
      <c r="B6617">
        <v>460</v>
      </c>
      <c r="C6617" t="s">
        <v>1094</v>
      </c>
      <c r="D6617" t="s">
        <v>910</v>
      </c>
      <c r="E6617" t="s">
        <v>1052</v>
      </c>
      <c r="F6617" t="str">
        <f t="shared" si="103"/>
        <v>460460DKA6430DKA1060DKA3230</v>
      </c>
      <c r="G6617" t="s">
        <v>723</v>
      </c>
    </row>
    <row r="6618" spans="1:7" x14ac:dyDescent="0.25">
      <c r="A6618">
        <v>460</v>
      </c>
      <c r="B6618">
        <v>460</v>
      </c>
      <c r="C6618" t="s">
        <v>1094</v>
      </c>
      <c r="D6618" t="s">
        <v>911</v>
      </c>
      <c r="E6618" t="s">
        <v>1046</v>
      </c>
      <c r="F6618" t="str">
        <f t="shared" si="103"/>
        <v>460460DKA6430DKA1070-1080DKA3200</v>
      </c>
      <c r="G6618" t="s">
        <v>723</v>
      </c>
    </row>
    <row r="6619" spans="1:7" x14ac:dyDescent="0.25">
      <c r="A6619">
        <v>460</v>
      </c>
      <c r="B6619">
        <v>460</v>
      </c>
      <c r="C6619" t="s">
        <v>1094</v>
      </c>
      <c r="D6619" t="s">
        <v>911</v>
      </c>
      <c r="E6619" t="s">
        <v>1048</v>
      </c>
      <c r="F6619" t="str">
        <f t="shared" si="103"/>
        <v>460460DKA6430DKA1070-1080DKA3210</v>
      </c>
      <c r="G6619" t="s">
        <v>723</v>
      </c>
    </row>
    <row r="6620" spans="1:7" x14ac:dyDescent="0.25">
      <c r="A6620">
        <v>460</v>
      </c>
      <c r="B6620">
        <v>460</v>
      </c>
      <c r="C6620" t="s">
        <v>1094</v>
      </c>
      <c r="D6620" t="s">
        <v>911</v>
      </c>
      <c r="E6620" t="s">
        <v>1050</v>
      </c>
      <c r="F6620" t="str">
        <f t="shared" si="103"/>
        <v>460460DKA6430DKA1070-1080DKA3220</v>
      </c>
      <c r="G6620" t="s">
        <v>723</v>
      </c>
    </row>
    <row r="6621" spans="1:7" x14ac:dyDescent="0.25">
      <c r="A6621">
        <v>460</v>
      </c>
      <c r="B6621">
        <v>460</v>
      </c>
      <c r="C6621" t="s">
        <v>1094</v>
      </c>
      <c r="D6621" t="s">
        <v>911</v>
      </c>
      <c r="E6621" t="s">
        <v>1052</v>
      </c>
      <c r="F6621" t="str">
        <f t="shared" si="103"/>
        <v>460460DKA6430DKA1070-1080DKA3230</v>
      </c>
      <c r="G6621" t="s">
        <v>723</v>
      </c>
    </row>
    <row r="6622" spans="1:7" x14ac:dyDescent="0.25">
      <c r="A6622">
        <v>460</v>
      </c>
      <c r="B6622">
        <v>460</v>
      </c>
      <c r="C6622" t="s">
        <v>1094</v>
      </c>
      <c r="D6622" t="s">
        <v>913</v>
      </c>
      <c r="E6622" t="s">
        <v>1046</v>
      </c>
      <c r="F6622" t="str">
        <f t="shared" si="103"/>
        <v>460460DKA6430DKA1090DKA3200</v>
      </c>
      <c r="G6622" t="s">
        <v>723</v>
      </c>
    </row>
    <row r="6623" spans="1:7" x14ac:dyDescent="0.25">
      <c r="A6623">
        <v>460</v>
      </c>
      <c r="B6623">
        <v>460</v>
      </c>
      <c r="C6623" t="s">
        <v>1094</v>
      </c>
      <c r="D6623" t="s">
        <v>913</v>
      </c>
      <c r="E6623" t="s">
        <v>1048</v>
      </c>
      <c r="F6623" t="str">
        <f t="shared" si="103"/>
        <v>460460DKA6430DKA1090DKA3210</v>
      </c>
      <c r="G6623" t="s">
        <v>723</v>
      </c>
    </row>
    <row r="6624" spans="1:7" x14ac:dyDescent="0.25">
      <c r="A6624">
        <v>460</v>
      </c>
      <c r="B6624">
        <v>460</v>
      </c>
      <c r="C6624" t="s">
        <v>1094</v>
      </c>
      <c r="D6624" t="s">
        <v>913</v>
      </c>
      <c r="E6624" t="s">
        <v>1050</v>
      </c>
      <c r="F6624" t="str">
        <f t="shared" si="103"/>
        <v>460460DKA6430DKA1090DKA3220</v>
      </c>
      <c r="G6624" t="s">
        <v>723</v>
      </c>
    </row>
    <row r="6625" spans="1:7" x14ac:dyDescent="0.25">
      <c r="A6625">
        <v>460</v>
      </c>
      <c r="B6625">
        <v>460</v>
      </c>
      <c r="C6625" t="s">
        <v>1094</v>
      </c>
      <c r="D6625" t="s">
        <v>913</v>
      </c>
      <c r="E6625" t="s">
        <v>1052</v>
      </c>
      <c r="F6625" t="str">
        <f t="shared" si="103"/>
        <v>460460DKA6430DKA1090DKA3230</v>
      </c>
      <c r="G6625" t="s">
        <v>723</v>
      </c>
    </row>
    <row r="6626" spans="1:7" x14ac:dyDescent="0.25">
      <c r="A6626">
        <v>460</v>
      </c>
      <c r="B6626">
        <v>470</v>
      </c>
      <c r="C6626" t="s">
        <v>1092</v>
      </c>
      <c r="D6626" t="s">
        <v>908</v>
      </c>
      <c r="E6626" t="s">
        <v>1046</v>
      </c>
      <c r="F6626" t="str">
        <f t="shared" si="103"/>
        <v>460470DKA6410DKA1040-1050DKA3200</v>
      </c>
      <c r="G6626" t="s">
        <v>723</v>
      </c>
    </row>
    <row r="6627" spans="1:7" x14ac:dyDescent="0.25">
      <c r="A6627">
        <v>460</v>
      </c>
      <c r="B6627">
        <v>470</v>
      </c>
      <c r="C6627" t="s">
        <v>1092</v>
      </c>
      <c r="D6627" t="s">
        <v>908</v>
      </c>
      <c r="E6627" t="s">
        <v>1048</v>
      </c>
      <c r="F6627" t="str">
        <f t="shared" si="103"/>
        <v>460470DKA6410DKA1040-1050DKA3210</v>
      </c>
      <c r="G6627" t="s">
        <v>723</v>
      </c>
    </row>
    <row r="6628" spans="1:7" x14ac:dyDescent="0.25">
      <c r="A6628">
        <v>460</v>
      </c>
      <c r="B6628">
        <v>470</v>
      </c>
      <c r="C6628" t="s">
        <v>1092</v>
      </c>
      <c r="D6628" t="s">
        <v>908</v>
      </c>
      <c r="E6628" t="s">
        <v>1050</v>
      </c>
      <c r="F6628" t="str">
        <f t="shared" si="103"/>
        <v>460470DKA6410DKA1040-1050DKA3220</v>
      </c>
      <c r="G6628" t="s">
        <v>723</v>
      </c>
    </row>
    <row r="6629" spans="1:7" x14ac:dyDescent="0.25">
      <c r="A6629">
        <v>460</v>
      </c>
      <c r="B6629">
        <v>470</v>
      </c>
      <c r="C6629" t="s">
        <v>1092</v>
      </c>
      <c r="D6629" t="s">
        <v>908</v>
      </c>
      <c r="E6629" t="s">
        <v>1052</v>
      </c>
      <c r="F6629" t="str">
        <f t="shared" si="103"/>
        <v>460470DKA6410DKA1040-1050DKA3230</v>
      </c>
      <c r="G6629" t="s">
        <v>723</v>
      </c>
    </row>
    <row r="6630" spans="1:7" x14ac:dyDescent="0.25">
      <c r="A6630">
        <v>460</v>
      </c>
      <c r="B6630">
        <v>470</v>
      </c>
      <c r="C6630" t="s">
        <v>1092</v>
      </c>
      <c r="D6630" t="s">
        <v>910</v>
      </c>
      <c r="E6630" t="s">
        <v>1046</v>
      </c>
      <c r="F6630" t="str">
        <f t="shared" si="103"/>
        <v>460470DKA6410DKA1060DKA3200</v>
      </c>
      <c r="G6630" t="s">
        <v>723</v>
      </c>
    </row>
    <row r="6631" spans="1:7" x14ac:dyDescent="0.25">
      <c r="A6631">
        <v>460</v>
      </c>
      <c r="B6631">
        <v>470</v>
      </c>
      <c r="C6631" t="s">
        <v>1092</v>
      </c>
      <c r="D6631" t="s">
        <v>910</v>
      </c>
      <c r="E6631" t="s">
        <v>1048</v>
      </c>
      <c r="F6631" t="str">
        <f t="shared" si="103"/>
        <v>460470DKA6410DKA1060DKA3210</v>
      </c>
      <c r="G6631" t="s">
        <v>723</v>
      </c>
    </row>
    <row r="6632" spans="1:7" x14ac:dyDescent="0.25">
      <c r="A6632">
        <v>460</v>
      </c>
      <c r="B6632">
        <v>470</v>
      </c>
      <c r="C6632" t="s">
        <v>1092</v>
      </c>
      <c r="D6632" t="s">
        <v>910</v>
      </c>
      <c r="E6632" t="s">
        <v>1050</v>
      </c>
      <c r="F6632" t="str">
        <f t="shared" si="103"/>
        <v>460470DKA6410DKA1060DKA3220</v>
      </c>
      <c r="G6632" t="s">
        <v>723</v>
      </c>
    </row>
    <row r="6633" spans="1:7" x14ac:dyDescent="0.25">
      <c r="A6633">
        <v>460</v>
      </c>
      <c r="B6633">
        <v>470</v>
      </c>
      <c r="C6633" t="s">
        <v>1092</v>
      </c>
      <c r="D6633" t="s">
        <v>910</v>
      </c>
      <c r="E6633" t="s">
        <v>1052</v>
      </c>
      <c r="F6633" t="str">
        <f t="shared" si="103"/>
        <v>460470DKA6410DKA1060DKA3230</v>
      </c>
      <c r="G6633" t="s">
        <v>723</v>
      </c>
    </row>
    <row r="6634" spans="1:7" x14ac:dyDescent="0.25">
      <c r="A6634">
        <v>460</v>
      </c>
      <c r="B6634">
        <v>470</v>
      </c>
      <c r="C6634" t="s">
        <v>1092</v>
      </c>
      <c r="D6634" t="s">
        <v>911</v>
      </c>
      <c r="E6634" t="s">
        <v>1046</v>
      </c>
      <c r="F6634" t="str">
        <f t="shared" si="103"/>
        <v>460470DKA6410DKA1070-1080DKA3200</v>
      </c>
      <c r="G6634" t="s">
        <v>723</v>
      </c>
    </row>
    <row r="6635" spans="1:7" x14ac:dyDescent="0.25">
      <c r="A6635">
        <v>460</v>
      </c>
      <c r="B6635">
        <v>470</v>
      </c>
      <c r="C6635" t="s">
        <v>1092</v>
      </c>
      <c r="D6635" t="s">
        <v>911</v>
      </c>
      <c r="E6635" t="s">
        <v>1048</v>
      </c>
      <c r="F6635" t="str">
        <f t="shared" si="103"/>
        <v>460470DKA6410DKA1070-1080DKA3210</v>
      </c>
      <c r="G6635" t="s">
        <v>723</v>
      </c>
    </row>
    <row r="6636" spans="1:7" x14ac:dyDescent="0.25">
      <c r="A6636">
        <v>460</v>
      </c>
      <c r="B6636">
        <v>470</v>
      </c>
      <c r="C6636" t="s">
        <v>1092</v>
      </c>
      <c r="D6636" t="s">
        <v>911</v>
      </c>
      <c r="E6636" t="s">
        <v>1050</v>
      </c>
      <c r="F6636" t="str">
        <f t="shared" si="103"/>
        <v>460470DKA6410DKA1070-1080DKA3220</v>
      </c>
      <c r="G6636" t="s">
        <v>723</v>
      </c>
    </row>
    <row r="6637" spans="1:7" x14ac:dyDescent="0.25">
      <c r="A6637">
        <v>460</v>
      </c>
      <c r="B6637">
        <v>470</v>
      </c>
      <c r="C6637" t="s">
        <v>1092</v>
      </c>
      <c r="D6637" t="s">
        <v>911</v>
      </c>
      <c r="E6637" t="s">
        <v>1052</v>
      </c>
      <c r="F6637" t="str">
        <f t="shared" si="103"/>
        <v>460470DKA6410DKA1070-1080DKA3230</v>
      </c>
      <c r="G6637" t="s">
        <v>723</v>
      </c>
    </row>
    <row r="6638" spans="1:7" x14ac:dyDescent="0.25">
      <c r="A6638">
        <v>460</v>
      </c>
      <c r="B6638">
        <v>470</v>
      </c>
      <c r="C6638" t="s">
        <v>1092</v>
      </c>
      <c r="D6638" t="s">
        <v>913</v>
      </c>
      <c r="E6638" t="s">
        <v>1046</v>
      </c>
      <c r="F6638" t="str">
        <f t="shared" si="103"/>
        <v>460470DKA6410DKA1090DKA3200</v>
      </c>
      <c r="G6638" t="s">
        <v>723</v>
      </c>
    </row>
    <row r="6639" spans="1:7" x14ac:dyDescent="0.25">
      <c r="A6639">
        <v>460</v>
      </c>
      <c r="B6639">
        <v>470</v>
      </c>
      <c r="C6639" t="s">
        <v>1092</v>
      </c>
      <c r="D6639" t="s">
        <v>913</v>
      </c>
      <c r="E6639" t="s">
        <v>1048</v>
      </c>
      <c r="F6639" t="str">
        <f t="shared" si="103"/>
        <v>460470DKA6410DKA1090DKA3210</v>
      </c>
      <c r="G6639" t="s">
        <v>723</v>
      </c>
    </row>
    <row r="6640" spans="1:7" x14ac:dyDescent="0.25">
      <c r="A6640">
        <v>460</v>
      </c>
      <c r="B6640">
        <v>470</v>
      </c>
      <c r="C6640" t="s">
        <v>1092</v>
      </c>
      <c r="D6640" t="s">
        <v>913</v>
      </c>
      <c r="E6640" t="s">
        <v>1050</v>
      </c>
      <c r="F6640" t="str">
        <f t="shared" si="103"/>
        <v>460470DKA6410DKA1090DKA3220</v>
      </c>
      <c r="G6640" t="s">
        <v>723</v>
      </c>
    </row>
    <row r="6641" spans="1:7" x14ac:dyDescent="0.25">
      <c r="A6641">
        <v>460</v>
      </c>
      <c r="B6641">
        <v>470</v>
      </c>
      <c r="C6641" t="s">
        <v>1092</v>
      </c>
      <c r="D6641" t="s">
        <v>913</v>
      </c>
      <c r="E6641" t="s">
        <v>1052</v>
      </c>
      <c r="F6641" t="str">
        <f t="shared" si="103"/>
        <v>460470DKA6410DKA1090DKA3230</v>
      </c>
      <c r="G6641" t="s">
        <v>723</v>
      </c>
    </row>
    <row r="6642" spans="1:7" x14ac:dyDescent="0.25">
      <c r="A6642">
        <v>460</v>
      </c>
      <c r="B6642">
        <v>470</v>
      </c>
      <c r="C6642" t="s">
        <v>1093</v>
      </c>
      <c r="D6642" t="s">
        <v>908</v>
      </c>
      <c r="E6642" t="s">
        <v>1046</v>
      </c>
      <c r="F6642" t="str">
        <f t="shared" si="103"/>
        <v>460470DKA6420DKA1040-1050DKA3200</v>
      </c>
      <c r="G6642" t="s">
        <v>723</v>
      </c>
    </row>
    <row r="6643" spans="1:7" x14ac:dyDescent="0.25">
      <c r="A6643">
        <v>460</v>
      </c>
      <c r="B6643">
        <v>470</v>
      </c>
      <c r="C6643" t="s">
        <v>1093</v>
      </c>
      <c r="D6643" t="s">
        <v>908</v>
      </c>
      <c r="E6643" t="s">
        <v>1048</v>
      </c>
      <c r="F6643" t="str">
        <f t="shared" si="103"/>
        <v>460470DKA6420DKA1040-1050DKA3210</v>
      </c>
      <c r="G6643" t="s">
        <v>723</v>
      </c>
    </row>
    <row r="6644" spans="1:7" x14ac:dyDescent="0.25">
      <c r="A6644">
        <v>460</v>
      </c>
      <c r="B6644">
        <v>470</v>
      </c>
      <c r="C6644" t="s">
        <v>1093</v>
      </c>
      <c r="D6644" t="s">
        <v>908</v>
      </c>
      <c r="E6644" t="s">
        <v>1050</v>
      </c>
      <c r="F6644" t="str">
        <f t="shared" si="103"/>
        <v>460470DKA6420DKA1040-1050DKA3220</v>
      </c>
      <c r="G6644" t="s">
        <v>723</v>
      </c>
    </row>
    <row r="6645" spans="1:7" x14ac:dyDescent="0.25">
      <c r="A6645">
        <v>460</v>
      </c>
      <c r="B6645">
        <v>470</v>
      </c>
      <c r="C6645" t="s">
        <v>1093</v>
      </c>
      <c r="D6645" t="s">
        <v>908</v>
      </c>
      <c r="E6645" t="s">
        <v>1052</v>
      </c>
      <c r="F6645" t="str">
        <f t="shared" si="103"/>
        <v>460470DKA6420DKA1040-1050DKA3230</v>
      </c>
      <c r="G6645" t="s">
        <v>723</v>
      </c>
    </row>
    <row r="6646" spans="1:7" x14ac:dyDescent="0.25">
      <c r="A6646">
        <v>460</v>
      </c>
      <c r="B6646">
        <v>470</v>
      </c>
      <c r="C6646" t="s">
        <v>1093</v>
      </c>
      <c r="D6646" t="s">
        <v>910</v>
      </c>
      <c r="E6646" t="s">
        <v>1046</v>
      </c>
      <c r="F6646" t="str">
        <f t="shared" si="103"/>
        <v>460470DKA6420DKA1060DKA3200</v>
      </c>
      <c r="G6646" t="s">
        <v>723</v>
      </c>
    </row>
    <row r="6647" spans="1:7" x14ac:dyDescent="0.25">
      <c r="A6647">
        <v>460</v>
      </c>
      <c r="B6647">
        <v>470</v>
      </c>
      <c r="C6647" t="s">
        <v>1093</v>
      </c>
      <c r="D6647" t="s">
        <v>910</v>
      </c>
      <c r="E6647" t="s">
        <v>1048</v>
      </c>
      <c r="F6647" t="str">
        <f t="shared" si="103"/>
        <v>460470DKA6420DKA1060DKA3210</v>
      </c>
      <c r="G6647" t="s">
        <v>723</v>
      </c>
    </row>
    <row r="6648" spans="1:7" x14ac:dyDescent="0.25">
      <c r="A6648">
        <v>460</v>
      </c>
      <c r="B6648">
        <v>470</v>
      </c>
      <c r="C6648" t="s">
        <v>1093</v>
      </c>
      <c r="D6648" t="s">
        <v>910</v>
      </c>
      <c r="E6648" t="s">
        <v>1050</v>
      </c>
      <c r="F6648" t="str">
        <f t="shared" si="103"/>
        <v>460470DKA6420DKA1060DKA3220</v>
      </c>
      <c r="G6648" t="s">
        <v>723</v>
      </c>
    </row>
    <row r="6649" spans="1:7" x14ac:dyDescent="0.25">
      <c r="A6649">
        <v>460</v>
      </c>
      <c r="B6649">
        <v>470</v>
      </c>
      <c r="C6649" t="s">
        <v>1093</v>
      </c>
      <c r="D6649" t="s">
        <v>910</v>
      </c>
      <c r="E6649" t="s">
        <v>1052</v>
      </c>
      <c r="F6649" t="str">
        <f t="shared" si="103"/>
        <v>460470DKA6420DKA1060DKA3230</v>
      </c>
      <c r="G6649" t="s">
        <v>723</v>
      </c>
    </row>
    <row r="6650" spans="1:7" x14ac:dyDescent="0.25">
      <c r="A6650">
        <v>460</v>
      </c>
      <c r="B6650">
        <v>470</v>
      </c>
      <c r="C6650" t="s">
        <v>1093</v>
      </c>
      <c r="D6650" t="s">
        <v>911</v>
      </c>
      <c r="E6650" t="s">
        <v>1046</v>
      </c>
      <c r="F6650" t="str">
        <f t="shared" si="103"/>
        <v>460470DKA6420DKA1070-1080DKA3200</v>
      </c>
      <c r="G6650" t="s">
        <v>723</v>
      </c>
    </row>
    <row r="6651" spans="1:7" x14ac:dyDescent="0.25">
      <c r="A6651">
        <v>460</v>
      </c>
      <c r="B6651">
        <v>470</v>
      </c>
      <c r="C6651" t="s">
        <v>1093</v>
      </c>
      <c r="D6651" t="s">
        <v>911</v>
      </c>
      <c r="E6651" t="s">
        <v>1048</v>
      </c>
      <c r="F6651" t="str">
        <f t="shared" si="103"/>
        <v>460470DKA6420DKA1070-1080DKA3210</v>
      </c>
      <c r="G6651" t="s">
        <v>723</v>
      </c>
    </row>
    <row r="6652" spans="1:7" x14ac:dyDescent="0.25">
      <c r="A6652">
        <v>460</v>
      </c>
      <c r="B6652">
        <v>470</v>
      </c>
      <c r="C6652" t="s">
        <v>1093</v>
      </c>
      <c r="D6652" t="s">
        <v>911</v>
      </c>
      <c r="E6652" t="s">
        <v>1050</v>
      </c>
      <c r="F6652" t="str">
        <f t="shared" si="103"/>
        <v>460470DKA6420DKA1070-1080DKA3220</v>
      </c>
      <c r="G6652" t="s">
        <v>723</v>
      </c>
    </row>
    <row r="6653" spans="1:7" x14ac:dyDescent="0.25">
      <c r="A6653">
        <v>460</v>
      </c>
      <c r="B6653">
        <v>470</v>
      </c>
      <c r="C6653" t="s">
        <v>1093</v>
      </c>
      <c r="D6653" t="s">
        <v>911</v>
      </c>
      <c r="E6653" t="s">
        <v>1052</v>
      </c>
      <c r="F6653" t="str">
        <f t="shared" si="103"/>
        <v>460470DKA6420DKA1070-1080DKA3230</v>
      </c>
      <c r="G6653" t="s">
        <v>723</v>
      </c>
    </row>
    <row r="6654" spans="1:7" x14ac:dyDescent="0.25">
      <c r="A6654">
        <v>460</v>
      </c>
      <c r="B6654">
        <v>470</v>
      </c>
      <c r="C6654" t="s">
        <v>1093</v>
      </c>
      <c r="D6654" t="s">
        <v>913</v>
      </c>
      <c r="E6654" t="s">
        <v>1046</v>
      </c>
      <c r="F6654" t="str">
        <f t="shared" si="103"/>
        <v>460470DKA6420DKA1090DKA3200</v>
      </c>
      <c r="G6654" t="s">
        <v>723</v>
      </c>
    </row>
    <row r="6655" spans="1:7" x14ac:dyDescent="0.25">
      <c r="A6655">
        <v>460</v>
      </c>
      <c r="B6655">
        <v>470</v>
      </c>
      <c r="C6655" t="s">
        <v>1093</v>
      </c>
      <c r="D6655" t="s">
        <v>913</v>
      </c>
      <c r="E6655" t="s">
        <v>1048</v>
      </c>
      <c r="F6655" t="str">
        <f t="shared" si="103"/>
        <v>460470DKA6420DKA1090DKA3210</v>
      </c>
      <c r="G6655" t="s">
        <v>723</v>
      </c>
    </row>
    <row r="6656" spans="1:7" x14ac:dyDescent="0.25">
      <c r="A6656">
        <v>460</v>
      </c>
      <c r="B6656">
        <v>470</v>
      </c>
      <c r="C6656" t="s">
        <v>1093</v>
      </c>
      <c r="D6656" t="s">
        <v>913</v>
      </c>
      <c r="E6656" t="s">
        <v>1050</v>
      </c>
      <c r="F6656" t="str">
        <f t="shared" si="103"/>
        <v>460470DKA6420DKA1090DKA3220</v>
      </c>
      <c r="G6656" t="s">
        <v>723</v>
      </c>
    </row>
    <row r="6657" spans="1:7" x14ac:dyDescent="0.25">
      <c r="A6657">
        <v>460</v>
      </c>
      <c r="B6657">
        <v>470</v>
      </c>
      <c r="C6657" t="s">
        <v>1093</v>
      </c>
      <c r="D6657" t="s">
        <v>913</v>
      </c>
      <c r="E6657" t="s">
        <v>1052</v>
      </c>
      <c r="F6657" t="str">
        <f t="shared" si="103"/>
        <v>460470DKA6420DKA1090DKA3230</v>
      </c>
      <c r="G6657" t="s">
        <v>723</v>
      </c>
    </row>
    <row r="6658" spans="1:7" x14ac:dyDescent="0.25">
      <c r="A6658">
        <v>460</v>
      </c>
      <c r="B6658">
        <v>470</v>
      </c>
      <c r="C6658" t="s">
        <v>1094</v>
      </c>
      <c r="D6658" t="s">
        <v>908</v>
      </c>
      <c r="E6658" t="s">
        <v>1046</v>
      </c>
      <c r="F6658" t="str">
        <f t="shared" si="103"/>
        <v>460470DKA6430DKA1040-1050DKA3200</v>
      </c>
      <c r="G6658" t="s">
        <v>723</v>
      </c>
    </row>
    <row r="6659" spans="1:7" x14ac:dyDescent="0.25">
      <c r="A6659">
        <v>460</v>
      </c>
      <c r="B6659">
        <v>470</v>
      </c>
      <c r="C6659" t="s">
        <v>1094</v>
      </c>
      <c r="D6659" t="s">
        <v>908</v>
      </c>
      <c r="E6659" t="s">
        <v>1048</v>
      </c>
      <c r="F6659" t="str">
        <f t="shared" ref="F6659:F6722" si="104">CONCATENATE(A6659,B6659,C6659,D6659,E6659)</f>
        <v>460470DKA6430DKA1040-1050DKA3210</v>
      </c>
      <c r="G6659" t="s">
        <v>723</v>
      </c>
    </row>
    <row r="6660" spans="1:7" x14ac:dyDescent="0.25">
      <c r="A6660">
        <v>460</v>
      </c>
      <c r="B6660">
        <v>470</v>
      </c>
      <c r="C6660" t="s">
        <v>1094</v>
      </c>
      <c r="D6660" t="s">
        <v>908</v>
      </c>
      <c r="E6660" t="s">
        <v>1050</v>
      </c>
      <c r="F6660" t="str">
        <f t="shared" si="104"/>
        <v>460470DKA6430DKA1040-1050DKA3220</v>
      </c>
      <c r="G6660" t="s">
        <v>723</v>
      </c>
    </row>
    <row r="6661" spans="1:7" x14ac:dyDescent="0.25">
      <c r="A6661">
        <v>460</v>
      </c>
      <c r="B6661">
        <v>470</v>
      </c>
      <c r="C6661" t="s">
        <v>1094</v>
      </c>
      <c r="D6661" t="s">
        <v>908</v>
      </c>
      <c r="E6661" t="s">
        <v>1052</v>
      </c>
      <c r="F6661" t="str">
        <f t="shared" si="104"/>
        <v>460470DKA6430DKA1040-1050DKA3230</v>
      </c>
      <c r="G6661" t="s">
        <v>723</v>
      </c>
    </row>
    <row r="6662" spans="1:7" x14ac:dyDescent="0.25">
      <c r="A6662">
        <v>460</v>
      </c>
      <c r="B6662">
        <v>470</v>
      </c>
      <c r="C6662" t="s">
        <v>1094</v>
      </c>
      <c r="D6662" t="s">
        <v>910</v>
      </c>
      <c r="E6662" t="s">
        <v>1046</v>
      </c>
      <c r="F6662" t="str">
        <f t="shared" si="104"/>
        <v>460470DKA6430DKA1060DKA3200</v>
      </c>
      <c r="G6662" t="s">
        <v>723</v>
      </c>
    </row>
    <row r="6663" spans="1:7" x14ac:dyDescent="0.25">
      <c r="A6663">
        <v>460</v>
      </c>
      <c r="B6663">
        <v>470</v>
      </c>
      <c r="C6663" t="s">
        <v>1094</v>
      </c>
      <c r="D6663" t="s">
        <v>910</v>
      </c>
      <c r="E6663" t="s">
        <v>1048</v>
      </c>
      <c r="F6663" t="str">
        <f t="shared" si="104"/>
        <v>460470DKA6430DKA1060DKA3210</v>
      </c>
      <c r="G6663" t="s">
        <v>723</v>
      </c>
    </row>
    <row r="6664" spans="1:7" x14ac:dyDescent="0.25">
      <c r="A6664">
        <v>460</v>
      </c>
      <c r="B6664">
        <v>470</v>
      </c>
      <c r="C6664" t="s">
        <v>1094</v>
      </c>
      <c r="D6664" t="s">
        <v>910</v>
      </c>
      <c r="E6664" t="s">
        <v>1050</v>
      </c>
      <c r="F6664" t="str">
        <f t="shared" si="104"/>
        <v>460470DKA6430DKA1060DKA3220</v>
      </c>
      <c r="G6664" t="s">
        <v>723</v>
      </c>
    </row>
    <row r="6665" spans="1:7" x14ac:dyDescent="0.25">
      <c r="A6665">
        <v>460</v>
      </c>
      <c r="B6665">
        <v>470</v>
      </c>
      <c r="C6665" t="s">
        <v>1094</v>
      </c>
      <c r="D6665" t="s">
        <v>910</v>
      </c>
      <c r="E6665" t="s">
        <v>1052</v>
      </c>
      <c r="F6665" t="str">
        <f t="shared" si="104"/>
        <v>460470DKA6430DKA1060DKA3230</v>
      </c>
      <c r="G6665" t="s">
        <v>723</v>
      </c>
    </row>
    <row r="6666" spans="1:7" x14ac:dyDescent="0.25">
      <c r="A6666">
        <v>460</v>
      </c>
      <c r="B6666">
        <v>470</v>
      </c>
      <c r="C6666" t="s">
        <v>1094</v>
      </c>
      <c r="D6666" t="s">
        <v>911</v>
      </c>
      <c r="E6666" t="s">
        <v>1046</v>
      </c>
      <c r="F6666" t="str">
        <f t="shared" si="104"/>
        <v>460470DKA6430DKA1070-1080DKA3200</v>
      </c>
      <c r="G6666" t="s">
        <v>501</v>
      </c>
    </row>
    <row r="6667" spans="1:7" x14ac:dyDescent="0.25">
      <c r="A6667">
        <v>460</v>
      </c>
      <c r="B6667">
        <v>470</v>
      </c>
      <c r="C6667" t="s">
        <v>1094</v>
      </c>
      <c r="D6667" t="s">
        <v>911</v>
      </c>
      <c r="E6667" t="s">
        <v>1048</v>
      </c>
      <c r="F6667" t="str">
        <f t="shared" si="104"/>
        <v>460470DKA6430DKA1070-1080DKA3210</v>
      </c>
      <c r="G6667" t="s">
        <v>501</v>
      </c>
    </row>
    <row r="6668" spans="1:7" x14ac:dyDescent="0.25">
      <c r="A6668">
        <v>460</v>
      </c>
      <c r="B6668">
        <v>470</v>
      </c>
      <c r="C6668" t="s">
        <v>1094</v>
      </c>
      <c r="D6668" t="s">
        <v>911</v>
      </c>
      <c r="E6668" t="s">
        <v>1050</v>
      </c>
      <c r="F6668" t="str">
        <f t="shared" si="104"/>
        <v>460470DKA6430DKA1070-1080DKA3220</v>
      </c>
      <c r="G6668" t="s">
        <v>723</v>
      </c>
    </row>
    <row r="6669" spans="1:7" x14ac:dyDescent="0.25">
      <c r="A6669">
        <v>460</v>
      </c>
      <c r="B6669">
        <v>470</v>
      </c>
      <c r="C6669" t="s">
        <v>1094</v>
      </c>
      <c r="D6669" t="s">
        <v>911</v>
      </c>
      <c r="E6669" t="s">
        <v>1052</v>
      </c>
      <c r="F6669" t="str">
        <f t="shared" si="104"/>
        <v>460470DKA6430DKA1070-1080DKA3230</v>
      </c>
      <c r="G6669" t="s">
        <v>723</v>
      </c>
    </row>
    <row r="6670" spans="1:7" x14ac:dyDescent="0.25">
      <c r="A6670">
        <v>460</v>
      </c>
      <c r="B6670">
        <v>470</v>
      </c>
      <c r="C6670" t="s">
        <v>1094</v>
      </c>
      <c r="D6670" t="s">
        <v>913</v>
      </c>
      <c r="E6670" t="s">
        <v>1046</v>
      </c>
      <c r="F6670" t="str">
        <f t="shared" si="104"/>
        <v>460470DKA6430DKA1090DKA3200</v>
      </c>
      <c r="G6670" t="s">
        <v>723</v>
      </c>
    </row>
    <row r="6671" spans="1:7" x14ac:dyDescent="0.25">
      <c r="A6671">
        <v>460</v>
      </c>
      <c r="B6671">
        <v>470</v>
      </c>
      <c r="C6671" t="s">
        <v>1094</v>
      </c>
      <c r="D6671" t="s">
        <v>913</v>
      </c>
      <c r="E6671" t="s">
        <v>1048</v>
      </c>
      <c r="F6671" t="str">
        <f t="shared" si="104"/>
        <v>460470DKA6430DKA1090DKA3210</v>
      </c>
      <c r="G6671" t="s">
        <v>723</v>
      </c>
    </row>
    <row r="6672" spans="1:7" x14ac:dyDescent="0.25">
      <c r="A6672">
        <v>460</v>
      </c>
      <c r="B6672">
        <v>470</v>
      </c>
      <c r="C6672" t="s">
        <v>1094</v>
      </c>
      <c r="D6672" t="s">
        <v>913</v>
      </c>
      <c r="E6672" t="s">
        <v>1050</v>
      </c>
      <c r="F6672" t="str">
        <f t="shared" si="104"/>
        <v>460470DKA6430DKA1090DKA3220</v>
      </c>
      <c r="G6672" t="s">
        <v>723</v>
      </c>
    </row>
    <row r="6673" spans="1:7" x14ac:dyDescent="0.25">
      <c r="A6673">
        <v>460</v>
      </c>
      <c r="B6673">
        <v>470</v>
      </c>
      <c r="C6673" t="s">
        <v>1094</v>
      </c>
      <c r="D6673" t="s">
        <v>913</v>
      </c>
      <c r="E6673" t="s">
        <v>1052</v>
      </c>
      <c r="F6673" t="str">
        <f t="shared" si="104"/>
        <v>460470DKA6430DKA1090DKA3230</v>
      </c>
      <c r="G6673" t="s">
        <v>723</v>
      </c>
    </row>
    <row r="6674" spans="1:7" x14ac:dyDescent="0.25">
      <c r="A6674">
        <v>460</v>
      </c>
      <c r="B6674">
        <v>480</v>
      </c>
      <c r="C6674" t="s">
        <v>1092</v>
      </c>
      <c r="D6674" t="s">
        <v>908</v>
      </c>
      <c r="E6674" t="s">
        <v>1046</v>
      </c>
      <c r="F6674" t="str">
        <f t="shared" si="104"/>
        <v>460480DKA6410DKA1040-1050DKA3200</v>
      </c>
      <c r="G6674" t="s">
        <v>723</v>
      </c>
    </row>
    <row r="6675" spans="1:7" x14ac:dyDescent="0.25">
      <c r="A6675">
        <v>460</v>
      </c>
      <c r="B6675">
        <v>480</v>
      </c>
      <c r="C6675" t="s">
        <v>1092</v>
      </c>
      <c r="D6675" t="s">
        <v>908</v>
      </c>
      <c r="E6675" t="s">
        <v>1048</v>
      </c>
      <c r="F6675" t="str">
        <f t="shared" si="104"/>
        <v>460480DKA6410DKA1040-1050DKA3210</v>
      </c>
      <c r="G6675" t="s">
        <v>723</v>
      </c>
    </row>
    <row r="6676" spans="1:7" x14ac:dyDescent="0.25">
      <c r="A6676">
        <v>460</v>
      </c>
      <c r="B6676">
        <v>480</v>
      </c>
      <c r="C6676" t="s">
        <v>1092</v>
      </c>
      <c r="D6676" t="s">
        <v>908</v>
      </c>
      <c r="E6676" t="s">
        <v>1050</v>
      </c>
      <c r="F6676" t="str">
        <f t="shared" si="104"/>
        <v>460480DKA6410DKA1040-1050DKA3220</v>
      </c>
      <c r="G6676" t="s">
        <v>723</v>
      </c>
    </row>
    <row r="6677" spans="1:7" x14ac:dyDescent="0.25">
      <c r="A6677">
        <v>460</v>
      </c>
      <c r="B6677">
        <v>480</v>
      </c>
      <c r="C6677" t="s">
        <v>1092</v>
      </c>
      <c r="D6677" t="s">
        <v>908</v>
      </c>
      <c r="E6677" t="s">
        <v>1052</v>
      </c>
      <c r="F6677" t="str">
        <f t="shared" si="104"/>
        <v>460480DKA6410DKA1040-1050DKA3230</v>
      </c>
      <c r="G6677" t="s">
        <v>723</v>
      </c>
    </row>
    <row r="6678" spans="1:7" x14ac:dyDescent="0.25">
      <c r="A6678">
        <v>460</v>
      </c>
      <c r="B6678">
        <v>480</v>
      </c>
      <c r="C6678" t="s">
        <v>1092</v>
      </c>
      <c r="D6678" t="s">
        <v>910</v>
      </c>
      <c r="E6678" t="s">
        <v>1046</v>
      </c>
      <c r="F6678" t="str">
        <f t="shared" si="104"/>
        <v>460480DKA6410DKA1060DKA3200</v>
      </c>
      <c r="G6678" t="s">
        <v>723</v>
      </c>
    </row>
    <row r="6679" spans="1:7" x14ac:dyDescent="0.25">
      <c r="A6679">
        <v>460</v>
      </c>
      <c r="B6679">
        <v>480</v>
      </c>
      <c r="C6679" t="s">
        <v>1092</v>
      </c>
      <c r="D6679" t="s">
        <v>910</v>
      </c>
      <c r="E6679" t="s">
        <v>1048</v>
      </c>
      <c r="F6679" t="str">
        <f t="shared" si="104"/>
        <v>460480DKA6410DKA1060DKA3210</v>
      </c>
      <c r="G6679" t="s">
        <v>723</v>
      </c>
    </row>
    <row r="6680" spans="1:7" x14ac:dyDescent="0.25">
      <c r="A6680">
        <v>460</v>
      </c>
      <c r="B6680">
        <v>480</v>
      </c>
      <c r="C6680" t="s">
        <v>1092</v>
      </c>
      <c r="D6680" t="s">
        <v>910</v>
      </c>
      <c r="E6680" t="s">
        <v>1050</v>
      </c>
      <c r="F6680" t="str">
        <f t="shared" si="104"/>
        <v>460480DKA6410DKA1060DKA3220</v>
      </c>
      <c r="G6680" t="s">
        <v>723</v>
      </c>
    </row>
    <row r="6681" spans="1:7" x14ac:dyDescent="0.25">
      <c r="A6681">
        <v>460</v>
      </c>
      <c r="B6681">
        <v>480</v>
      </c>
      <c r="C6681" t="s">
        <v>1092</v>
      </c>
      <c r="D6681" t="s">
        <v>910</v>
      </c>
      <c r="E6681" t="s">
        <v>1052</v>
      </c>
      <c r="F6681" t="str">
        <f t="shared" si="104"/>
        <v>460480DKA6410DKA1060DKA3230</v>
      </c>
      <c r="G6681" t="s">
        <v>723</v>
      </c>
    </row>
    <row r="6682" spans="1:7" x14ac:dyDescent="0.25">
      <c r="A6682">
        <v>460</v>
      </c>
      <c r="B6682">
        <v>480</v>
      </c>
      <c r="C6682" t="s">
        <v>1092</v>
      </c>
      <c r="D6682" t="s">
        <v>911</v>
      </c>
      <c r="E6682" t="s">
        <v>1046</v>
      </c>
      <c r="F6682" t="str">
        <f t="shared" si="104"/>
        <v>460480DKA6410DKA1070-1080DKA3200</v>
      </c>
      <c r="G6682" t="s">
        <v>723</v>
      </c>
    </row>
    <row r="6683" spans="1:7" x14ac:dyDescent="0.25">
      <c r="A6683">
        <v>460</v>
      </c>
      <c r="B6683">
        <v>480</v>
      </c>
      <c r="C6683" t="s">
        <v>1092</v>
      </c>
      <c r="D6683" t="s">
        <v>911</v>
      </c>
      <c r="E6683" t="s">
        <v>1048</v>
      </c>
      <c r="F6683" t="str">
        <f t="shared" si="104"/>
        <v>460480DKA6410DKA1070-1080DKA3210</v>
      </c>
      <c r="G6683" t="s">
        <v>723</v>
      </c>
    </row>
    <row r="6684" spans="1:7" x14ac:dyDescent="0.25">
      <c r="A6684">
        <v>460</v>
      </c>
      <c r="B6684">
        <v>480</v>
      </c>
      <c r="C6684" t="s">
        <v>1092</v>
      </c>
      <c r="D6684" t="s">
        <v>911</v>
      </c>
      <c r="E6684" t="s">
        <v>1050</v>
      </c>
      <c r="F6684" t="str">
        <f t="shared" si="104"/>
        <v>460480DKA6410DKA1070-1080DKA3220</v>
      </c>
      <c r="G6684" t="s">
        <v>723</v>
      </c>
    </row>
    <row r="6685" spans="1:7" x14ac:dyDescent="0.25">
      <c r="A6685">
        <v>460</v>
      </c>
      <c r="B6685">
        <v>480</v>
      </c>
      <c r="C6685" t="s">
        <v>1092</v>
      </c>
      <c r="D6685" t="s">
        <v>911</v>
      </c>
      <c r="E6685" t="s">
        <v>1052</v>
      </c>
      <c r="F6685" t="str">
        <f t="shared" si="104"/>
        <v>460480DKA6410DKA1070-1080DKA3230</v>
      </c>
      <c r="G6685" t="s">
        <v>723</v>
      </c>
    </row>
    <row r="6686" spans="1:7" x14ac:dyDescent="0.25">
      <c r="A6686">
        <v>460</v>
      </c>
      <c r="B6686">
        <v>480</v>
      </c>
      <c r="C6686" t="s">
        <v>1092</v>
      </c>
      <c r="D6686" t="s">
        <v>913</v>
      </c>
      <c r="E6686" t="s">
        <v>1046</v>
      </c>
      <c r="F6686" t="str">
        <f t="shared" si="104"/>
        <v>460480DKA6410DKA1090DKA3200</v>
      </c>
      <c r="G6686" t="s">
        <v>723</v>
      </c>
    </row>
    <row r="6687" spans="1:7" x14ac:dyDescent="0.25">
      <c r="A6687">
        <v>460</v>
      </c>
      <c r="B6687">
        <v>480</v>
      </c>
      <c r="C6687" t="s">
        <v>1092</v>
      </c>
      <c r="D6687" t="s">
        <v>913</v>
      </c>
      <c r="E6687" t="s">
        <v>1048</v>
      </c>
      <c r="F6687" t="str">
        <f t="shared" si="104"/>
        <v>460480DKA6410DKA1090DKA3210</v>
      </c>
      <c r="G6687" t="s">
        <v>723</v>
      </c>
    </row>
    <row r="6688" spans="1:7" x14ac:dyDescent="0.25">
      <c r="A6688">
        <v>460</v>
      </c>
      <c r="B6688">
        <v>480</v>
      </c>
      <c r="C6688" t="s">
        <v>1092</v>
      </c>
      <c r="D6688" t="s">
        <v>913</v>
      </c>
      <c r="E6688" t="s">
        <v>1050</v>
      </c>
      <c r="F6688" t="str">
        <f t="shared" si="104"/>
        <v>460480DKA6410DKA1090DKA3220</v>
      </c>
      <c r="G6688" t="s">
        <v>723</v>
      </c>
    </row>
    <row r="6689" spans="1:7" x14ac:dyDescent="0.25">
      <c r="A6689">
        <v>460</v>
      </c>
      <c r="B6689">
        <v>480</v>
      </c>
      <c r="C6689" t="s">
        <v>1092</v>
      </c>
      <c r="D6689" t="s">
        <v>913</v>
      </c>
      <c r="E6689" t="s">
        <v>1052</v>
      </c>
      <c r="F6689" t="str">
        <f t="shared" si="104"/>
        <v>460480DKA6410DKA1090DKA3230</v>
      </c>
      <c r="G6689" t="s">
        <v>723</v>
      </c>
    </row>
    <row r="6690" spans="1:7" x14ac:dyDescent="0.25">
      <c r="A6690">
        <v>460</v>
      </c>
      <c r="B6690">
        <v>480</v>
      </c>
      <c r="C6690" t="s">
        <v>1093</v>
      </c>
      <c r="D6690" t="s">
        <v>908</v>
      </c>
      <c r="E6690" t="s">
        <v>1046</v>
      </c>
      <c r="F6690" t="str">
        <f t="shared" si="104"/>
        <v>460480DKA6420DKA1040-1050DKA3200</v>
      </c>
      <c r="G6690" t="s">
        <v>723</v>
      </c>
    </row>
    <row r="6691" spans="1:7" x14ac:dyDescent="0.25">
      <c r="A6691">
        <v>460</v>
      </c>
      <c r="B6691">
        <v>480</v>
      </c>
      <c r="C6691" t="s">
        <v>1093</v>
      </c>
      <c r="D6691" t="s">
        <v>908</v>
      </c>
      <c r="E6691" t="s">
        <v>1048</v>
      </c>
      <c r="F6691" t="str">
        <f t="shared" si="104"/>
        <v>460480DKA6420DKA1040-1050DKA3210</v>
      </c>
      <c r="G6691" t="s">
        <v>723</v>
      </c>
    </row>
    <row r="6692" spans="1:7" x14ac:dyDescent="0.25">
      <c r="A6692">
        <v>460</v>
      </c>
      <c r="B6692">
        <v>480</v>
      </c>
      <c r="C6692" t="s">
        <v>1093</v>
      </c>
      <c r="D6692" t="s">
        <v>908</v>
      </c>
      <c r="E6692" t="s">
        <v>1050</v>
      </c>
      <c r="F6692" t="str">
        <f t="shared" si="104"/>
        <v>460480DKA6420DKA1040-1050DKA3220</v>
      </c>
      <c r="G6692" t="s">
        <v>723</v>
      </c>
    </row>
    <row r="6693" spans="1:7" x14ac:dyDescent="0.25">
      <c r="A6693">
        <v>460</v>
      </c>
      <c r="B6693">
        <v>480</v>
      </c>
      <c r="C6693" t="s">
        <v>1093</v>
      </c>
      <c r="D6693" t="s">
        <v>908</v>
      </c>
      <c r="E6693" t="s">
        <v>1052</v>
      </c>
      <c r="F6693" t="str">
        <f t="shared" si="104"/>
        <v>460480DKA6420DKA1040-1050DKA3230</v>
      </c>
      <c r="G6693" t="s">
        <v>723</v>
      </c>
    </row>
    <row r="6694" spans="1:7" x14ac:dyDescent="0.25">
      <c r="A6694">
        <v>460</v>
      </c>
      <c r="B6694">
        <v>480</v>
      </c>
      <c r="C6694" t="s">
        <v>1093</v>
      </c>
      <c r="D6694" t="s">
        <v>910</v>
      </c>
      <c r="E6694" t="s">
        <v>1046</v>
      </c>
      <c r="F6694" t="str">
        <f t="shared" si="104"/>
        <v>460480DKA6420DKA1060DKA3200</v>
      </c>
      <c r="G6694" t="s">
        <v>723</v>
      </c>
    </row>
    <row r="6695" spans="1:7" x14ac:dyDescent="0.25">
      <c r="A6695">
        <v>460</v>
      </c>
      <c r="B6695">
        <v>480</v>
      </c>
      <c r="C6695" t="s">
        <v>1093</v>
      </c>
      <c r="D6695" t="s">
        <v>910</v>
      </c>
      <c r="E6695" t="s">
        <v>1048</v>
      </c>
      <c r="F6695" t="str">
        <f t="shared" si="104"/>
        <v>460480DKA6420DKA1060DKA3210</v>
      </c>
      <c r="G6695" t="s">
        <v>723</v>
      </c>
    </row>
    <row r="6696" spans="1:7" x14ac:dyDescent="0.25">
      <c r="A6696">
        <v>460</v>
      </c>
      <c r="B6696">
        <v>480</v>
      </c>
      <c r="C6696" t="s">
        <v>1093</v>
      </c>
      <c r="D6696" t="s">
        <v>910</v>
      </c>
      <c r="E6696" t="s">
        <v>1050</v>
      </c>
      <c r="F6696" t="str">
        <f t="shared" si="104"/>
        <v>460480DKA6420DKA1060DKA3220</v>
      </c>
      <c r="G6696" t="s">
        <v>723</v>
      </c>
    </row>
    <row r="6697" spans="1:7" x14ac:dyDescent="0.25">
      <c r="A6697">
        <v>460</v>
      </c>
      <c r="B6697">
        <v>480</v>
      </c>
      <c r="C6697" t="s">
        <v>1093</v>
      </c>
      <c r="D6697" t="s">
        <v>910</v>
      </c>
      <c r="E6697" t="s">
        <v>1052</v>
      </c>
      <c r="F6697" t="str">
        <f t="shared" si="104"/>
        <v>460480DKA6420DKA1060DKA3230</v>
      </c>
      <c r="G6697" t="s">
        <v>723</v>
      </c>
    </row>
    <row r="6698" spans="1:7" x14ac:dyDescent="0.25">
      <c r="A6698">
        <v>460</v>
      </c>
      <c r="B6698">
        <v>480</v>
      </c>
      <c r="C6698" t="s">
        <v>1093</v>
      </c>
      <c r="D6698" t="s">
        <v>911</v>
      </c>
      <c r="E6698" t="s">
        <v>1046</v>
      </c>
      <c r="F6698" t="str">
        <f t="shared" si="104"/>
        <v>460480DKA6420DKA1070-1080DKA3200</v>
      </c>
      <c r="G6698" t="s">
        <v>723</v>
      </c>
    </row>
    <row r="6699" spans="1:7" x14ac:dyDescent="0.25">
      <c r="A6699">
        <v>460</v>
      </c>
      <c r="B6699">
        <v>480</v>
      </c>
      <c r="C6699" t="s">
        <v>1093</v>
      </c>
      <c r="D6699" t="s">
        <v>911</v>
      </c>
      <c r="E6699" t="s">
        <v>1048</v>
      </c>
      <c r="F6699" t="str">
        <f t="shared" si="104"/>
        <v>460480DKA6420DKA1070-1080DKA3210</v>
      </c>
      <c r="G6699" t="s">
        <v>723</v>
      </c>
    </row>
    <row r="6700" spans="1:7" x14ac:dyDescent="0.25">
      <c r="A6700">
        <v>460</v>
      </c>
      <c r="B6700">
        <v>480</v>
      </c>
      <c r="C6700" t="s">
        <v>1093</v>
      </c>
      <c r="D6700" t="s">
        <v>911</v>
      </c>
      <c r="E6700" t="s">
        <v>1050</v>
      </c>
      <c r="F6700" t="str">
        <f t="shared" si="104"/>
        <v>460480DKA6420DKA1070-1080DKA3220</v>
      </c>
      <c r="G6700" t="s">
        <v>723</v>
      </c>
    </row>
    <row r="6701" spans="1:7" x14ac:dyDescent="0.25">
      <c r="A6701">
        <v>460</v>
      </c>
      <c r="B6701">
        <v>480</v>
      </c>
      <c r="C6701" t="s">
        <v>1093</v>
      </c>
      <c r="D6701" t="s">
        <v>911</v>
      </c>
      <c r="E6701" t="s">
        <v>1052</v>
      </c>
      <c r="F6701" t="str">
        <f t="shared" si="104"/>
        <v>460480DKA6420DKA1070-1080DKA3230</v>
      </c>
      <c r="G6701" t="s">
        <v>723</v>
      </c>
    </row>
    <row r="6702" spans="1:7" x14ac:dyDescent="0.25">
      <c r="A6702">
        <v>460</v>
      </c>
      <c r="B6702">
        <v>480</v>
      </c>
      <c r="C6702" t="s">
        <v>1093</v>
      </c>
      <c r="D6702" t="s">
        <v>913</v>
      </c>
      <c r="E6702" t="s">
        <v>1046</v>
      </c>
      <c r="F6702" t="str">
        <f t="shared" si="104"/>
        <v>460480DKA6420DKA1090DKA3200</v>
      </c>
      <c r="G6702" t="s">
        <v>723</v>
      </c>
    </row>
    <row r="6703" spans="1:7" x14ac:dyDescent="0.25">
      <c r="A6703">
        <v>460</v>
      </c>
      <c r="B6703">
        <v>480</v>
      </c>
      <c r="C6703" t="s">
        <v>1093</v>
      </c>
      <c r="D6703" t="s">
        <v>913</v>
      </c>
      <c r="E6703" t="s">
        <v>1048</v>
      </c>
      <c r="F6703" t="str">
        <f t="shared" si="104"/>
        <v>460480DKA6420DKA1090DKA3210</v>
      </c>
      <c r="G6703" t="s">
        <v>723</v>
      </c>
    </row>
    <row r="6704" spans="1:7" x14ac:dyDescent="0.25">
      <c r="A6704">
        <v>460</v>
      </c>
      <c r="B6704">
        <v>480</v>
      </c>
      <c r="C6704" t="s">
        <v>1093</v>
      </c>
      <c r="D6704" t="s">
        <v>913</v>
      </c>
      <c r="E6704" t="s">
        <v>1050</v>
      </c>
      <c r="F6704" t="str">
        <f t="shared" si="104"/>
        <v>460480DKA6420DKA1090DKA3220</v>
      </c>
      <c r="G6704" t="s">
        <v>723</v>
      </c>
    </row>
    <row r="6705" spans="1:7" x14ac:dyDescent="0.25">
      <c r="A6705">
        <v>460</v>
      </c>
      <c r="B6705">
        <v>480</v>
      </c>
      <c r="C6705" t="s">
        <v>1093</v>
      </c>
      <c r="D6705" t="s">
        <v>913</v>
      </c>
      <c r="E6705" t="s">
        <v>1052</v>
      </c>
      <c r="F6705" t="str">
        <f t="shared" si="104"/>
        <v>460480DKA6420DKA1090DKA3230</v>
      </c>
      <c r="G6705" t="s">
        <v>723</v>
      </c>
    </row>
    <row r="6706" spans="1:7" x14ac:dyDescent="0.25">
      <c r="A6706">
        <v>460</v>
      </c>
      <c r="B6706">
        <v>480</v>
      </c>
      <c r="C6706" t="s">
        <v>1094</v>
      </c>
      <c r="D6706" t="s">
        <v>908</v>
      </c>
      <c r="E6706" t="s">
        <v>1046</v>
      </c>
      <c r="F6706" t="str">
        <f t="shared" si="104"/>
        <v>460480DKA6430DKA1040-1050DKA3200</v>
      </c>
      <c r="G6706" t="s">
        <v>723</v>
      </c>
    </row>
    <row r="6707" spans="1:7" x14ac:dyDescent="0.25">
      <c r="A6707">
        <v>460</v>
      </c>
      <c r="B6707">
        <v>480</v>
      </c>
      <c r="C6707" t="s">
        <v>1094</v>
      </c>
      <c r="D6707" t="s">
        <v>908</v>
      </c>
      <c r="E6707" t="s">
        <v>1048</v>
      </c>
      <c r="F6707" t="str">
        <f t="shared" si="104"/>
        <v>460480DKA6430DKA1040-1050DKA3210</v>
      </c>
      <c r="G6707" t="s">
        <v>723</v>
      </c>
    </row>
    <row r="6708" spans="1:7" x14ac:dyDescent="0.25">
      <c r="A6708">
        <v>460</v>
      </c>
      <c r="B6708">
        <v>480</v>
      </c>
      <c r="C6708" t="s">
        <v>1094</v>
      </c>
      <c r="D6708" t="s">
        <v>908</v>
      </c>
      <c r="E6708" t="s">
        <v>1050</v>
      </c>
      <c r="F6708" t="str">
        <f t="shared" si="104"/>
        <v>460480DKA6430DKA1040-1050DKA3220</v>
      </c>
      <c r="G6708" t="s">
        <v>723</v>
      </c>
    </row>
    <row r="6709" spans="1:7" x14ac:dyDescent="0.25">
      <c r="A6709">
        <v>460</v>
      </c>
      <c r="B6709">
        <v>480</v>
      </c>
      <c r="C6709" t="s">
        <v>1094</v>
      </c>
      <c r="D6709" t="s">
        <v>908</v>
      </c>
      <c r="E6709" t="s">
        <v>1052</v>
      </c>
      <c r="F6709" t="str">
        <f t="shared" si="104"/>
        <v>460480DKA6430DKA1040-1050DKA3230</v>
      </c>
      <c r="G6709" t="s">
        <v>723</v>
      </c>
    </row>
    <row r="6710" spans="1:7" x14ac:dyDescent="0.25">
      <c r="A6710">
        <v>460</v>
      </c>
      <c r="B6710">
        <v>480</v>
      </c>
      <c r="C6710" t="s">
        <v>1094</v>
      </c>
      <c r="D6710" t="s">
        <v>910</v>
      </c>
      <c r="E6710" t="s">
        <v>1046</v>
      </c>
      <c r="F6710" t="str">
        <f t="shared" si="104"/>
        <v>460480DKA6430DKA1060DKA3200</v>
      </c>
      <c r="G6710" t="s">
        <v>723</v>
      </c>
    </row>
    <row r="6711" spans="1:7" x14ac:dyDescent="0.25">
      <c r="A6711">
        <v>460</v>
      </c>
      <c r="B6711">
        <v>480</v>
      </c>
      <c r="C6711" t="s">
        <v>1094</v>
      </c>
      <c r="D6711" t="s">
        <v>910</v>
      </c>
      <c r="E6711" t="s">
        <v>1048</v>
      </c>
      <c r="F6711" t="str">
        <f t="shared" si="104"/>
        <v>460480DKA6430DKA1060DKA3210</v>
      </c>
      <c r="G6711" t="s">
        <v>723</v>
      </c>
    </row>
    <row r="6712" spans="1:7" x14ac:dyDescent="0.25">
      <c r="A6712">
        <v>460</v>
      </c>
      <c r="B6712">
        <v>480</v>
      </c>
      <c r="C6712" t="s">
        <v>1094</v>
      </c>
      <c r="D6712" t="s">
        <v>910</v>
      </c>
      <c r="E6712" t="s">
        <v>1050</v>
      </c>
      <c r="F6712" t="str">
        <f t="shared" si="104"/>
        <v>460480DKA6430DKA1060DKA3220</v>
      </c>
      <c r="G6712" t="s">
        <v>723</v>
      </c>
    </row>
    <row r="6713" spans="1:7" x14ac:dyDescent="0.25">
      <c r="A6713">
        <v>460</v>
      </c>
      <c r="B6713">
        <v>480</v>
      </c>
      <c r="C6713" t="s">
        <v>1094</v>
      </c>
      <c r="D6713" t="s">
        <v>910</v>
      </c>
      <c r="E6713" t="s">
        <v>1052</v>
      </c>
      <c r="F6713" t="str">
        <f t="shared" si="104"/>
        <v>460480DKA6430DKA1060DKA3230</v>
      </c>
      <c r="G6713" t="s">
        <v>723</v>
      </c>
    </row>
    <row r="6714" spans="1:7" x14ac:dyDescent="0.25">
      <c r="A6714">
        <v>460</v>
      </c>
      <c r="B6714">
        <v>480</v>
      </c>
      <c r="C6714" t="s">
        <v>1094</v>
      </c>
      <c r="D6714" t="s">
        <v>911</v>
      </c>
      <c r="E6714" t="s">
        <v>1046</v>
      </c>
      <c r="F6714" t="str">
        <f t="shared" si="104"/>
        <v>460480DKA6430DKA1070-1080DKA3200</v>
      </c>
      <c r="G6714" t="s">
        <v>723</v>
      </c>
    </row>
    <row r="6715" spans="1:7" x14ac:dyDescent="0.25">
      <c r="A6715">
        <v>460</v>
      </c>
      <c r="B6715">
        <v>480</v>
      </c>
      <c r="C6715" t="s">
        <v>1094</v>
      </c>
      <c r="D6715" t="s">
        <v>911</v>
      </c>
      <c r="E6715" t="s">
        <v>1048</v>
      </c>
      <c r="F6715" t="str">
        <f t="shared" si="104"/>
        <v>460480DKA6430DKA1070-1080DKA3210</v>
      </c>
      <c r="G6715" t="s">
        <v>723</v>
      </c>
    </row>
    <row r="6716" spans="1:7" x14ac:dyDescent="0.25">
      <c r="A6716">
        <v>460</v>
      </c>
      <c r="B6716">
        <v>480</v>
      </c>
      <c r="C6716" t="s">
        <v>1094</v>
      </c>
      <c r="D6716" t="s">
        <v>911</v>
      </c>
      <c r="E6716" t="s">
        <v>1050</v>
      </c>
      <c r="F6716" t="str">
        <f t="shared" si="104"/>
        <v>460480DKA6430DKA1070-1080DKA3220</v>
      </c>
      <c r="G6716" t="s">
        <v>723</v>
      </c>
    </row>
    <row r="6717" spans="1:7" x14ac:dyDescent="0.25">
      <c r="A6717">
        <v>460</v>
      </c>
      <c r="B6717">
        <v>480</v>
      </c>
      <c r="C6717" t="s">
        <v>1094</v>
      </c>
      <c r="D6717" t="s">
        <v>911</v>
      </c>
      <c r="E6717" t="s">
        <v>1052</v>
      </c>
      <c r="F6717" t="str">
        <f t="shared" si="104"/>
        <v>460480DKA6430DKA1070-1080DKA3230</v>
      </c>
      <c r="G6717" t="s">
        <v>723</v>
      </c>
    </row>
    <row r="6718" spans="1:7" x14ac:dyDescent="0.25">
      <c r="A6718">
        <v>460</v>
      </c>
      <c r="B6718">
        <v>480</v>
      </c>
      <c r="C6718" t="s">
        <v>1094</v>
      </c>
      <c r="D6718" t="s">
        <v>913</v>
      </c>
      <c r="E6718" t="s">
        <v>1046</v>
      </c>
      <c r="F6718" t="str">
        <f t="shared" si="104"/>
        <v>460480DKA6430DKA1090DKA3200</v>
      </c>
      <c r="G6718" t="s">
        <v>723</v>
      </c>
    </row>
    <row r="6719" spans="1:7" x14ac:dyDescent="0.25">
      <c r="A6719">
        <v>460</v>
      </c>
      <c r="B6719">
        <v>480</v>
      </c>
      <c r="C6719" t="s">
        <v>1094</v>
      </c>
      <c r="D6719" t="s">
        <v>913</v>
      </c>
      <c r="E6719" t="s">
        <v>1048</v>
      </c>
      <c r="F6719" t="str">
        <f t="shared" si="104"/>
        <v>460480DKA6430DKA1090DKA3210</v>
      </c>
      <c r="G6719" t="s">
        <v>723</v>
      </c>
    </row>
    <row r="6720" spans="1:7" x14ac:dyDescent="0.25">
      <c r="A6720">
        <v>460</v>
      </c>
      <c r="B6720">
        <v>480</v>
      </c>
      <c r="C6720" t="s">
        <v>1094</v>
      </c>
      <c r="D6720" t="s">
        <v>913</v>
      </c>
      <c r="E6720" t="s">
        <v>1050</v>
      </c>
      <c r="F6720" t="str">
        <f t="shared" si="104"/>
        <v>460480DKA6430DKA1090DKA3220</v>
      </c>
      <c r="G6720" t="s">
        <v>723</v>
      </c>
    </row>
    <row r="6721" spans="1:7" x14ac:dyDescent="0.25">
      <c r="A6721">
        <v>460</v>
      </c>
      <c r="B6721">
        <v>480</v>
      </c>
      <c r="C6721" t="s">
        <v>1094</v>
      </c>
      <c r="D6721" t="s">
        <v>913</v>
      </c>
      <c r="E6721" t="s">
        <v>1052</v>
      </c>
      <c r="F6721" t="str">
        <f t="shared" si="104"/>
        <v>460480DKA6430DKA1090DKA3230</v>
      </c>
      <c r="G6721" t="s">
        <v>723</v>
      </c>
    </row>
    <row r="6722" spans="1:7" x14ac:dyDescent="0.25">
      <c r="A6722">
        <v>460</v>
      </c>
      <c r="B6722">
        <v>490</v>
      </c>
      <c r="C6722" t="s">
        <v>1092</v>
      </c>
      <c r="D6722" t="s">
        <v>908</v>
      </c>
      <c r="E6722" t="s">
        <v>1046</v>
      </c>
      <c r="F6722" t="str">
        <f t="shared" si="104"/>
        <v>460490DKA6410DKA1040-1050DKA3200</v>
      </c>
      <c r="G6722" t="s">
        <v>501</v>
      </c>
    </row>
    <row r="6723" spans="1:7" x14ac:dyDescent="0.25">
      <c r="A6723">
        <v>460</v>
      </c>
      <c r="B6723">
        <v>490</v>
      </c>
      <c r="C6723" t="s">
        <v>1092</v>
      </c>
      <c r="D6723" t="s">
        <v>908</v>
      </c>
      <c r="E6723" t="s">
        <v>1048</v>
      </c>
      <c r="F6723" t="str">
        <f t="shared" ref="F6723:F6786" si="105">CONCATENATE(A6723,B6723,C6723,D6723,E6723)</f>
        <v>460490DKA6410DKA1040-1050DKA3210</v>
      </c>
      <c r="G6723" t="s">
        <v>501</v>
      </c>
    </row>
    <row r="6724" spans="1:7" x14ac:dyDescent="0.25">
      <c r="A6724">
        <v>460</v>
      </c>
      <c r="B6724">
        <v>490</v>
      </c>
      <c r="C6724" t="s">
        <v>1092</v>
      </c>
      <c r="D6724" t="s">
        <v>908</v>
      </c>
      <c r="E6724" t="s">
        <v>1050</v>
      </c>
      <c r="F6724" t="str">
        <f t="shared" si="105"/>
        <v>460490DKA6410DKA1040-1050DKA3220</v>
      </c>
      <c r="G6724" t="s">
        <v>501</v>
      </c>
    </row>
    <row r="6725" spans="1:7" x14ac:dyDescent="0.25">
      <c r="A6725">
        <v>460</v>
      </c>
      <c r="B6725">
        <v>490</v>
      </c>
      <c r="C6725" t="s">
        <v>1092</v>
      </c>
      <c r="D6725" t="s">
        <v>908</v>
      </c>
      <c r="E6725" t="s">
        <v>1052</v>
      </c>
      <c r="F6725" t="str">
        <f t="shared" si="105"/>
        <v>460490DKA6410DKA1040-1050DKA3230</v>
      </c>
      <c r="G6725" t="s">
        <v>501</v>
      </c>
    </row>
    <row r="6726" spans="1:7" x14ac:dyDescent="0.25">
      <c r="A6726">
        <v>460</v>
      </c>
      <c r="B6726">
        <v>490</v>
      </c>
      <c r="C6726" t="s">
        <v>1092</v>
      </c>
      <c r="D6726" t="s">
        <v>910</v>
      </c>
      <c r="E6726" t="s">
        <v>1046</v>
      </c>
      <c r="F6726" t="str">
        <f t="shared" si="105"/>
        <v>460490DKA6410DKA1060DKA3200</v>
      </c>
      <c r="G6726" t="s">
        <v>723</v>
      </c>
    </row>
    <row r="6727" spans="1:7" x14ac:dyDescent="0.25">
      <c r="A6727">
        <v>460</v>
      </c>
      <c r="B6727">
        <v>490</v>
      </c>
      <c r="C6727" t="s">
        <v>1092</v>
      </c>
      <c r="D6727" t="s">
        <v>910</v>
      </c>
      <c r="E6727" t="s">
        <v>1048</v>
      </c>
      <c r="F6727" t="str">
        <f t="shared" si="105"/>
        <v>460490DKA6410DKA1060DKA3210</v>
      </c>
      <c r="G6727" t="s">
        <v>723</v>
      </c>
    </row>
    <row r="6728" spans="1:7" x14ac:dyDescent="0.25">
      <c r="A6728">
        <v>460</v>
      </c>
      <c r="B6728">
        <v>490</v>
      </c>
      <c r="C6728" t="s">
        <v>1092</v>
      </c>
      <c r="D6728" t="s">
        <v>910</v>
      </c>
      <c r="E6728" t="s">
        <v>1050</v>
      </c>
      <c r="F6728" t="str">
        <f t="shared" si="105"/>
        <v>460490DKA6410DKA1060DKA3220</v>
      </c>
      <c r="G6728" t="s">
        <v>723</v>
      </c>
    </row>
    <row r="6729" spans="1:7" x14ac:dyDescent="0.25">
      <c r="A6729">
        <v>460</v>
      </c>
      <c r="B6729">
        <v>490</v>
      </c>
      <c r="C6729" t="s">
        <v>1092</v>
      </c>
      <c r="D6729" t="s">
        <v>910</v>
      </c>
      <c r="E6729" t="s">
        <v>1052</v>
      </c>
      <c r="F6729" t="str">
        <f t="shared" si="105"/>
        <v>460490DKA6410DKA1060DKA3230</v>
      </c>
      <c r="G6729" t="s">
        <v>723</v>
      </c>
    </row>
    <row r="6730" spans="1:7" x14ac:dyDescent="0.25">
      <c r="A6730">
        <v>460</v>
      </c>
      <c r="B6730">
        <v>490</v>
      </c>
      <c r="C6730" t="s">
        <v>1092</v>
      </c>
      <c r="D6730" t="s">
        <v>911</v>
      </c>
      <c r="E6730" t="s">
        <v>1046</v>
      </c>
      <c r="F6730" t="str">
        <f t="shared" si="105"/>
        <v>460490DKA6410DKA1070-1080DKA3200</v>
      </c>
      <c r="G6730" t="s">
        <v>723</v>
      </c>
    </row>
    <row r="6731" spans="1:7" x14ac:dyDescent="0.25">
      <c r="A6731">
        <v>460</v>
      </c>
      <c r="B6731">
        <v>490</v>
      </c>
      <c r="C6731" t="s">
        <v>1092</v>
      </c>
      <c r="D6731" t="s">
        <v>911</v>
      </c>
      <c r="E6731" t="s">
        <v>1048</v>
      </c>
      <c r="F6731" t="str">
        <f t="shared" si="105"/>
        <v>460490DKA6410DKA1070-1080DKA3210</v>
      </c>
      <c r="G6731" t="s">
        <v>723</v>
      </c>
    </row>
    <row r="6732" spans="1:7" x14ac:dyDescent="0.25">
      <c r="A6732">
        <v>460</v>
      </c>
      <c r="B6732">
        <v>490</v>
      </c>
      <c r="C6732" t="s">
        <v>1092</v>
      </c>
      <c r="D6732" t="s">
        <v>911</v>
      </c>
      <c r="E6732" t="s">
        <v>1050</v>
      </c>
      <c r="F6732" t="str">
        <f t="shared" si="105"/>
        <v>460490DKA6410DKA1070-1080DKA3220</v>
      </c>
      <c r="G6732" t="s">
        <v>723</v>
      </c>
    </row>
    <row r="6733" spans="1:7" x14ac:dyDescent="0.25">
      <c r="A6733">
        <v>460</v>
      </c>
      <c r="B6733">
        <v>490</v>
      </c>
      <c r="C6733" t="s">
        <v>1092</v>
      </c>
      <c r="D6733" t="s">
        <v>911</v>
      </c>
      <c r="E6733" t="s">
        <v>1052</v>
      </c>
      <c r="F6733" t="str">
        <f t="shared" si="105"/>
        <v>460490DKA6410DKA1070-1080DKA3230</v>
      </c>
      <c r="G6733" t="s">
        <v>723</v>
      </c>
    </row>
    <row r="6734" spans="1:7" x14ac:dyDescent="0.25">
      <c r="A6734">
        <v>460</v>
      </c>
      <c r="B6734">
        <v>490</v>
      </c>
      <c r="C6734" t="s">
        <v>1092</v>
      </c>
      <c r="D6734" t="s">
        <v>913</v>
      </c>
      <c r="E6734" t="s">
        <v>1046</v>
      </c>
      <c r="F6734" t="str">
        <f t="shared" si="105"/>
        <v>460490DKA6410DKA1090DKA3200</v>
      </c>
      <c r="G6734" t="s">
        <v>723</v>
      </c>
    </row>
    <row r="6735" spans="1:7" x14ac:dyDescent="0.25">
      <c r="A6735">
        <v>460</v>
      </c>
      <c r="B6735">
        <v>490</v>
      </c>
      <c r="C6735" t="s">
        <v>1092</v>
      </c>
      <c r="D6735" t="s">
        <v>913</v>
      </c>
      <c r="E6735" t="s">
        <v>1048</v>
      </c>
      <c r="F6735" t="str">
        <f t="shared" si="105"/>
        <v>460490DKA6410DKA1090DKA3210</v>
      </c>
      <c r="G6735" t="s">
        <v>723</v>
      </c>
    </row>
    <row r="6736" spans="1:7" x14ac:dyDescent="0.25">
      <c r="A6736">
        <v>460</v>
      </c>
      <c r="B6736">
        <v>490</v>
      </c>
      <c r="C6736" t="s">
        <v>1092</v>
      </c>
      <c r="D6736" t="s">
        <v>913</v>
      </c>
      <c r="E6736" t="s">
        <v>1050</v>
      </c>
      <c r="F6736" t="str">
        <f t="shared" si="105"/>
        <v>460490DKA6410DKA1090DKA3220</v>
      </c>
      <c r="G6736" t="s">
        <v>723</v>
      </c>
    </row>
    <row r="6737" spans="1:7" x14ac:dyDescent="0.25">
      <c r="A6737">
        <v>460</v>
      </c>
      <c r="B6737">
        <v>490</v>
      </c>
      <c r="C6737" t="s">
        <v>1092</v>
      </c>
      <c r="D6737" t="s">
        <v>913</v>
      </c>
      <c r="E6737" t="s">
        <v>1052</v>
      </c>
      <c r="F6737" t="str">
        <f t="shared" si="105"/>
        <v>460490DKA6410DKA1090DKA3230</v>
      </c>
      <c r="G6737" t="s">
        <v>723</v>
      </c>
    </row>
    <row r="6738" spans="1:7" x14ac:dyDescent="0.25">
      <c r="A6738">
        <v>460</v>
      </c>
      <c r="B6738">
        <v>490</v>
      </c>
      <c r="C6738" t="s">
        <v>1093</v>
      </c>
      <c r="D6738" t="s">
        <v>908</v>
      </c>
      <c r="E6738" t="s">
        <v>1046</v>
      </c>
      <c r="F6738" t="str">
        <f t="shared" si="105"/>
        <v>460490DKA6420DKA1040-1050DKA3200</v>
      </c>
      <c r="G6738" t="s">
        <v>501</v>
      </c>
    </row>
    <row r="6739" spans="1:7" x14ac:dyDescent="0.25">
      <c r="A6739">
        <v>460</v>
      </c>
      <c r="B6739">
        <v>490</v>
      </c>
      <c r="C6739" t="s">
        <v>1093</v>
      </c>
      <c r="D6739" t="s">
        <v>908</v>
      </c>
      <c r="E6739" t="s">
        <v>1048</v>
      </c>
      <c r="F6739" t="str">
        <f t="shared" si="105"/>
        <v>460490DKA6420DKA1040-1050DKA3210</v>
      </c>
      <c r="G6739" t="s">
        <v>501</v>
      </c>
    </row>
    <row r="6740" spans="1:7" x14ac:dyDescent="0.25">
      <c r="A6740">
        <v>460</v>
      </c>
      <c r="B6740">
        <v>490</v>
      </c>
      <c r="C6740" t="s">
        <v>1093</v>
      </c>
      <c r="D6740" t="s">
        <v>908</v>
      </c>
      <c r="E6740" t="s">
        <v>1050</v>
      </c>
      <c r="F6740" t="str">
        <f t="shared" si="105"/>
        <v>460490DKA6420DKA1040-1050DKA3220</v>
      </c>
      <c r="G6740" t="s">
        <v>501</v>
      </c>
    </row>
    <row r="6741" spans="1:7" x14ac:dyDescent="0.25">
      <c r="A6741">
        <v>460</v>
      </c>
      <c r="B6741">
        <v>490</v>
      </c>
      <c r="C6741" t="s">
        <v>1093</v>
      </c>
      <c r="D6741" t="s">
        <v>908</v>
      </c>
      <c r="E6741" t="s">
        <v>1052</v>
      </c>
      <c r="F6741" t="str">
        <f t="shared" si="105"/>
        <v>460490DKA6420DKA1040-1050DKA3230</v>
      </c>
      <c r="G6741" t="s">
        <v>501</v>
      </c>
    </row>
    <row r="6742" spans="1:7" x14ac:dyDescent="0.25">
      <c r="A6742">
        <v>460</v>
      </c>
      <c r="B6742">
        <v>490</v>
      </c>
      <c r="C6742" t="s">
        <v>1093</v>
      </c>
      <c r="D6742" t="s">
        <v>910</v>
      </c>
      <c r="E6742" t="s">
        <v>1046</v>
      </c>
      <c r="F6742" t="str">
        <f t="shared" si="105"/>
        <v>460490DKA6420DKA1060DKA3200</v>
      </c>
      <c r="G6742" t="s">
        <v>723</v>
      </c>
    </row>
    <row r="6743" spans="1:7" x14ac:dyDescent="0.25">
      <c r="A6743">
        <v>460</v>
      </c>
      <c r="B6743">
        <v>490</v>
      </c>
      <c r="C6743" t="s">
        <v>1093</v>
      </c>
      <c r="D6743" t="s">
        <v>910</v>
      </c>
      <c r="E6743" t="s">
        <v>1048</v>
      </c>
      <c r="F6743" t="str">
        <f t="shared" si="105"/>
        <v>460490DKA6420DKA1060DKA3210</v>
      </c>
      <c r="G6743" t="s">
        <v>723</v>
      </c>
    </row>
    <row r="6744" spans="1:7" x14ac:dyDescent="0.25">
      <c r="A6744">
        <v>460</v>
      </c>
      <c r="B6744">
        <v>490</v>
      </c>
      <c r="C6744" t="s">
        <v>1093</v>
      </c>
      <c r="D6744" t="s">
        <v>910</v>
      </c>
      <c r="E6744" t="s">
        <v>1050</v>
      </c>
      <c r="F6744" t="str">
        <f t="shared" si="105"/>
        <v>460490DKA6420DKA1060DKA3220</v>
      </c>
      <c r="G6744" t="s">
        <v>723</v>
      </c>
    </row>
    <row r="6745" spans="1:7" x14ac:dyDescent="0.25">
      <c r="A6745">
        <v>460</v>
      </c>
      <c r="B6745">
        <v>490</v>
      </c>
      <c r="C6745" t="s">
        <v>1093</v>
      </c>
      <c r="D6745" t="s">
        <v>910</v>
      </c>
      <c r="E6745" t="s">
        <v>1052</v>
      </c>
      <c r="F6745" t="str">
        <f t="shared" si="105"/>
        <v>460490DKA6420DKA1060DKA3230</v>
      </c>
      <c r="G6745" t="s">
        <v>723</v>
      </c>
    </row>
    <row r="6746" spans="1:7" x14ac:dyDescent="0.25">
      <c r="A6746">
        <v>460</v>
      </c>
      <c r="B6746">
        <v>490</v>
      </c>
      <c r="C6746" t="s">
        <v>1093</v>
      </c>
      <c r="D6746" t="s">
        <v>911</v>
      </c>
      <c r="E6746" t="s">
        <v>1046</v>
      </c>
      <c r="F6746" t="str">
        <f t="shared" si="105"/>
        <v>460490DKA6420DKA1070-1080DKA3200</v>
      </c>
      <c r="G6746" t="s">
        <v>723</v>
      </c>
    </row>
    <row r="6747" spans="1:7" x14ac:dyDescent="0.25">
      <c r="A6747">
        <v>460</v>
      </c>
      <c r="B6747">
        <v>490</v>
      </c>
      <c r="C6747" t="s">
        <v>1093</v>
      </c>
      <c r="D6747" t="s">
        <v>911</v>
      </c>
      <c r="E6747" t="s">
        <v>1048</v>
      </c>
      <c r="F6747" t="str">
        <f t="shared" si="105"/>
        <v>460490DKA6420DKA1070-1080DKA3210</v>
      </c>
      <c r="G6747" t="s">
        <v>723</v>
      </c>
    </row>
    <row r="6748" spans="1:7" x14ac:dyDescent="0.25">
      <c r="A6748">
        <v>460</v>
      </c>
      <c r="B6748">
        <v>490</v>
      </c>
      <c r="C6748" t="s">
        <v>1093</v>
      </c>
      <c r="D6748" t="s">
        <v>911</v>
      </c>
      <c r="E6748" t="s">
        <v>1050</v>
      </c>
      <c r="F6748" t="str">
        <f t="shared" si="105"/>
        <v>460490DKA6420DKA1070-1080DKA3220</v>
      </c>
      <c r="G6748" t="s">
        <v>723</v>
      </c>
    </row>
    <row r="6749" spans="1:7" x14ac:dyDescent="0.25">
      <c r="A6749">
        <v>460</v>
      </c>
      <c r="B6749">
        <v>490</v>
      </c>
      <c r="C6749" t="s">
        <v>1093</v>
      </c>
      <c r="D6749" t="s">
        <v>911</v>
      </c>
      <c r="E6749" t="s">
        <v>1052</v>
      </c>
      <c r="F6749" t="str">
        <f t="shared" si="105"/>
        <v>460490DKA6420DKA1070-1080DKA3230</v>
      </c>
      <c r="G6749" t="s">
        <v>723</v>
      </c>
    </row>
    <row r="6750" spans="1:7" x14ac:dyDescent="0.25">
      <c r="A6750">
        <v>460</v>
      </c>
      <c r="B6750">
        <v>490</v>
      </c>
      <c r="C6750" t="s">
        <v>1093</v>
      </c>
      <c r="D6750" t="s">
        <v>913</v>
      </c>
      <c r="E6750" t="s">
        <v>1046</v>
      </c>
      <c r="F6750" t="str">
        <f t="shared" si="105"/>
        <v>460490DKA6420DKA1090DKA3200</v>
      </c>
      <c r="G6750" t="s">
        <v>723</v>
      </c>
    </row>
    <row r="6751" spans="1:7" x14ac:dyDescent="0.25">
      <c r="A6751">
        <v>460</v>
      </c>
      <c r="B6751">
        <v>490</v>
      </c>
      <c r="C6751" t="s">
        <v>1093</v>
      </c>
      <c r="D6751" t="s">
        <v>913</v>
      </c>
      <c r="E6751" t="s">
        <v>1048</v>
      </c>
      <c r="F6751" t="str">
        <f t="shared" si="105"/>
        <v>460490DKA6420DKA1090DKA3210</v>
      </c>
      <c r="G6751" t="s">
        <v>723</v>
      </c>
    </row>
    <row r="6752" spans="1:7" x14ac:dyDescent="0.25">
      <c r="A6752">
        <v>460</v>
      </c>
      <c r="B6752">
        <v>490</v>
      </c>
      <c r="C6752" t="s">
        <v>1093</v>
      </c>
      <c r="D6752" t="s">
        <v>913</v>
      </c>
      <c r="E6752" t="s">
        <v>1050</v>
      </c>
      <c r="F6752" t="str">
        <f t="shared" si="105"/>
        <v>460490DKA6420DKA1090DKA3220</v>
      </c>
      <c r="G6752" t="s">
        <v>723</v>
      </c>
    </row>
    <row r="6753" spans="1:7" x14ac:dyDescent="0.25">
      <c r="A6753">
        <v>460</v>
      </c>
      <c r="B6753">
        <v>490</v>
      </c>
      <c r="C6753" t="s">
        <v>1093</v>
      </c>
      <c r="D6753" t="s">
        <v>913</v>
      </c>
      <c r="E6753" t="s">
        <v>1052</v>
      </c>
      <c r="F6753" t="str">
        <f t="shared" si="105"/>
        <v>460490DKA6420DKA1090DKA3230</v>
      </c>
      <c r="G6753" t="s">
        <v>723</v>
      </c>
    </row>
    <row r="6754" spans="1:7" x14ac:dyDescent="0.25">
      <c r="A6754">
        <v>460</v>
      </c>
      <c r="B6754">
        <v>490</v>
      </c>
      <c r="C6754" t="s">
        <v>1094</v>
      </c>
      <c r="D6754" t="s">
        <v>908</v>
      </c>
      <c r="E6754" t="s">
        <v>1046</v>
      </c>
      <c r="F6754" t="str">
        <f t="shared" si="105"/>
        <v>460490DKA6430DKA1040-1050DKA3200</v>
      </c>
      <c r="G6754" t="s">
        <v>501</v>
      </c>
    </row>
    <row r="6755" spans="1:7" x14ac:dyDescent="0.25">
      <c r="A6755">
        <v>460</v>
      </c>
      <c r="B6755">
        <v>490</v>
      </c>
      <c r="C6755" t="s">
        <v>1094</v>
      </c>
      <c r="D6755" t="s">
        <v>908</v>
      </c>
      <c r="E6755" t="s">
        <v>1048</v>
      </c>
      <c r="F6755" t="str">
        <f t="shared" si="105"/>
        <v>460490DKA6430DKA1040-1050DKA3210</v>
      </c>
      <c r="G6755" t="s">
        <v>501</v>
      </c>
    </row>
    <row r="6756" spans="1:7" x14ac:dyDescent="0.25">
      <c r="A6756">
        <v>460</v>
      </c>
      <c r="B6756">
        <v>490</v>
      </c>
      <c r="C6756" t="s">
        <v>1094</v>
      </c>
      <c r="D6756" t="s">
        <v>908</v>
      </c>
      <c r="E6756" t="s">
        <v>1050</v>
      </c>
      <c r="F6756" t="str">
        <f t="shared" si="105"/>
        <v>460490DKA6430DKA1040-1050DKA3220</v>
      </c>
      <c r="G6756" t="s">
        <v>501</v>
      </c>
    </row>
    <row r="6757" spans="1:7" x14ac:dyDescent="0.25">
      <c r="A6757">
        <v>460</v>
      </c>
      <c r="B6757">
        <v>490</v>
      </c>
      <c r="C6757" t="s">
        <v>1094</v>
      </c>
      <c r="D6757" t="s">
        <v>908</v>
      </c>
      <c r="E6757" t="s">
        <v>1052</v>
      </c>
      <c r="F6757" t="str">
        <f t="shared" si="105"/>
        <v>460490DKA6430DKA1040-1050DKA3230</v>
      </c>
      <c r="G6757" t="s">
        <v>501</v>
      </c>
    </row>
    <row r="6758" spans="1:7" x14ac:dyDescent="0.25">
      <c r="A6758">
        <v>460</v>
      </c>
      <c r="B6758">
        <v>490</v>
      </c>
      <c r="C6758" t="s">
        <v>1094</v>
      </c>
      <c r="D6758" t="s">
        <v>910</v>
      </c>
      <c r="E6758" t="s">
        <v>1046</v>
      </c>
      <c r="F6758" t="str">
        <f t="shared" si="105"/>
        <v>460490DKA6430DKA1060DKA3200</v>
      </c>
      <c r="G6758" t="s">
        <v>723</v>
      </c>
    </row>
    <row r="6759" spans="1:7" x14ac:dyDescent="0.25">
      <c r="A6759">
        <v>460</v>
      </c>
      <c r="B6759">
        <v>490</v>
      </c>
      <c r="C6759" t="s">
        <v>1094</v>
      </c>
      <c r="D6759" t="s">
        <v>910</v>
      </c>
      <c r="E6759" t="s">
        <v>1048</v>
      </c>
      <c r="F6759" t="str">
        <f t="shared" si="105"/>
        <v>460490DKA6430DKA1060DKA3210</v>
      </c>
      <c r="G6759" t="s">
        <v>723</v>
      </c>
    </row>
    <row r="6760" spans="1:7" x14ac:dyDescent="0.25">
      <c r="A6760">
        <v>460</v>
      </c>
      <c r="B6760">
        <v>490</v>
      </c>
      <c r="C6760" t="s">
        <v>1094</v>
      </c>
      <c r="D6760" t="s">
        <v>910</v>
      </c>
      <c r="E6760" t="s">
        <v>1050</v>
      </c>
      <c r="F6760" t="str">
        <f t="shared" si="105"/>
        <v>460490DKA6430DKA1060DKA3220</v>
      </c>
      <c r="G6760" t="s">
        <v>723</v>
      </c>
    </row>
    <row r="6761" spans="1:7" x14ac:dyDescent="0.25">
      <c r="A6761">
        <v>460</v>
      </c>
      <c r="B6761">
        <v>490</v>
      </c>
      <c r="C6761" t="s">
        <v>1094</v>
      </c>
      <c r="D6761" t="s">
        <v>910</v>
      </c>
      <c r="E6761" t="s">
        <v>1052</v>
      </c>
      <c r="F6761" t="str">
        <f t="shared" si="105"/>
        <v>460490DKA6430DKA1060DKA3230</v>
      </c>
      <c r="G6761" t="s">
        <v>723</v>
      </c>
    </row>
    <row r="6762" spans="1:7" x14ac:dyDescent="0.25">
      <c r="A6762">
        <v>460</v>
      </c>
      <c r="B6762">
        <v>490</v>
      </c>
      <c r="C6762" t="s">
        <v>1094</v>
      </c>
      <c r="D6762" t="s">
        <v>911</v>
      </c>
      <c r="E6762" t="s">
        <v>1046</v>
      </c>
      <c r="F6762" t="str">
        <f t="shared" si="105"/>
        <v>460490DKA6430DKA1070-1080DKA3200</v>
      </c>
      <c r="G6762" t="s">
        <v>723</v>
      </c>
    </row>
    <row r="6763" spans="1:7" x14ac:dyDescent="0.25">
      <c r="A6763">
        <v>460</v>
      </c>
      <c r="B6763">
        <v>490</v>
      </c>
      <c r="C6763" t="s">
        <v>1094</v>
      </c>
      <c r="D6763" t="s">
        <v>911</v>
      </c>
      <c r="E6763" t="s">
        <v>1048</v>
      </c>
      <c r="F6763" t="str">
        <f t="shared" si="105"/>
        <v>460490DKA6430DKA1070-1080DKA3210</v>
      </c>
      <c r="G6763" t="s">
        <v>723</v>
      </c>
    </row>
    <row r="6764" spans="1:7" x14ac:dyDescent="0.25">
      <c r="A6764">
        <v>460</v>
      </c>
      <c r="B6764">
        <v>490</v>
      </c>
      <c r="C6764" t="s">
        <v>1094</v>
      </c>
      <c r="D6764" t="s">
        <v>911</v>
      </c>
      <c r="E6764" t="s">
        <v>1050</v>
      </c>
      <c r="F6764" t="str">
        <f t="shared" si="105"/>
        <v>460490DKA6430DKA1070-1080DKA3220</v>
      </c>
      <c r="G6764" t="s">
        <v>723</v>
      </c>
    </row>
    <row r="6765" spans="1:7" x14ac:dyDescent="0.25">
      <c r="A6765">
        <v>460</v>
      </c>
      <c r="B6765">
        <v>490</v>
      </c>
      <c r="C6765" t="s">
        <v>1094</v>
      </c>
      <c r="D6765" t="s">
        <v>911</v>
      </c>
      <c r="E6765" t="s">
        <v>1052</v>
      </c>
      <c r="F6765" t="str">
        <f t="shared" si="105"/>
        <v>460490DKA6430DKA1070-1080DKA3230</v>
      </c>
      <c r="G6765" t="s">
        <v>723</v>
      </c>
    </row>
    <row r="6766" spans="1:7" x14ac:dyDescent="0.25">
      <c r="A6766">
        <v>460</v>
      </c>
      <c r="B6766">
        <v>490</v>
      </c>
      <c r="C6766" t="s">
        <v>1094</v>
      </c>
      <c r="D6766" t="s">
        <v>913</v>
      </c>
      <c r="E6766" t="s">
        <v>1046</v>
      </c>
      <c r="F6766" t="str">
        <f t="shared" si="105"/>
        <v>460490DKA6430DKA1090DKA3200</v>
      </c>
      <c r="G6766" t="s">
        <v>723</v>
      </c>
    </row>
    <row r="6767" spans="1:7" x14ac:dyDescent="0.25">
      <c r="A6767">
        <v>460</v>
      </c>
      <c r="B6767">
        <v>490</v>
      </c>
      <c r="C6767" t="s">
        <v>1094</v>
      </c>
      <c r="D6767" t="s">
        <v>913</v>
      </c>
      <c r="E6767" t="s">
        <v>1048</v>
      </c>
      <c r="F6767" t="str">
        <f t="shared" si="105"/>
        <v>460490DKA6430DKA1090DKA3210</v>
      </c>
      <c r="G6767" t="s">
        <v>723</v>
      </c>
    </row>
    <row r="6768" spans="1:7" x14ac:dyDescent="0.25">
      <c r="A6768">
        <v>460</v>
      </c>
      <c r="B6768">
        <v>490</v>
      </c>
      <c r="C6768" t="s">
        <v>1094</v>
      </c>
      <c r="D6768" t="s">
        <v>913</v>
      </c>
      <c r="E6768" t="s">
        <v>1050</v>
      </c>
      <c r="F6768" t="str">
        <f t="shared" si="105"/>
        <v>460490DKA6430DKA1090DKA3220</v>
      </c>
      <c r="G6768" t="s">
        <v>723</v>
      </c>
    </row>
    <row r="6769" spans="1:7" x14ac:dyDescent="0.25">
      <c r="A6769">
        <v>460</v>
      </c>
      <c r="B6769">
        <v>490</v>
      </c>
      <c r="C6769" t="s">
        <v>1094</v>
      </c>
      <c r="D6769" t="s">
        <v>913</v>
      </c>
      <c r="E6769" t="s">
        <v>1052</v>
      </c>
      <c r="F6769" t="str">
        <f t="shared" si="105"/>
        <v>460490DKA6430DKA1090DKA3230</v>
      </c>
      <c r="G6769" t="s">
        <v>723</v>
      </c>
    </row>
    <row r="6770" spans="1:7" x14ac:dyDescent="0.25">
      <c r="A6770">
        <v>460</v>
      </c>
      <c r="B6770">
        <v>500</v>
      </c>
      <c r="C6770" t="s">
        <v>1092</v>
      </c>
      <c r="D6770" t="s">
        <v>908</v>
      </c>
      <c r="E6770" t="s">
        <v>1046</v>
      </c>
      <c r="F6770" t="str">
        <f t="shared" si="105"/>
        <v>460500DKA6410DKA1040-1050DKA3200</v>
      </c>
      <c r="G6770" t="s">
        <v>723</v>
      </c>
    </row>
    <row r="6771" spans="1:7" x14ac:dyDescent="0.25">
      <c r="A6771">
        <v>460</v>
      </c>
      <c r="B6771">
        <v>500</v>
      </c>
      <c r="C6771" t="s">
        <v>1092</v>
      </c>
      <c r="D6771" t="s">
        <v>908</v>
      </c>
      <c r="E6771" t="s">
        <v>1048</v>
      </c>
      <c r="F6771" t="str">
        <f t="shared" si="105"/>
        <v>460500DKA6410DKA1040-1050DKA3210</v>
      </c>
      <c r="G6771" t="s">
        <v>723</v>
      </c>
    </row>
    <row r="6772" spans="1:7" x14ac:dyDescent="0.25">
      <c r="A6772">
        <v>460</v>
      </c>
      <c r="B6772">
        <v>500</v>
      </c>
      <c r="C6772" t="s">
        <v>1092</v>
      </c>
      <c r="D6772" t="s">
        <v>908</v>
      </c>
      <c r="E6772" t="s">
        <v>1050</v>
      </c>
      <c r="F6772" t="str">
        <f t="shared" si="105"/>
        <v>460500DKA6410DKA1040-1050DKA3220</v>
      </c>
      <c r="G6772" t="s">
        <v>501</v>
      </c>
    </row>
    <row r="6773" spans="1:7" x14ac:dyDescent="0.25">
      <c r="A6773">
        <v>460</v>
      </c>
      <c r="B6773">
        <v>500</v>
      </c>
      <c r="C6773" t="s">
        <v>1092</v>
      </c>
      <c r="D6773" t="s">
        <v>908</v>
      </c>
      <c r="E6773" t="s">
        <v>1052</v>
      </c>
      <c r="F6773" t="str">
        <f t="shared" si="105"/>
        <v>460500DKA6410DKA1040-1050DKA3230</v>
      </c>
      <c r="G6773" t="s">
        <v>501</v>
      </c>
    </row>
    <row r="6774" spans="1:7" x14ac:dyDescent="0.25">
      <c r="A6774">
        <v>460</v>
      </c>
      <c r="B6774">
        <v>500</v>
      </c>
      <c r="C6774" t="s">
        <v>1092</v>
      </c>
      <c r="D6774" t="s">
        <v>910</v>
      </c>
      <c r="E6774" t="s">
        <v>1046</v>
      </c>
      <c r="F6774" t="str">
        <f t="shared" si="105"/>
        <v>460500DKA6410DKA1060DKA3200</v>
      </c>
      <c r="G6774" t="s">
        <v>501</v>
      </c>
    </row>
    <row r="6775" spans="1:7" x14ac:dyDescent="0.25">
      <c r="A6775">
        <v>460</v>
      </c>
      <c r="B6775">
        <v>500</v>
      </c>
      <c r="C6775" t="s">
        <v>1092</v>
      </c>
      <c r="D6775" t="s">
        <v>910</v>
      </c>
      <c r="E6775" t="s">
        <v>1048</v>
      </c>
      <c r="F6775" t="str">
        <f t="shared" si="105"/>
        <v>460500DKA6410DKA1060DKA3210</v>
      </c>
      <c r="G6775" t="s">
        <v>501</v>
      </c>
    </row>
    <row r="6776" spans="1:7" x14ac:dyDescent="0.25">
      <c r="A6776">
        <v>460</v>
      </c>
      <c r="B6776">
        <v>500</v>
      </c>
      <c r="C6776" t="s">
        <v>1092</v>
      </c>
      <c r="D6776" t="s">
        <v>910</v>
      </c>
      <c r="E6776" t="s">
        <v>1050</v>
      </c>
      <c r="F6776" t="str">
        <f t="shared" si="105"/>
        <v>460500DKA6410DKA1060DKA3220</v>
      </c>
      <c r="G6776" t="s">
        <v>501</v>
      </c>
    </row>
    <row r="6777" spans="1:7" x14ac:dyDescent="0.25">
      <c r="A6777">
        <v>460</v>
      </c>
      <c r="B6777">
        <v>500</v>
      </c>
      <c r="C6777" t="s">
        <v>1092</v>
      </c>
      <c r="D6777" t="s">
        <v>910</v>
      </c>
      <c r="E6777" t="s">
        <v>1052</v>
      </c>
      <c r="F6777" t="str">
        <f t="shared" si="105"/>
        <v>460500DKA6410DKA1060DKA3230</v>
      </c>
      <c r="G6777" t="s">
        <v>501</v>
      </c>
    </row>
    <row r="6778" spans="1:7" x14ac:dyDescent="0.25">
      <c r="A6778">
        <v>460</v>
      </c>
      <c r="B6778">
        <v>500</v>
      </c>
      <c r="C6778" t="s">
        <v>1092</v>
      </c>
      <c r="D6778" t="s">
        <v>911</v>
      </c>
      <c r="E6778" t="s">
        <v>1046</v>
      </c>
      <c r="F6778" t="str">
        <f t="shared" si="105"/>
        <v>460500DKA6410DKA1070-1080DKA3200</v>
      </c>
      <c r="G6778" t="s">
        <v>501</v>
      </c>
    </row>
    <row r="6779" spans="1:7" x14ac:dyDescent="0.25">
      <c r="A6779">
        <v>460</v>
      </c>
      <c r="B6779">
        <v>500</v>
      </c>
      <c r="C6779" t="s">
        <v>1092</v>
      </c>
      <c r="D6779" t="s">
        <v>911</v>
      </c>
      <c r="E6779" t="s">
        <v>1048</v>
      </c>
      <c r="F6779" t="str">
        <f t="shared" si="105"/>
        <v>460500DKA6410DKA1070-1080DKA3210</v>
      </c>
      <c r="G6779" t="s">
        <v>501</v>
      </c>
    </row>
    <row r="6780" spans="1:7" x14ac:dyDescent="0.25">
      <c r="A6780">
        <v>460</v>
      </c>
      <c r="B6780">
        <v>500</v>
      </c>
      <c r="C6780" t="s">
        <v>1092</v>
      </c>
      <c r="D6780" t="s">
        <v>911</v>
      </c>
      <c r="E6780" t="s">
        <v>1050</v>
      </c>
      <c r="F6780" t="str">
        <f t="shared" si="105"/>
        <v>460500DKA6410DKA1070-1080DKA3220</v>
      </c>
      <c r="G6780" t="s">
        <v>501</v>
      </c>
    </row>
    <row r="6781" spans="1:7" x14ac:dyDescent="0.25">
      <c r="A6781">
        <v>460</v>
      </c>
      <c r="B6781">
        <v>500</v>
      </c>
      <c r="C6781" t="s">
        <v>1092</v>
      </c>
      <c r="D6781" t="s">
        <v>911</v>
      </c>
      <c r="E6781" t="s">
        <v>1052</v>
      </c>
      <c r="F6781" t="str">
        <f t="shared" si="105"/>
        <v>460500DKA6410DKA1070-1080DKA3230</v>
      </c>
      <c r="G6781" t="s">
        <v>501</v>
      </c>
    </row>
    <row r="6782" spans="1:7" x14ac:dyDescent="0.25">
      <c r="A6782">
        <v>460</v>
      </c>
      <c r="B6782">
        <v>500</v>
      </c>
      <c r="C6782" t="s">
        <v>1092</v>
      </c>
      <c r="D6782" t="s">
        <v>913</v>
      </c>
      <c r="E6782" t="s">
        <v>1046</v>
      </c>
      <c r="F6782" t="str">
        <f t="shared" si="105"/>
        <v>460500DKA6410DKA1090DKA3200</v>
      </c>
      <c r="G6782" t="s">
        <v>501</v>
      </c>
    </row>
    <row r="6783" spans="1:7" x14ac:dyDescent="0.25">
      <c r="A6783">
        <v>460</v>
      </c>
      <c r="B6783">
        <v>500</v>
      </c>
      <c r="C6783" t="s">
        <v>1092</v>
      </c>
      <c r="D6783" t="s">
        <v>913</v>
      </c>
      <c r="E6783" t="s">
        <v>1048</v>
      </c>
      <c r="F6783" t="str">
        <f t="shared" si="105"/>
        <v>460500DKA6410DKA1090DKA3210</v>
      </c>
      <c r="G6783" t="s">
        <v>501</v>
      </c>
    </row>
    <row r="6784" spans="1:7" x14ac:dyDescent="0.25">
      <c r="A6784">
        <v>460</v>
      </c>
      <c r="B6784">
        <v>500</v>
      </c>
      <c r="C6784" t="s">
        <v>1092</v>
      </c>
      <c r="D6784" t="s">
        <v>913</v>
      </c>
      <c r="E6784" t="s">
        <v>1050</v>
      </c>
      <c r="F6784" t="str">
        <f t="shared" si="105"/>
        <v>460500DKA6410DKA1090DKA3220</v>
      </c>
      <c r="G6784" t="s">
        <v>501</v>
      </c>
    </row>
    <row r="6785" spans="1:7" x14ac:dyDescent="0.25">
      <c r="A6785">
        <v>460</v>
      </c>
      <c r="B6785">
        <v>500</v>
      </c>
      <c r="C6785" t="s">
        <v>1092</v>
      </c>
      <c r="D6785" t="s">
        <v>913</v>
      </c>
      <c r="E6785" t="s">
        <v>1052</v>
      </c>
      <c r="F6785" t="str">
        <f t="shared" si="105"/>
        <v>460500DKA6410DKA1090DKA3230</v>
      </c>
      <c r="G6785" t="s">
        <v>501</v>
      </c>
    </row>
    <row r="6786" spans="1:7" x14ac:dyDescent="0.25">
      <c r="A6786">
        <v>460</v>
      </c>
      <c r="B6786">
        <v>500</v>
      </c>
      <c r="C6786" t="s">
        <v>1093</v>
      </c>
      <c r="D6786" t="s">
        <v>908</v>
      </c>
      <c r="E6786" t="s">
        <v>1046</v>
      </c>
      <c r="F6786" t="str">
        <f t="shared" si="105"/>
        <v>460500DKA6420DKA1040-1050DKA3200</v>
      </c>
      <c r="G6786" t="s">
        <v>501</v>
      </c>
    </row>
    <row r="6787" spans="1:7" x14ac:dyDescent="0.25">
      <c r="A6787">
        <v>460</v>
      </c>
      <c r="B6787">
        <v>500</v>
      </c>
      <c r="C6787" t="s">
        <v>1093</v>
      </c>
      <c r="D6787" t="s">
        <v>908</v>
      </c>
      <c r="E6787" t="s">
        <v>1048</v>
      </c>
      <c r="F6787" t="str">
        <f t="shared" ref="F6787:F6850" si="106">CONCATENATE(A6787,B6787,C6787,D6787,E6787)</f>
        <v>460500DKA6420DKA1040-1050DKA3210</v>
      </c>
      <c r="G6787" t="s">
        <v>501</v>
      </c>
    </row>
    <row r="6788" spans="1:7" x14ac:dyDescent="0.25">
      <c r="A6788">
        <v>460</v>
      </c>
      <c r="B6788">
        <v>500</v>
      </c>
      <c r="C6788" t="s">
        <v>1093</v>
      </c>
      <c r="D6788" t="s">
        <v>908</v>
      </c>
      <c r="E6788" t="s">
        <v>1050</v>
      </c>
      <c r="F6788" t="str">
        <f t="shared" si="106"/>
        <v>460500DKA6420DKA1040-1050DKA3220</v>
      </c>
      <c r="G6788" t="s">
        <v>501</v>
      </c>
    </row>
    <row r="6789" spans="1:7" x14ac:dyDescent="0.25">
      <c r="A6789">
        <v>460</v>
      </c>
      <c r="B6789">
        <v>500</v>
      </c>
      <c r="C6789" t="s">
        <v>1093</v>
      </c>
      <c r="D6789" t="s">
        <v>908</v>
      </c>
      <c r="E6789" t="s">
        <v>1052</v>
      </c>
      <c r="F6789" t="str">
        <f t="shared" si="106"/>
        <v>460500DKA6420DKA1040-1050DKA3230</v>
      </c>
      <c r="G6789" t="s">
        <v>501</v>
      </c>
    </row>
    <row r="6790" spans="1:7" x14ac:dyDescent="0.25">
      <c r="A6790">
        <v>460</v>
      </c>
      <c r="B6790">
        <v>500</v>
      </c>
      <c r="C6790" t="s">
        <v>1093</v>
      </c>
      <c r="D6790" t="s">
        <v>910</v>
      </c>
      <c r="E6790" t="s">
        <v>1046</v>
      </c>
      <c r="F6790" t="str">
        <f t="shared" si="106"/>
        <v>460500DKA6420DKA1060DKA3200</v>
      </c>
      <c r="G6790" t="s">
        <v>723</v>
      </c>
    </row>
    <row r="6791" spans="1:7" x14ac:dyDescent="0.25">
      <c r="A6791">
        <v>460</v>
      </c>
      <c r="B6791">
        <v>500</v>
      </c>
      <c r="C6791" t="s">
        <v>1093</v>
      </c>
      <c r="D6791" t="s">
        <v>910</v>
      </c>
      <c r="E6791" t="s">
        <v>1048</v>
      </c>
      <c r="F6791" t="str">
        <f t="shared" si="106"/>
        <v>460500DKA6420DKA1060DKA3210</v>
      </c>
      <c r="G6791" t="s">
        <v>723</v>
      </c>
    </row>
    <row r="6792" spans="1:7" x14ac:dyDescent="0.25">
      <c r="A6792">
        <v>460</v>
      </c>
      <c r="B6792">
        <v>500</v>
      </c>
      <c r="C6792" t="s">
        <v>1093</v>
      </c>
      <c r="D6792" t="s">
        <v>910</v>
      </c>
      <c r="E6792" t="s">
        <v>1050</v>
      </c>
      <c r="F6792" t="str">
        <f t="shared" si="106"/>
        <v>460500DKA6420DKA1060DKA3220</v>
      </c>
      <c r="G6792" t="s">
        <v>723</v>
      </c>
    </row>
    <row r="6793" spans="1:7" x14ac:dyDescent="0.25">
      <c r="A6793">
        <v>460</v>
      </c>
      <c r="B6793">
        <v>500</v>
      </c>
      <c r="C6793" t="s">
        <v>1093</v>
      </c>
      <c r="D6793" t="s">
        <v>910</v>
      </c>
      <c r="E6793" t="s">
        <v>1052</v>
      </c>
      <c r="F6793" t="str">
        <f t="shared" si="106"/>
        <v>460500DKA6420DKA1060DKA3230</v>
      </c>
      <c r="G6793" t="s">
        <v>723</v>
      </c>
    </row>
    <row r="6794" spans="1:7" x14ac:dyDescent="0.25">
      <c r="A6794">
        <v>460</v>
      </c>
      <c r="B6794">
        <v>500</v>
      </c>
      <c r="C6794" t="s">
        <v>1093</v>
      </c>
      <c r="D6794" t="s">
        <v>911</v>
      </c>
      <c r="E6794" t="s">
        <v>1046</v>
      </c>
      <c r="F6794" t="str">
        <f t="shared" si="106"/>
        <v>460500DKA6420DKA1070-1080DKA3200</v>
      </c>
      <c r="G6794" t="s">
        <v>501</v>
      </c>
    </row>
    <row r="6795" spans="1:7" x14ac:dyDescent="0.25">
      <c r="A6795">
        <v>460</v>
      </c>
      <c r="B6795">
        <v>500</v>
      </c>
      <c r="C6795" t="s">
        <v>1093</v>
      </c>
      <c r="D6795" t="s">
        <v>911</v>
      </c>
      <c r="E6795" t="s">
        <v>1048</v>
      </c>
      <c r="F6795" t="str">
        <f t="shared" si="106"/>
        <v>460500DKA6420DKA1070-1080DKA3210</v>
      </c>
      <c r="G6795" t="s">
        <v>501</v>
      </c>
    </row>
    <row r="6796" spans="1:7" x14ac:dyDescent="0.25">
      <c r="A6796">
        <v>460</v>
      </c>
      <c r="B6796">
        <v>500</v>
      </c>
      <c r="C6796" t="s">
        <v>1093</v>
      </c>
      <c r="D6796" t="s">
        <v>911</v>
      </c>
      <c r="E6796" t="s">
        <v>1050</v>
      </c>
      <c r="F6796" t="str">
        <f t="shared" si="106"/>
        <v>460500DKA6420DKA1070-1080DKA3220</v>
      </c>
      <c r="G6796" t="s">
        <v>501</v>
      </c>
    </row>
    <row r="6797" spans="1:7" x14ac:dyDescent="0.25">
      <c r="A6797">
        <v>460</v>
      </c>
      <c r="B6797">
        <v>500</v>
      </c>
      <c r="C6797" t="s">
        <v>1093</v>
      </c>
      <c r="D6797" t="s">
        <v>911</v>
      </c>
      <c r="E6797" t="s">
        <v>1052</v>
      </c>
      <c r="F6797" t="str">
        <f t="shared" si="106"/>
        <v>460500DKA6420DKA1070-1080DKA3230</v>
      </c>
      <c r="G6797" t="s">
        <v>501</v>
      </c>
    </row>
    <row r="6798" spans="1:7" x14ac:dyDescent="0.25">
      <c r="A6798">
        <v>460</v>
      </c>
      <c r="B6798">
        <v>500</v>
      </c>
      <c r="C6798" t="s">
        <v>1093</v>
      </c>
      <c r="D6798" t="s">
        <v>913</v>
      </c>
      <c r="E6798" t="s">
        <v>1046</v>
      </c>
      <c r="F6798" t="str">
        <f t="shared" si="106"/>
        <v>460500DKA6420DKA1090DKA3200</v>
      </c>
      <c r="G6798" t="s">
        <v>723</v>
      </c>
    </row>
    <row r="6799" spans="1:7" x14ac:dyDescent="0.25">
      <c r="A6799">
        <v>460</v>
      </c>
      <c r="B6799">
        <v>500</v>
      </c>
      <c r="C6799" t="s">
        <v>1093</v>
      </c>
      <c r="D6799" t="s">
        <v>913</v>
      </c>
      <c r="E6799" t="s">
        <v>1048</v>
      </c>
      <c r="F6799" t="str">
        <f t="shared" si="106"/>
        <v>460500DKA6420DKA1090DKA3210</v>
      </c>
      <c r="G6799" t="s">
        <v>723</v>
      </c>
    </row>
    <row r="6800" spans="1:7" x14ac:dyDescent="0.25">
      <c r="A6800">
        <v>460</v>
      </c>
      <c r="B6800">
        <v>500</v>
      </c>
      <c r="C6800" t="s">
        <v>1093</v>
      </c>
      <c r="D6800" t="s">
        <v>913</v>
      </c>
      <c r="E6800" t="s">
        <v>1050</v>
      </c>
      <c r="F6800" t="str">
        <f t="shared" si="106"/>
        <v>460500DKA6420DKA1090DKA3220</v>
      </c>
      <c r="G6800" t="s">
        <v>723</v>
      </c>
    </row>
    <row r="6801" spans="1:7" x14ac:dyDescent="0.25">
      <c r="A6801">
        <v>460</v>
      </c>
      <c r="B6801">
        <v>500</v>
      </c>
      <c r="C6801" t="s">
        <v>1093</v>
      </c>
      <c r="D6801" t="s">
        <v>913</v>
      </c>
      <c r="E6801" t="s">
        <v>1052</v>
      </c>
      <c r="F6801" t="str">
        <f t="shared" si="106"/>
        <v>460500DKA6420DKA1090DKA3230</v>
      </c>
      <c r="G6801" t="s">
        <v>723</v>
      </c>
    </row>
    <row r="6802" spans="1:7" x14ac:dyDescent="0.25">
      <c r="A6802">
        <v>460</v>
      </c>
      <c r="B6802">
        <v>500</v>
      </c>
      <c r="C6802" t="s">
        <v>1094</v>
      </c>
      <c r="D6802" t="s">
        <v>908</v>
      </c>
      <c r="E6802" t="s">
        <v>1046</v>
      </c>
      <c r="F6802" t="str">
        <f t="shared" si="106"/>
        <v>460500DKA6430DKA1040-1050DKA3200</v>
      </c>
      <c r="G6802" t="s">
        <v>501</v>
      </c>
    </row>
    <row r="6803" spans="1:7" x14ac:dyDescent="0.25">
      <c r="A6803">
        <v>460</v>
      </c>
      <c r="B6803">
        <v>500</v>
      </c>
      <c r="C6803" t="s">
        <v>1094</v>
      </c>
      <c r="D6803" t="s">
        <v>908</v>
      </c>
      <c r="E6803" t="s">
        <v>1048</v>
      </c>
      <c r="F6803" t="str">
        <f t="shared" si="106"/>
        <v>460500DKA6430DKA1040-1050DKA3210</v>
      </c>
      <c r="G6803" t="s">
        <v>501</v>
      </c>
    </row>
    <row r="6804" spans="1:7" x14ac:dyDescent="0.25">
      <c r="A6804">
        <v>460</v>
      </c>
      <c r="B6804">
        <v>500</v>
      </c>
      <c r="C6804" t="s">
        <v>1094</v>
      </c>
      <c r="D6804" t="s">
        <v>908</v>
      </c>
      <c r="E6804" t="s">
        <v>1050</v>
      </c>
      <c r="F6804" t="str">
        <f t="shared" si="106"/>
        <v>460500DKA6430DKA1040-1050DKA3220</v>
      </c>
      <c r="G6804" t="s">
        <v>501</v>
      </c>
    </row>
    <row r="6805" spans="1:7" x14ac:dyDescent="0.25">
      <c r="A6805">
        <v>460</v>
      </c>
      <c r="B6805">
        <v>500</v>
      </c>
      <c r="C6805" t="s">
        <v>1094</v>
      </c>
      <c r="D6805" t="s">
        <v>908</v>
      </c>
      <c r="E6805" t="s">
        <v>1052</v>
      </c>
      <c r="F6805" t="str">
        <f t="shared" si="106"/>
        <v>460500DKA6430DKA1040-1050DKA3230</v>
      </c>
      <c r="G6805" t="s">
        <v>501</v>
      </c>
    </row>
    <row r="6806" spans="1:7" x14ac:dyDescent="0.25">
      <c r="A6806">
        <v>460</v>
      </c>
      <c r="B6806">
        <v>500</v>
      </c>
      <c r="C6806" t="s">
        <v>1094</v>
      </c>
      <c r="D6806" t="s">
        <v>910</v>
      </c>
      <c r="E6806" t="s">
        <v>1046</v>
      </c>
      <c r="F6806" t="str">
        <f t="shared" si="106"/>
        <v>460500DKA6430DKA1060DKA3200</v>
      </c>
      <c r="G6806" t="s">
        <v>723</v>
      </c>
    </row>
    <row r="6807" spans="1:7" x14ac:dyDescent="0.25">
      <c r="A6807">
        <v>460</v>
      </c>
      <c r="B6807">
        <v>500</v>
      </c>
      <c r="C6807" t="s">
        <v>1094</v>
      </c>
      <c r="D6807" t="s">
        <v>910</v>
      </c>
      <c r="E6807" t="s">
        <v>1048</v>
      </c>
      <c r="F6807" t="str">
        <f t="shared" si="106"/>
        <v>460500DKA6430DKA1060DKA3210</v>
      </c>
      <c r="G6807" t="s">
        <v>723</v>
      </c>
    </row>
    <row r="6808" spans="1:7" x14ac:dyDescent="0.25">
      <c r="A6808">
        <v>460</v>
      </c>
      <c r="B6808">
        <v>500</v>
      </c>
      <c r="C6808" t="s">
        <v>1094</v>
      </c>
      <c r="D6808" t="s">
        <v>910</v>
      </c>
      <c r="E6808" t="s">
        <v>1050</v>
      </c>
      <c r="F6808" t="str">
        <f t="shared" si="106"/>
        <v>460500DKA6430DKA1060DKA3220</v>
      </c>
      <c r="G6808" t="s">
        <v>723</v>
      </c>
    </row>
    <row r="6809" spans="1:7" x14ac:dyDescent="0.25">
      <c r="A6809">
        <v>460</v>
      </c>
      <c r="B6809">
        <v>500</v>
      </c>
      <c r="C6809" t="s">
        <v>1094</v>
      </c>
      <c r="D6809" t="s">
        <v>910</v>
      </c>
      <c r="E6809" t="s">
        <v>1052</v>
      </c>
      <c r="F6809" t="str">
        <f t="shared" si="106"/>
        <v>460500DKA6430DKA1060DKA3230</v>
      </c>
      <c r="G6809" t="s">
        <v>723</v>
      </c>
    </row>
    <row r="6810" spans="1:7" x14ac:dyDescent="0.25">
      <c r="A6810">
        <v>460</v>
      </c>
      <c r="B6810">
        <v>500</v>
      </c>
      <c r="C6810" t="s">
        <v>1094</v>
      </c>
      <c r="D6810" t="s">
        <v>911</v>
      </c>
      <c r="E6810" t="s">
        <v>1046</v>
      </c>
      <c r="F6810" t="str">
        <f t="shared" si="106"/>
        <v>460500DKA6430DKA1070-1080DKA3200</v>
      </c>
      <c r="G6810" t="s">
        <v>501</v>
      </c>
    </row>
    <row r="6811" spans="1:7" x14ac:dyDescent="0.25">
      <c r="A6811">
        <v>460</v>
      </c>
      <c r="B6811">
        <v>500</v>
      </c>
      <c r="C6811" t="s">
        <v>1094</v>
      </c>
      <c r="D6811" t="s">
        <v>911</v>
      </c>
      <c r="E6811" t="s">
        <v>1048</v>
      </c>
      <c r="F6811" t="str">
        <f t="shared" si="106"/>
        <v>460500DKA6430DKA1070-1080DKA3210</v>
      </c>
      <c r="G6811" t="s">
        <v>501</v>
      </c>
    </row>
    <row r="6812" spans="1:7" x14ac:dyDescent="0.25">
      <c r="A6812">
        <v>460</v>
      </c>
      <c r="B6812">
        <v>500</v>
      </c>
      <c r="C6812" t="s">
        <v>1094</v>
      </c>
      <c r="D6812" t="s">
        <v>911</v>
      </c>
      <c r="E6812" t="s">
        <v>1050</v>
      </c>
      <c r="F6812" t="str">
        <f t="shared" si="106"/>
        <v>460500DKA6430DKA1070-1080DKA3220</v>
      </c>
      <c r="G6812" t="s">
        <v>501</v>
      </c>
    </row>
    <row r="6813" spans="1:7" x14ac:dyDescent="0.25">
      <c r="A6813">
        <v>460</v>
      </c>
      <c r="B6813">
        <v>500</v>
      </c>
      <c r="C6813" t="s">
        <v>1094</v>
      </c>
      <c r="D6813" t="s">
        <v>911</v>
      </c>
      <c r="E6813" t="s">
        <v>1052</v>
      </c>
      <c r="F6813" t="str">
        <f t="shared" si="106"/>
        <v>460500DKA6430DKA1070-1080DKA3230</v>
      </c>
      <c r="G6813" t="s">
        <v>501</v>
      </c>
    </row>
    <row r="6814" spans="1:7" x14ac:dyDescent="0.25">
      <c r="A6814">
        <v>460</v>
      </c>
      <c r="B6814">
        <v>500</v>
      </c>
      <c r="C6814" t="s">
        <v>1094</v>
      </c>
      <c r="D6814" t="s">
        <v>913</v>
      </c>
      <c r="E6814" t="s">
        <v>1046</v>
      </c>
      <c r="F6814" t="str">
        <f t="shared" si="106"/>
        <v>460500DKA6430DKA1090DKA3200</v>
      </c>
      <c r="G6814" t="s">
        <v>723</v>
      </c>
    </row>
    <row r="6815" spans="1:7" x14ac:dyDescent="0.25">
      <c r="A6815">
        <v>460</v>
      </c>
      <c r="B6815">
        <v>500</v>
      </c>
      <c r="C6815" t="s">
        <v>1094</v>
      </c>
      <c r="D6815" t="s">
        <v>913</v>
      </c>
      <c r="E6815" t="s">
        <v>1048</v>
      </c>
      <c r="F6815" t="str">
        <f t="shared" si="106"/>
        <v>460500DKA6430DKA1090DKA3210</v>
      </c>
      <c r="G6815" t="s">
        <v>723</v>
      </c>
    </row>
    <row r="6816" spans="1:7" x14ac:dyDescent="0.25">
      <c r="A6816">
        <v>460</v>
      </c>
      <c r="B6816">
        <v>500</v>
      </c>
      <c r="C6816" t="s">
        <v>1094</v>
      </c>
      <c r="D6816" t="s">
        <v>913</v>
      </c>
      <c r="E6816" t="s">
        <v>1050</v>
      </c>
      <c r="F6816" t="str">
        <f t="shared" si="106"/>
        <v>460500DKA6430DKA1090DKA3220</v>
      </c>
      <c r="G6816" t="s">
        <v>723</v>
      </c>
    </row>
    <row r="6817" spans="1:7" x14ac:dyDescent="0.25">
      <c r="A6817">
        <v>460</v>
      </c>
      <c r="B6817">
        <v>500</v>
      </c>
      <c r="C6817" t="s">
        <v>1094</v>
      </c>
      <c r="D6817" t="s">
        <v>913</v>
      </c>
      <c r="E6817" t="s">
        <v>1052</v>
      </c>
      <c r="F6817" t="str">
        <f t="shared" si="106"/>
        <v>460500DKA6430DKA1090DKA3230</v>
      </c>
      <c r="G6817" t="s">
        <v>723</v>
      </c>
    </row>
    <row r="6818" spans="1:7" x14ac:dyDescent="0.25">
      <c r="A6818">
        <v>460</v>
      </c>
      <c r="B6818">
        <v>510</v>
      </c>
      <c r="C6818" t="s">
        <v>1092</v>
      </c>
      <c r="D6818" t="s">
        <v>908</v>
      </c>
      <c r="E6818" t="s">
        <v>1046</v>
      </c>
      <c r="F6818" t="str">
        <f t="shared" si="106"/>
        <v>460510DKA6410DKA1040-1050DKA3200</v>
      </c>
      <c r="G6818" t="s">
        <v>723</v>
      </c>
    </row>
    <row r="6819" spans="1:7" x14ac:dyDescent="0.25">
      <c r="A6819">
        <v>460</v>
      </c>
      <c r="B6819">
        <v>510</v>
      </c>
      <c r="C6819" t="s">
        <v>1092</v>
      </c>
      <c r="D6819" t="s">
        <v>908</v>
      </c>
      <c r="E6819" t="s">
        <v>1048</v>
      </c>
      <c r="F6819" t="str">
        <f t="shared" si="106"/>
        <v>460510DKA6410DKA1040-1050DKA3210</v>
      </c>
      <c r="G6819" t="s">
        <v>723</v>
      </c>
    </row>
    <row r="6820" spans="1:7" x14ac:dyDescent="0.25">
      <c r="A6820">
        <v>460</v>
      </c>
      <c r="B6820">
        <v>510</v>
      </c>
      <c r="C6820" t="s">
        <v>1092</v>
      </c>
      <c r="D6820" t="s">
        <v>908</v>
      </c>
      <c r="E6820" t="s">
        <v>1050</v>
      </c>
      <c r="F6820" t="str">
        <f t="shared" si="106"/>
        <v>460510DKA6410DKA1040-1050DKA3220</v>
      </c>
      <c r="G6820" t="s">
        <v>723</v>
      </c>
    </row>
    <row r="6821" spans="1:7" x14ac:dyDescent="0.25">
      <c r="A6821">
        <v>460</v>
      </c>
      <c r="B6821">
        <v>510</v>
      </c>
      <c r="C6821" t="s">
        <v>1092</v>
      </c>
      <c r="D6821" t="s">
        <v>908</v>
      </c>
      <c r="E6821" t="s">
        <v>1052</v>
      </c>
      <c r="F6821" t="str">
        <f t="shared" si="106"/>
        <v>460510DKA6410DKA1040-1050DKA3230</v>
      </c>
      <c r="G6821" t="s">
        <v>723</v>
      </c>
    </row>
    <row r="6822" spans="1:7" x14ac:dyDescent="0.25">
      <c r="A6822">
        <v>460</v>
      </c>
      <c r="B6822">
        <v>510</v>
      </c>
      <c r="C6822" t="s">
        <v>1092</v>
      </c>
      <c r="D6822" t="s">
        <v>910</v>
      </c>
      <c r="E6822" t="s">
        <v>1046</v>
      </c>
      <c r="F6822" t="str">
        <f t="shared" si="106"/>
        <v>460510DKA6410DKA1060DKA3200</v>
      </c>
      <c r="G6822" t="s">
        <v>501</v>
      </c>
    </row>
    <row r="6823" spans="1:7" x14ac:dyDescent="0.25">
      <c r="A6823">
        <v>460</v>
      </c>
      <c r="B6823">
        <v>510</v>
      </c>
      <c r="C6823" t="s">
        <v>1092</v>
      </c>
      <c r="D6823" t="s">
        <v>910</v>
      </c>
      <c r="E6823" t="s">
        <v>1048</v>
      </c>
      <c r="F6823" t="str">
        <f t="shared" si="106"/>
        <v>460510DKA6410DKA1060DKA3210</v>
      </c>
      <c r="G6823" t="s">
        <v>501</v>
      </c>
    </row>
    <row r="6824" spans="1:7" x14ac:dyDescent="0.25">
      <c r="A6824">
        <v>460</v>
      </c>
      <c r="B6824">
        <v>510</v>
      </c>
      <c r="C6824" t="s">
        <v>1092</v>
      </c>
      <c r="D6824" t="s">
        <v>910</v>
      </c>
      <c r="E6824" t="s">
        <v>1050</v>
      </c>
      <c r="F6824" t="str">
        <f t="shared" si="106"/>
        <v>460510DKA6410DKA1060DKA3220</v>
      </c>
      <c r="G6824" t="s">
        <v>501</v>
      </c>
    </row>
    <row r="6825" spans="1:7" x14ac:dyDescent="0.25">
      <c r="A6825">
        <v>460</v>
      </c>
      <c r="B6825">
        <v>510</v>
      </c>
      <c r="C6825" t="s">
        <v>1092</v>
      </c>
      <c r="D6825" t="s">
        <v>910</v>
      </c>
      <c r="E6825" t="s">
        <v>1052</v>
      </c>
      <c r="F6825" t="str">
        <f t="shared" si="106"/>
        <v>460510DKA6410DKA1060DKA3230</v>
      </c>
      <c r="G6825" t="s">
        <v>501</v>
      </c>
    </row>
    <row r="6826" spans="1:7" x14ac:dyDescent="0.25">
      <c r="A6826">
        <v>460</v>
      </c>
      <c r="B6826">
        <v>510</v>
      </c>
      <c r="C6826" t="s">
        <v>1092</v>
      </c>
      <c r="D6826" t="s">
        <v>911</v>
      </c>
      <c r="E6826" t="s">
        <v>1046</v>
      </c>
      <c r="F6826" t="str">
        <f t="shared" si="106"/>
        <v>460510DKA6410DKA1070-1080DKA3200</v>
      </c>
      <c r="G6826" t="s">
        <v>723</v>
      </c>
    </row>
    <row r="6827" spans="1:7" x14ac:dyDescent="0.25">
      <c r="A6827">
        <v>460</v>
      </c>
      <c r="B6827">
        <v>510</v>
      </c>
      <c r="C6827" t="s">
        <v>1092</v>
      </c>
      <c r="D6827" t="s">
        <v>911</v>
      </c>
      <c r="E6827" t="s">
        <v>1048</v>
      </c>
      <c r="F6827" t="str">
        <f t="shared" si="106"/>
        <v>460510DKA6410DKA1070-1080DKA3210</v>
      </c>
      <c r="G6827" t="s">
        <v>723</v>
      </c>
    </row>
    <row r="6828" spans="1:7" x14ac:dyDescent="0.25">
      <c r="A6828">
        <v>460</v>
      </c>
      <c r="B6828">
        <v>510</v>
      </c>
      <c r="C6828" t="s">
        <v>1092</v>
      </c>
      <c r="D6828" t="s">
        <v>911</v>
      </c>
      <c r="E6828" t="s">
        <v>1050</v>
      </c>
      <c r="F6828" t="str">
        <f t="shared" si="106"/>
        <v>460510DKA6410DKA1070-1080DKA3220</v>
      </c>
      <c r="G6828" t="s">
        <v>723</v>
      </c>
    </row>
    <row r="6829" spans="1:7" x14ac:dyDescent="0.25">
      <c r="A6829">
        <v>460</v>
      </c>
      <c r="B6829">
        <v>510</v>
      </c>
      <c r="C6829" t="s">
        <v>1092</v>
      </c>
      <c r="D6829" t="s">
        <v>911</v>
      </c>
      <c r="E6829" t="s">
        <v>1052</v>
      </c>
      <c r="F6829" t="str">
        <f t="shared" si="106"/>
        <v>460510DKA6410DKA1070-1080DKA3230</v>
      </c>
      <c r="G6829" t="s">
        <v>723</v>
      </c>
    </row>
    <row r="6830" spans="1:7" x14ac:dyDescent="0.25">
      <c r="A6830">
        <v>460</v>
      </c>
      <c r="B6830">
        <v>510</v>
      </c>
      <c r="C6830" t="s">
        <v>1092</v>
      </c>
      <c r="D6830" t="s">
        <v>913</v>
      </c>
      <c r="E6830" t="s">
        <v>1046</v>
      </c>
      <c r="F6830" t="str">
        <f t="shared" si="106"/>
        <v>460510DKA6410DKA1090DKA3200</v>
      </c>
      <c r="G6830" t="s">
        <v>501</v>
      </c>
    </row>
    <row r="6831" spans="1:7" x14ac:dyDescent="0.25">
      <c r="A6831">
        <v>460</v>
      </c>
      <c r="B6831">
        <v>510</v>
      </c>
      <c r="C6831" t="s">
        <v>1092</v>
      </c>
      <c r="D6831" t="s">
        <v>913</v>
      </c>
      <c r="E6831" t="s">
        <v>1048</v>
      </c>
      <c r="F6831" t="str">
        <f t="shared" si="106"/>
        <v>460510DKA6410DKA1090DKA3210</v>
      </c>
      <c r="G6831" t="s">
        <v>501</v>
      </c>
    </row>
    <row r="6832" spans="1:7" x14ac:dyDescent="0.25">
      <c r="A6832">
        <v>460</v>
      </c>
      <c r="B6832">
        <v>510</v>
      </c>
      <c r="C6832" t="s">
        <v>1092</v>
      </c>
      <c r="D6832" t="s">
        <v>913</v>
      </c>
      <c r="E6832" t="s">
        <v>1050</v>
      </c>
      <c r="F6832" t="str">
        <f t="shared" si="106"/>
        <v>460510DKA6410DKA1090DKA3220</v>
      </c>
      <c r="G6832" t="s">
        <v>501</v>
      </c>
    </row>
    <row r="6833" spans="1:7" x14ac:dyDescent="0.25">
      <c r="A6833">
        <v>460</v>
      </c>
      <c r="B6833">
        <v>510</v>
      </c>
      <c r="C6833" t="s">
        <v>1092</v>
      </c>
      <c r="D6833" t="s">
        <v>913</v>
      </c>
      <c r="E6833" t="s">
        <v>1052</v>
      </c>
      <c r="F6833" t="str">
        <f t="shared" si="106"/>
        <v>460510DKA6410DKA1090DKA3230</v>
      </c>
      <c r="G6833" t="s">
        <v>501</v>
      </c>
    </row>
    <row r="6834" spans="1:7" x14ac:dyDescent="0.25">
      <c r="A6834">
        <v>460</v>
      </c>
      <c r="B6834">
        <v>510</v>
      </c>
      <c r="C6834" t="s">
        <v>1093</v>
      </c>
      <c r="D6834" t="s">
        <v>908</v>
      </c>
      <c r="E6834" t="s">
        <v>1046</v>
      </c>
      <c r="F6834" t="str">
        <f t="shared" si="106"/>
        <v>460510DKA6420DKA1040-1050DKA3200</v>
      </c>
      <c r="G6834" t="s">
        <v>501</v>
      </c>
    </row>
    <row r="6835" spans="1:7" x14ac:dyDescent="0.25">
      <c r="A6835">
        <v>460</v>
      </c>
      <c r="B6835">
        <v>510</v>
      </c>
      <c r="C6835" t="s">
        <v>1093</v>
      </c>
      <c r="D6835" t="s">
        <v>908</v>
      </c>
      <c r="E6835" t="s">
        <v>1048</v>
      </c>
      <c r="F6835" t="str">
        <f t="shared" si="106"/>
        <v>460510DKA6420DKA1040-1050DKA3210</v>
      </c>
      <c r="G6835" t="s">
        <v>501</v>
      </c>
    </row>
    <row r="6836" spans="1:7" x14ac:dyDescent="0.25">
      <c r="A6836">
        <v>460</v>
      </c>
      <c r="B6836">
        <v>510</v>
      </c>
      <c r="C6836" t="s">
        <v>1093</v>
      </c>
      <c r="D6836" t="s">
        <v>908</v>
      </c>
      <c r="E6836" t="s">
        <v>1050</v>
      </c>
      <c r="F6836" t="str">
        <f t="shared" si="106"/>
        <v>460510DKA6420DKA1040-1050DKA3220</v>
      </c>
      <c r="G6836" t="s">
        <v>501</v>
      </c>
    </row>
    <row r="6837" spans="1:7" x14ac:dyDescent="0.25">
      <c r="A6837">
        <v>460</v>
      </c>
      <c r="B6837">
        <v>510</v>
      </c>
      <c r="C6837" t="s">
        <v>1093</v>
      </c>
      <c r="D6837" t="s">
        <v>908</v>
      </c>
      <c r="E6837" t="s">
        <v>1052</v>
      </c>
      <c r="F6837" t="str">
        <f t="shared" si="106"/>
        <v>460510DKA6420DKA1040-1050DKA3230</v>
      </c>
      <c r="G6837" t="s">
        <v>501</v>
      </c>
    </row>
    <row r="6838" spans="1:7" x14ac:dyDescent="0.25">
      <c r="A6838">
        <v>460</v>
      </c>
      <c r="B6838">
        <v>510</v>
      </c>
      <c r="C6838" t="s">
        <v>1093</v>
      </c>
      <c r="D6838" t="s">
        <v>910</v>
      </c>
      <c r="E6838" t="s">
        <v>1046</v>
      </c>
      <c r="F6838" t="str">
        <f t="shared" si="106"/>
        <v>460510DKA6420DKA1060DKA3200</v>
      </c>
      <c r="G6838" t="s">
        <v>501</v>
      </c>
    </row>
    <row r="6839" spans="1:7" x14ac:dyDescent="0.25">
      <c r="A6839">
        <v>460</v>
      </c>
      <c r="B6839">
        <v>510</v>
      </c>
      <c r="C6839" t="s">
        <v>1093</v>
      </c>
      <c r="D6839" t="s">
        <v>910</v>
      </c>
      <c r="E6839" t="s">
        <v>1048</v>
      </c>
      <c r="F6839" t="str">
        <f t="shared" si="106"/>
        <v>460510DKA6420DKA1060DKA3210</v>
      </c>
      <c r="G6839" t="s">
        <v>501</v>
      </c>
    </row>
    <row r="6840" spans="1:7" x14ac:dyDescent="0.25">
      <c r="A6840">
        <v>460</v>
      </c>
      <c r="B6840">
        <v>510</v>
      </c>
      <c r="C6840" t="s">
        <v>1093</v>
      </c>
      <c r="D6840" t="s">
        <v>910</v>
      </c>
      <c r="E6840" t="s">
        <v>1050</v>
      </c>
      <c r="F6840" t="str">
        <f t="shared" si="106"/>
        <v>460510DKA6420DKA1060DKA3220</v>
      </c>
      <c r="G6840" t="s">
        <v>501</v>
      </c>
    </row>
    <row r="6841" spans="1:7" x14ac:dyDescent="0.25">
      <c r="A6841">
        <v>460</v>
      </c>
      <c r="B6841">
        <v>510</v>
      </c>
      <c r="C6841" t="s">
        <v>1093</v>
      </c>
      <c r="D6841" t="s">
        <v>910</v>
      </c>
      <c r="E6841" t="s">
        <v>1052</v>
      </c>
      <c r="F6841" t="str">
        <f t="shared" si="106"/>
        <v>460510DKA6420DKA1060DKA3230</v>
      </c>
      <c r="G6841" t="s">
        <v>501</v>
      </c>
    </row>
    <row r="6842" spans="1:7" x14ac:dyDescent="0.25">
      <c r="A6842">
        <v>460</v>
      </c>
      <c r="B6842">
        <v>510</v>
      </c>
      <c r="C6842" t="s">
        <v>1093</v>
      </c>
      <c r="D6842" t="s">
        <v>911</v>
      </c>
      <c r="E6842" t="s">
        <v>1046</v>
      </c>
      <c r="F6842" t="str">
        <f t="shared" si="106"/>
        <v>460510DKA6420DKA1070-1080DKA3200</v>
      </c>
      <c r="G6842" t="s">
        <v>501</v>
      </c>
    </row>
    <row r="6843" spans="1:7" x14ac:dyDescent="0.25">
      <c r="A6843">
        <v>460</v>
      </c>
      <c r="B6843">
        <v>510</v>
      </c>
      <c r="C6843" t="s">
        <v>1093</v>
      </c>
      <c r="D6843" t="s">
        <v>911</v>
      </c>
      <c r="E6843" t="s">
        <v>1048</v>
      </c>
      <c r="F6843" t="str">
        <f t="shared" si="106"/>
        <v>460510DKA6420DKA1070-1080DKA3210</v>
      </c>
      <c r="G6843" t="s">
        <v>501</v>
      </c>
    </row>
    <row r="6844" spans="1:7" x14ac:dyDescent="0.25">
      <c r="A6844">
        <v>460</v>
      </c>
      <c r="B6844">
        <v>510</v>
      </c>
      <c r="C6844" t="s">
        <v>1093</v>
      </c>
      <c r="D6844" t="s">
        <v>911</v>
      </c>
      <c r="E6844" t="s">
        <v>1050</v>
      </c>
      <c r="F6844" t="str">
        <f t="shared" si="106"/>
        <v>460510DKA6420DKA1070-1080DKA3220</v>
      </c>
      <c r="G6844" t="s">
        <v>501</v>
      </c>
    </row>
    <row r="6845" spans="1:7" x14ac:dyDescent="0.25">
      <c r="A6845">
        <v>460</v>
      </c>
      <c r="B6845">
        <v>510</v>
      </c>
      <c r="C6845" t="s">
        <v>1093</v>
      </c>
      <c r="D6845" t="s">
        <v>911</v>
      </c>
      <c r="E6845" t="s">
        <v>1052</v>
      </c>
      <c r="F6845" t="str">
        <f t="shared" si="106"/>
        <v>460510DKA6420DKA1070-1080DKA3230</v>
      </c>
      <c r="G6845" t="s">
        <v>501</v>
      </c>
    </row>
    <row r="6846" spans="1:7" x14ac:dyDescent="0.25">
      <c r="A6846">
        <v>460</v>
      </c>
      <c r="B6846">
        <v>510</v>
      </c>
      <c r="C6846" t="s">
        <v>1093</v>
      </c>
      <c r="D6846" t="s">
        <v>913</v>
      </c>
      <c r="E6846" t="s">
        <v>1046</v>
      </c>
      <c r="F6846" t="str">
        <f t="shared" si="106"/>
        <v>460510DKA6420DKA1090DKA3200</v>
      </c>
      <c r="G6846" t="s">
        <v>501</v>
      </c>
    </row>
    <row r="6847" spans="1:7" x14ac:dyDescent="0.25">
      <c r="A6847">
        <v>460</v>
      </c>
      <c r="B6847">
        <v>510</v>
      </c>
      <c r="C6847" t="s">
        <v>1093</v>
      </c>
      <c r="D6847" t="s">
        <v>913</v>
      </c>
      <c r="E6847" t="s">
        <v>1048</v>
      </c>
      <c r="F6847" t="str">
        <f t="shared" si="106"/>
        <v>460510DKA6420DKA1090DKA3210</v>
      </c>
      <c r="G6847" t="s">
        <v>501</v>
      </c>
    </row>
    <row r="6848" spans="1:7" x14ac:dyDescent="0.25">
      <c r="A6848">
        <v>460</v>
      </c>
      <c r="B6848">
        <v>510</v>
      </c>
      <c r="C6848" t="s">
        <v>1093</v>
      </c>
      <c r="D6848" t="s">
        <v>913</v>
      </c>
      <c r="E6848" t="s">
        <v>1050</v>
      </c>
      <c r="F6848" t="str">
        <f t="shared" si="106"/>
        <v>460510DKA6420DKA1090DKA3220</v>
      </c>
      <c r="G6848" t="s">
        <v>501</v>
      </c>
    </row>
    <row r="6849" spans="1:7" x14ac:dyDescent="0.25">
      <c r="A6849">
        <v>460</v>
      </c>
      <c r="B6849">
        <v>510</v>
      </c>
      <c r="C6849" t="s">
        <v>1093</v>
      </c>
      <c r="D6849" t="s">
        <v>913</v>
      </c>
      <c r="E6849" t="s">
        <v>1052</v>
      </c>
      <c r="F6849" t="str">
        <f t="shared" si="106"/>
        <v>460510DKA6420DKA1090DKA3230</v>
      </c>
      <c r="G6849" t="s">
        <v>501</v>
      </c>
    </row>
    <row r="6850" spans="1:7" x14ac:dyDescent="0.25">
      <c r="A6850">
        <v>460</v>
      </c>
      <c r="B6850">
        <v>510</v>
      </c>
      <c r="C6850" t="s">
        <v>1094</v>
      </c>
      <c r="D6850" t="s">
        <v>908</v>
      </c>
      <c r="E6850" t="s">
        <v>1046</v>
      </c>
      <c r="F6850" t="str">
        <f t="shared" si="106"/>
        <v>460510DKA6430DKA1040-1050DKA3200</v>
      </c>
      <c r="G6850" t="s">
        <v>501</v>
      </c>
    </row>
    <row r="6851" spans="1:7" x14ac:dyDescent="0.25">
      <c r="A6851">
        <v>460</v>
      </c>
      <c r="B6851">
        <v>510</v>
      </c>
      <c r="C6851" t="s">
        <v>1094</v>
      </c>
      <c r="D6851" t="s">
        <v>908</v>
      </c>
      <c r="E6851" t="s">
        <v>1048</v>
      </c>
      <c r="F6851" t="str">
        <f t="shared" ref="F6851:F6914" si="107">CONCATENATE(A6851,B6851,C6851,D6851,E6851)</f>
        <v>460510DKA6430DKA1040-1050DKA3210</v>
      </c>
      <c r="G6851" t="s">
        <v>501</v>
      </c>
    </row>
    <row r="6852" spans="1:7" x14ac:dyDescent="0.25">
      <c r="A6852">
        <v>460</v>
      </c>
      <c r="B6852">
        <v>510</v>
      </c>
      <c r="C6852" t="s">
        <v>1094</v>
      </c>
      <c r="D6852" t="s">
        <v>908</v>
      </c>
      <c r="E6852" t="s">
        <v>1050</v>
      </c>
      <c r="F6852" t="str">
        <f t="shared" si="107"/>
        <v>460510DKA6430DKA1040-1050DKA3220</v>
      </c>
      <c r="G6852" t="s">
        <v>501</v>
      </c>
    </row>
    <row r="6853" spans="1:7" x14ac:dyDescent="0.25">
      <c r="A6853">
        <v>460</v>
      </c>
      <c r="B6853">
        <v>510</v>
      </c>
      <c r="C6853" t="s">
        <v>1094</v>
      </c>
      <c r="D6853" t="s">
        <v>908</v>
      </c>
      <c r="E6853" t="s">
        <v>1052</v>
      </c>
      <c r="F6853" t="str">
        <f t="shared" si="107"/>
        <v>460510DKA6430DKA1040-1050DKA3230</v>
      </c>
      <c r="G6853" t="s">
        <v>501</v>
      </c>
    </row>
    <row r="6854" spans="1:7" x14ac:dyDescent="0.25">
      <c r="A6854">
        <v>460</v>
      </c>
      <c r="B6854">
        <v>510</v>
      </c>
      <c r="C6854" t="s">
        <v>1094</v>
      </c>
      <c r="D6854" t="s">
        <v>910</v>
      </c>
      <c r="E6854" t="s">
        <v>1046</v>
      </c>
      <c r="F6854" t="str">
        <f t="shared" si="107"/>
        <v>460510DKA6430DKA1060DKA3200</v>
      </c>
      <c r="G6854" t="s">
        <v>723</v>
      </c>
    </row>
    <row r="6855" spans="1:7" x14ac:dyDescent="0.25">
      <c r="A6855">
        <v>460</v>
      </c>
      <c r="B6855">
        <v>510</v>
      </c>
      <c r="C6855" t="s">
        <v>1094</v>
      </c>
      <c r="D6855" t="s">
        <v>910</v>
      </c>
      <c r="E6855" t="s">
        <v>1048</v>
      </c>
      <c r="F6855" t="str">
        <f t="shared" si="107"/>
        <v>460510DKA6430DKA1060DKA3210</v>
      </c>
      <c r="G6855" t="s">
        <v>723</v>
      </c>
    </row>
    <row r="6856" spans="1:7" x14ac:dyDescent="0.25">
      <c r="A6856">
        <v>460</v>
      </c>
      <c r="B6856">
        <v>510</v>
      </c>
      <c r="C6856" t="s">
        <v>1094</v>
      </c>
      <c r="D6856" t="s">
        <v>910</v>
      </c>
      <c r="E6856" t="s">
        <v>1050</v>
      </c>
      <c r="F6856" t="str">
        <f t="shared" si="107"/>
        <v>460510DKA6430DKA1060DKA3220</v>
      </c>
      <c r="G6856" t="s">
        <v>723</v>
      </c>
    </row>
    <row r="6857" spans="1:7" x14ac:dyDescent="0.25">
      <c r="A6857">
        <v>460</v>
      </c>
      <c r="B6857">
        <v>510</v>
      </c>
      <c r="C6857" t="s">
        <v>1094</v>
      </c>
      <c r="D6857" t="s">
        <v>910</v>
      </c>
      <c r="E6857" t="s">
        <v>1052</v>
      </c>
      <c r="F6857" t="str">
        <f t="shared" si="107"/>
        <v>460510DKA6430DKA1060DKA3230</v>
      </c>
      <c r="G6857" t="s">
        <v>723</v>
      </c>
    </row>
    <row r="6858" spans="1:7" x14ac:dyDescent="0.25">
      <c r="A6858">
        <v>460</v>
      </c>
      <c r="B6858">
        <v>510</v>
      </c>
      <c r="C6858" t="s">
        <v>1094</v>
      </c>
      <c r="D6858" t="s">
        <v>911</v>
      </c>
      <c r="E6858" t="s">
        <v>1046</v>
      </c>
      <c r="F6858" t="str">
        <f t="shared" si="107"/>
        <v>460510DKA6430DKA1070-1080DKA3200</v>
      </c>
      <c r="G6858" t="s">
        <v>501</v>
      </c>
    </row>
    <row r="6859" spans="1:7" x14ac:dyDescent="0.25">
      <c r="A6859">
        <v>460</v>
      </c>
      <c r="B6859">
        <v>510</v>
      </c>
      <c r="C6859" t="s">
        <v>1094</v>
      </c>
      <c r="D6859" t="s">
        <v>911</v>
      </c>
      <c r="E6859" t="s">
        <v>1048</v>
      </c>
      <c r="F6859" t="str">
        <f t="shared" si="107"/>
        <v>460510DKA6430DKA1070-1080DKA3210</v>
      </c>
      <c r="G6859" t="s">
        <v>501</v>
      </c>
    </row>
    <row r="6860" spans="1:7" x14ac:dyDescent="0.25">
      <c r="A6860">
        <v>460</v>
      </c>
      <c r="B6860">
        <v>510</v>
      </c>
      <c r="C6860" t="s">
        <v>1094</v>
      </c>
      <c r="D6860" t="s">
        <v>911</v>
      </c>
      <c r="E6860" t="s">
        <v>1050</v>
      </c>
      <c r="F6860" t="str">
        <f t="shared" si="107"/>
        <v>460510DKA6430DKA1070-1080DKA3220</v>
      </c>
      <c r="G6860" t="s">
        <v>501</v>
      </c>
    </row>
    <row r="6861" spans="1:7" x14ac:dyDescent="0.25">
      <c r="A6861">
        <v>460</v>
      </c>
      <c r="B6861">
        <v>510</v>
      </c>
      <c r="C6861" t="s">
        <v>1094</v>
      </c>
      <c r="D6861" t="s">
        <v>911</v>
      </c>
      <c r="E6861" t="s">
        <v>1052</v>
      </c>
      <c r="F6861" t="str">
        <f t="shared" si="107"/>
        <v>460510DKA6430DKA1070-1080DKA3230</v>
      </c>
      <c r="G6861" t="s">
        <v>501</v>
      </c>
    </row>
    <row r="6862" spans="1:7" x14ac:dyDescent="0.25">
      <c r="A6862">
        <v>460</v>
      </c>
      <c r="B6862">
        <v>510</v>
      </c>
      <c r="C6862" t="s">
        <v>1094</v>
      </c>
      <c r="D6862" t="s">
        <v>913</v>
      </c>
      <c r="E6862" t="s">
        <v>1046</v>
      </c>
      <c r="F6862" t="str">
        <f t="shared" si="107"/>
        <v>460510DKA6430DKA1090DKA3200</v>
      </c>
      <c r="G6862" t="s">
        <v>723</v>
      </c>
    </row>
    <row r="6863" spans="1:7" x14ac:dyDescent="0.25">
      <c r="A6863">
        <v>460</v>
      </c>
      <c r="B6863">
        <v>510</v>
      </c>
      <c r="C6863" t="s">
        <v>1094</v>
      </c>
      <c r="D6863" t="s">
        <v>913</v>
      </c>
      <c r="E6863" t="s">
        <v>1048</v>
      </c>
      <c r="F6863" t="str">
        <f t="shared" si="107"/>
        <v>460510DKA6430DKA1090DKA3210</v>
      </c>
      <c r="G6863" t="s">
        <v>723</v>
      </c>
    </row>
    <row r="6864" spans="1:7" x14ac:dyDescent="0.25">
      <c r="A6864">
        <v>460</v>
      </c>
      <c r="B6864">
        <v>510</v>
      </c>
      <c r="C6864" t="s">
        <v>1094</v>
      </c>
      <c r="D6864" t="s">
        <v>913</v>
      </c>
      <c r="E6864" t="s">
        <v>1050</v>
      </c>
      <c r="F6864" t="str">
        <f t="shared" si="107"/>
        <v>460510DKA6430DKA1090DKA3220</v>
      </c>
      <c r="G6864" t="s">
        <v>723</v>
      </c>
    </row>
    <row r="6865" spans="1:7" x14ac:dyDescent="0.25">
      <c r="A6865">
        <v>460</v>
      </c>
      <c r="B6865">
        <v>510</v>
      </c>
      <c r="C6865" t="s">
        <v>1094</v>
      </c>
      <c r="D6865" t="s">
        <v>913</v>
      </c>
      <c r="E6865" t="s">
        <v>1052</v>
      </c>
      <c r="F6865" t="str">
        <f t="shared" si="107"/>
        <v>460510DKA6430DKA1090DKA3230</v>
      </c>
      <c r="G6865" t="s">
        <v>723</v>
      </c>
    </row>
    <row r="6866" spans="1:7" x14ac:dyDescent="0.25">
      <c r="A6866">
        <v>460</v>
      </c>
      <c r="B6866">
        <v>520</v>
      </c>
      <c r="C6866" t="s">
        <v>1092</v>
      </c>
      <c r="D6866" t="s">
        <v>908</v>
      </c>
      <c r="E6866" t="s">
        <v>1046</v>
      </c>
      <c r="F6866" t="str">
        <f t="shared" si="107"/>
        <v>460520DKA6410DKA1040-1050DKA3200</v>
      </c>
      <c r="G6866" t="s">
        <v>723</v>
      </c>
    </row>
    <row r="6867" spans="1:7" x14ac:dyDescent="0.25">
      <c r="A6867">
        <v>460</v>
      </c>
      <c r="B6867">
        <v>520</v>
      </c>
      <c r="C6867" t="s">
        <v>1092</v>
      </c>
      <c r="D6867" t="s">
        <v>908</v>
      </c>
      <c r="E6867" t="s">
        <v>1048</v>
      </c>
      <c r="F6867" t="str">
        <f t="shared" si="107"/>
        <v>460520DKA6410DKA1040-1050DKA3210</v>
      </c>
      <c r="G6867" t="s">
        <v>723</v>
      </c>
    </row>
    <row r="6868" spans="1:7" x14ac:dyDescent="0.25">
      <c r="A6868">
        <v>460</v>
      </c>
      <c r="B6868">
        <v>520</v>
      </c>
      <c r="C6868" t="s">
        <v>1092</v>
      </c>
      <c r="D6868" t="s">
        <v>908</v>
      </c>
      <c r="E6868" t="s">
        <v>1050</v>
      </c>
      <c r="F6868" t="str">
        <f t="shared" si="107"/>
        <v>460520DKA6410DKA1040-1050DKA3220</v>
      </c>
      <c r="G6868" t="s">
        <v>723</v>
      </c>
    </row>
    <row r="6869" spans="1:7" x14ac:dyDescent="0.25">
      <c r="A6869">
        <v>460</v>
      </c>
      <c r="B6869">
        <v>520</v>
      </c>
      <c r="C6869" t="s">
        <v>1092</v>
      </c>
      <c r="D6869" t="s">
        <v>908</v>
      </c>
      <c r="E6869" t="s">
        <v>1052</v>
      </c>
      <c r="F6869" t="str">
        <f t="shared" si="107"/>
        <v>460520DKA6410DKA1040-1050DKA3230</v>
      </c>
      <c r="G6869" t="s">
        <v>723</v>
      </c>
    </row>
    <row r="6870" spans="1:7" x14ac:dyDescent="0.25">
      <c r="A6870">
        <v>460</v>
      </c>
      <c r="B6870">
        <v>520</v>
      </c>
      <c r="C6870" t="s">
        <v>1092</v>
      </c>
      <c r="D6870" t="s">
        <v>910</v>
      </c>
      <c r="E6870" t="s">
        <v>1046</v>
      </c>
      <c r="F6870" t="str">
        <f t="shared" si="107"/>
        <v>460520DKA6410DKA1060DKA3200</v>
      </c>
      <c r="G6870" t="s">
        <v>501</v>
      </c>
    </row>
    <row r="6871" spans="1:7" x14ac:dyDescent="0.25">
      <c r="A6871">
        <v>460</v>
      </c>
      <c r="B6871">
        <v>520</v>
      </c>
      <c r="C6871" t="s">
        <v>1092</v>
      </c>
      <c r="D6871" t="s">
        <v>910</v>
      </c>
      <c r="E6871" t="s">
        <v>1048</v>
      </c>
      <c r="F6871" t="str">
        <f t="shared" si="107"/>
        <v>460520DKA6410DKA1060DKA3210</v>
      </c>
      <c r="G6871" t="s">
        <v>501</v>
      </c>
    </row>
    <row r="6872" spans="1:7" x14ac:dyDescent="0.25">
      <c r="A6872">
        <v>460</v>
      </c>
      <c r="B6872">
        <v>520</v>
      </c>
      <c r="C6872" t="s">
        <v>1092</v>
      </c>
      <c r="D6872" t="s">
        <v>910</v>
      </c>
      <c r="E6872" t="s">
        <v>1050</v>
      </c>
      <c r="F6872" t="str">
        <f t="shared" si="107"/>
        <v>460520DKA6410DKA1060DKA3220</v>
      </c>
      <c r="G6872" t="s">
        <v>501</v>
      </c>
    </row>
    <row r="6873" spans="1:7" x14ac:dyDescent="0.25">
      <c r="A6873">
        <v>460</v>
      </c>
      <c r="B6873">
        <v>520</v>
      </c>
      <c r="C6873" t="s">
        <v>1092</v>
      </c>
      <c r="D6873" t="s">
        <v>910</v>
      </c>
      <c r="E6873" t="s">
        <v>1052</v>
      </c>
      <c r="F6873" t="str">
        <f t="shared" si="107"/>
        <v>460520DKA6410DKA1060DKA3230</v>
      </c>
      <c r="G6873" t="s">
        <v>501</v>
      </c>
    </row>
    <row r="6874" spans="1:7" x14ac:dyDescent="0.25">
      <c r="A6874">
        <v>460</v>
      </c>
      <c r="B6874">
        <v>520</v>
      </c>
      <c r="C6874" t="s">
        <v>1092</v>
      </c>
      <c r="D6874" t="s">
        <v>911</v>
      </c>
      <c r="E6874" t="s">
        <v>1046</v>
      </c>
      <c r="F6874" t="str">
        <f t="shared" si="107"/>
        <v>460520DKA6410DKA1070-1080DKA3200</v>
      </c>
      <c r="G6874" t="s">
        <v>723</v>
      </c>
    </row>
    <row r="6875" spans="1:7" x14ac:dyDescent="0.25">
      <c r="A6875">
        <v>460</v>
      </c>
      <c r="B6875">
        <v>520</v>
      </c>
      <c r="C6875" t="s">
        <v>1092</v>
      </c>
      <c r="D6875" t="s">
        <v>911</v>
      </c>
      <c r="E6875" t="s">
        <v>1048</v>
      </c>
      <c r="F6875" t="str">
        <f t="shared" si="107"/>
        <v>460520DKA6410DKA1070-1080DKA3210</v>
      </c>
      <c r="G6875" t="s">
        <v>723</v>
      </c>
    </row>
    <row r="6876" spans="1:7" x14ac:dyDescent="0.25">
      <c r="A6876">
        <v>460</v>
      </c>
      <c r="B6876">
        <v>520</v>
      </c>
      <c r="C6876" t="s">
        <v>1092</v>
      </c>
      <c r="D6876" t="s">
        <v>911</v>
      </c>
      <c r="E6876" t="s">
        <v>1050</v>
      </c>
      <c r="F6876" t="str">
        <f t="shared" si="107"/>
        <v>460520DKA6410DKA1070-1080DKA3220</v>
      </c>
      <c r="G6876" t="s">
        <v>723</v>
      </c>
    </row>
    <row r="6877" spans="1:7" x14ac:dyDescent="0.25">
      <c r="A6877">
        <v>460</v>
      </c>
      <c r="B6877">
        <v>520</v>
      </c>
      <c r="C6877" t="s">
        <v>1092</v>
      </c>
      <c r="D6877" t="s">
        <v>911</v>
      </c>
      <c r="E6877" t="s">
        <v>1052</v>
      </c>
      <c r="F6877" t="str">
        <f t="shared" si="107"/>
        <v>460520DKA6410DKA1070-1080DKA3230</v>
      </c>
      <c r="G6877" t="s">
        <v>723</v>
      </c>
    </row>
    <row r="6878" spans="1:7" x14ac:dyDescent="0.25">
      <c r="A6878">
        <v>460</v>
      </c>
      <c r="B6878">
        <v>520</v>
      </c>
      <c r="C6878" t="s">
        <v>1092</v>
      </c>
      <c r="D6878" t="s">
        <v>913</v>
      </c>
      <c r="E6878" t="s">
        <v>1046</v>
      </c>
      <c r="F6878" t="str">
        <f t="shared" si="107"/>
        <v>460520DKA6410DKA1090DKA3200</v>
      </c>
      <c r="G6878" t="s">
        <v>501</v>
      </c>
    </row>
    <row r="6879" spans="1:7" x14ac:dyDescent="0.25">
      <c r="A6879">
        <v>460</v>
      </c>
      <c r="B6879">
        <v>520</v>
      </c>
      <c r="C6879" t="s">
        <v>1092</v>
      </c>
      <c r="D6879" t="s">
        <v>913</v>
      </c>
      <c r="E6879" t="s">
        <v>1048</v>
      </c>
      <c r="F6879" t="str">
        <f t="shared" si="107"/>
        <v>460520DKA6410DKA1090DKA3210</v>
      </c>
      <c r="G6879" t="s">
        <v>501</v>
      </c>
    </row>
    <row r="6880" spans="1:7" x14ac:dyDescent="0.25">
      <c r="A6880">
        <v>460</v>
      </c>
      <c r="B6880">
        <v>520</v>
      </c>
      <c r="C6880" t="s">
        <v>1092</v>
      </c>
      <c r="D6880" t="s">
        <v>913</v>
      </c>
      <c r="E6880" t="s">
        <v>1050</v>
      </c>
      <c r="F6880" t="str">
        <f t="shared" si="107"/>
        <v>460520DKA6410DKA1090DKA3220</v>
      </c>
      <c r="G6880" t="s">
        <v>501</v>
      </c>
    </row>
    <row r="6881" spans="1:7" x14ac:dyDescent="0.25">
      <c r="A6881">
        <v>460</v>
      </c>
      <c r="B6881">
        <v>520</v>
      </c>
      <c r="C6881" t="s">
        <v>1092</v>
      </c>
      <c r="D6881" t="s">
        <v>913</v>
      </c>
      <c r="E6881" t="s">
        <v>1052</v>
      </c>
      <c r="F6881" t="str">
        <f t="shared" si="107"/>
        <v>460520DKA6410DKA1090DKA3230</v>
      </c>
      <c r="G6881" t="s">
        <v>501</v>
      </c>
    </row>
    <row r="6882" spans="1:7" x14ac:dyDescent="0.25">
      <c r="A6882">
        <v>460</v>
      </c>
      <c r="B6882">
        <v>520</v>
      </c>
      <c r="C6882" t="s">
        <v>1093</v>
      </c>
      <c r="D6882" t="s">
        <v>908</v>
      </c>
      <c r="E6882" t="s">
        <v>1046</v>
      </c>
      <c r="F6882" t="str">
        <f t="shared" si="107"/>
        <v>460520DKA6420DKA1040-1050DKA3200</v>
      </c>
      <c r="G6882" t="s">
        <v>723</v>
      </c>
    </row>
    <row r="6883" spans="1:7" x14ac:dyDescent="0.25">
      <c r="A6883">
        <v>460</v>
      </c>
      <c r="B6883">
        <v>520</v>
      </c>
      <c r="C6883" t="s">
        <v>1093</v>
      </c>
      <c r="D6883" t="s">
        <v>908</v>
      </c>
      <c r="E6883" t="s">
        <v>1048</v>
      </c>
      <c r="F6883" t="str">
        <f t="shared" si="107"/>
        <v>460520DKA6420DKA1040-1050DKA3210</v>
      </c>
      <c r="G6883" t="s">
        <v>723</v>
      </c>
    </row>
    <row r="6884" spans="1:7" x14ac:dyDescent="0.25">
      <c r="A6884">
        <v>460</v>
      </c>
      <c r="B6884">
        <v>520</v>
      </c>
      <c r="C6884" t="s">
        <v>1093</v>
      </c>
      <c r="D6884" t="s">
        <v>908</v>
      </c>
      <c r="E6884" t="s">
        <v>1050</v>
      </c>
      <c r="F6884" t="str">
        <f t="shared" si="107"/>
        <v>460520DKA6420DKA1040-1050DKA3220</v>
      </c>
      <c r="G6884" t="s">
        <v>723</v>
      </c>
    </row>
    <row r="6885" spans="1:7" x14ac:dyDescent="0.25">
      <c r="A6885">
        <v>460</v>
      </c>
      <c r="B6885">
        <v>520</v>
      </c>
      <c r="C6885" t="s">
        <v>1093</v>
      </c>
      <c r="D6885" t="s">
        <v>908</v>
      </c>
      <c r="E6885" t="s">
        <v>1052</v>
      </c>
      <c r="F6885" t="str">
        <f t="shared" si="107"/>
        <v>460520DKA6420DKA1040-1050DKA3230</v>
      </c>
      <c r="G6885" t="s">
        <v>723</v>
      </c>
    </row>
    <row r="6886" spans="1:7" x14ac:dyDescent="0.25">
      <c r="A6886">
        <v>460</v>
      </c>
      <c r="B6886">
        <v>520</v>
      </c>
      <c r="C6886" t="s">
        <v>1093</v>
      </c>
      <c r="D6886" t="s">
        <v>910</v>
      </c>
      <c r="E6886" t="s">
        <v>1046</v>
      </c>
      <c r="F6886" t="str">
        <f t="shared" si="107"/>
        <v>460520DKA6420DKA1060DKA3200</v>
      </c>
      <c r="G6886" t="s">
        <v>501</v>
      </c>
    </row>
    <row r="6887" spans="1:7" x14ac:dyDescent="0.25">
      <c r="A6887">
        <v>460</v>
      </c>
      <c r="B6887">
        <v>520</v>
      </c>
      <c r="C6887" t="s">
        <v>1093</v>
      </c>
      <c r="D6887" t="s">
        <v>910</v>
      </c>
      <c r="E6887" t="s">
        <v>1048</v>
      </c>
      <c r="F6887" t="str">
        <f t="shared" si="107"/>
        <v>460520DKA6420DKA1060DKA3210</v>
      </c>
      <c r="G6887" t="s">
        <v>501</v>
      </c>
    </row>
    <row r="6888" spans="1:7" x14ac:dyDescent="0.25">
      <c r="A6888">
        <v>460</v>
      </c>
      <c r="B6888">
        <v>520</v>
      </c>
      <c r="C6888" t="s">
        <v>1093</v>
      </c>
      <c r="D6888" t="s">
        <v>910</v>
      </c>
      <c r="E6888" t="s">
        <v>1050</v>
      </c>
      <c r="F6888" t="str">
        <f t="shared" si="107"/>
        <v>460520DKA6420DKA1060DKA3220</v>
      </c>
      <c r="G6888" t="s">
        <v>501</v>
      </c>
    </row>
    <row r="6889" spans="1:7" x14ac:dyDescent="0.25">
      <c r="A6889">
        <v>460</v>
      </c>
      <c r="B6889">
        <v>520</v>
      </c>
      <c r="C6889" t="s">
        <v>1093</v>
      </c>
      <c r="D6889" t="s">
        <v>910</v>
      </c>
      <c r="E6889" t="s">
        <v>1052</v>
      </c>
      <c r="F6889" t="str">
        <f t="shared" si="107"/>
        <v>460520DKA6420DKA1060DKA3230</v>
      </c>
      <c r="G6889" t="s">
        <v>501</v>
      </c>
    </row>
    <row r="6890" spans="1:7" x14ac:dyDescent="0.25">
      <c r="A6890">
        <v>460</v>
      </c>
      <c r="B6890">
        <v>520</v>
      </c>
      <c r="C6890" t="s">
        <v>1093</v>
      </c>
      <c r="D6890" t="s">
        <v>911</v>
      </c>
      <c r="E6890" t="s">
        <v>1046</v>
      </c>
      <c r="F6890" t="str">
        <f t="shared" si="107"/>
        <v>460520DKA6420DKA1070-1080DKA3200</v>
      </c>
      <c r="G6890" t="s">
        <v>723</v>
      </c>
    </row>
    <row r="6891" spans="1:7" x14ac:dyDescent="0.25">
      <c r="A6891">
        <v>460</v>
      </c>
      <c r="B6891">
        <v>520</v>
      </c>
      <c r="C6891" t="s">
        <v>1093</v>
      </c>
      <c r="D6891" t="s">
        <v>911</v>
      </c>
      <c r="E6891" t="s">
        <v>1048</v>
      </c>
      <c r="F6891" t="str">
        <f t="shared" si="107"/>
        <v>460520DKA6420DKA1070-1080DKA3210</v>
      </c>
      <c r="G6891" t="s">
        <v>723</v>
      </c>
    </row>
    <row r="6892" spans="1:7" x14ac:dyDescent="0.25">
      <c r="A6892">
        <v>460</v>
      </c>
      <c r="B6892">
        <v>520</v>
      </c>
      <c r="C6892" t="s">
        <v>1093</v>
      </c>
      <c r="D6892" t="s">
        <v>911</v>
      </c>
      <c r="E6892" t="s">
        <v>1050</v>
      </c>
      <c r="F6892" t="str">
        <f t="shared" si="107"/>
        <v>460520DKA6420DKA1070-1080DKA3220</v>
      </c>
      <c r="G6892" t="s">
        <v>723</v>
      </c>
    </row>
    <row r="6893" spans="1:7" x14ac:dyDescent="0.25">
      <c r="A6893">
        <v>460</v>
      </c>
      <c r="B6893">
        <v>520</v>
      </c>
      <c r="C6893" t="s">
        <v>1093</v>
      </c>
      <c r="D6893" t="s">
        <v>911</v>
      </c>
      <c r="E6893" t="s">
        <v>1052</v>
      </c>
      <c r="F6893" t="str">
        <f t="shared" si="107"/>
        <v>460520DKA6420DKA1070-1080DKA3230</v>
      </c>
      <c r="G6893" t="s">
        <v>723</v>
      </c>
    </row>
    <row r="6894" spans="1:7" x14ac:dyDescent="0.25">
      <c r="A6894">
        <v>460</v>
      </c>
      <c r="B6894">
        <v>520</v>
      </c>
      <c r="C6894" t="s">
        <v>1093</v>
      </c>
      <c r="D6894" t="s">
        <v>913</v>
      </c>
      <c r="E6894" t="s">
        <v>1046</v>
      </c>
      <c r="F6894" t="str">
        <f t="shared" si="107"/>
        <v>460520DKA6420DKA1090DKA3200</v>
      </c>
      <c r="G6894" t="s">
        <v>501</v>
      </c>
    </row>
    <row r="6895" spans="1:7" x14ac:dyDescent="0.25">
      <c r="A6895">
        <v>460</v>
      </c>
      <c r="B6895">
        <v>520</v>
      </c>
      <c r="C6895" t="s">
        <v>1093</v>
      </c>
      <c r="D6895" t="s">
        <v>913</v>
      </c>
      <c r="E6895" t="s">
        <v>1048</v>
      </c>
      <c r="F6895" t="str">
        <f t="shared" si="107"/>
        <v>460520DKA6420DKA1090DKA3210</v>
      </c>
      <c r="G6895" t="s">
        <v>501</v>
      </c>
    </row>
    <row r="6896" spans="1:7" x14ac:dyDescent="0.25">
      <c r="A6896">
        <v>460</v>
      </c>
      <c r="B6896">
        <v>520</v>
      </c>
      <c r="C6896" t="s">
        <v>1093</v>
      </c>
      <c r="D6896" t="s">
        <v>913</v>
      </c>
      <c r="E6896" t="s">
        <v>1050</v>
      </c>
      <c r="F6896" t="str">
        <f t="shared" si="107"/>
        <v>460520DKA6420DKA1090DKA3220</v>
      </c>
      <c r="G6896" t="s">
        <v>501</v>
      </c>
    </row>
    <row r="6897" spans="1:7" x14ac:dyDescent="0.25">
      <c r="A6897">
        <v>460</v>
      </c>
      <c r="B6897">
        <v>520</v>
      </c>
      <c r="C6897" t="s">
        <v>1093</v>
      </c>
      <c r="D6897" t="s">
        <v>913</v>
      </c>
      <c r="E6897" t="s">
        <v>1052</v>
      </c>
      <c r="F6897" t="str">
        <f t="shared" si="107"/>
        <v>460520DKA6420DKA1090DKA3230</v>
      </c>
      <c r="G6897" t="s">
        <v>501</v>
      </c>
    </row>
    <row r="6898" spans="1:7" x14ac:dyDescent="0.25">
      <c r="A6898">
        <v>460</v>
      </c>
      <c r="B6898">
        <v>520</v>
      </c>
      <c r="C6898" t="s">
        <v>1094</v>
      </c>
      <c r="D6898" t="s">
        <v>908</v>
      </c>
      <c r="E6898" t="s">
        <v>1046</v>
      </c>
      <c r="F6898" t="str">
        <f t="shared" si="107"/>
        <v>460520DKA6430DKA1040-1050DKA3200</v>
      </c>
      <c r="G6898" t="s">
        <v>501</v>
      </c>
    </row>
    <row r="6899" spans="1:7" x14ac:dyDescent="0.25">
      <c r="A6899">
        <v>460</v>
      </c>
      <c r="B6899">
        <v>520</v>
      </c>
      <c r="C6899" t="s">
        <v>1094</v>
      </c>
      <c r="D6899" t="s">
        <v>908</v>
      </c>
      <c r="E6899" t="s">
        <v>1048</v>
      </c>
      <c r="F6899" t="str">
        <f t="shared" si="107"/>
        <v>460520DKA6430DKA1040-1050DKA3210</v>
      </c>
      <c r="G6899" t="s">
        <v>501</v>
      </c>
    </row>
    <row r="6900" spans="1:7" x14ac:dyDescent="0.25">
      <c r="A6900">
        <v>460</v>
      </c>
      <c r="B6900">
        <v>520</v>
      </c>
      <c r="C6900" t="s">
        <v>1094</v>
      </c>
      <c r="D6900" t="s">
        <v>908</v>
      </c>
      <c r="E6900" t="s">
        <v>1050</v>
      </c>
      <c r="F6900" t="str">
        <f t="shared" si="107"/>
        <v>460520DKA6430DKA1040-1050DKA3220</v>
      </c>
      <c r="G6900" t="s">
        <v>501</v>
      </c>
    </row>
    <row r="6901" spans="1:7" x14ac:dyDescent="0.25">
      <c r="A6901">
        <v>460</v>
      </c>
      <c r="B6901">
        <v>520</v>
      </c>
      <c r="C6901" t="s">
        <v>1094</v>
      </c>
      <c r="D6901" t="s">
        <v>908</v>
      </c>
      <c r="E6901" t="s">
        <v>1052</v>
      </c>
      <c r="F6901" t="str">
        <f t="shared" si="107"/>
        <v>460520DKA6430DKA1040-1050DKA3230</v>
      </c>
      <c r="G6901" t="s">
        <v>501</v>
      </c>
    </row>
    <row r="6902" spans="1:7" x14ac:dyDescent="0.25">
      <c r="A6902">
        <v>460</v>
      </c>
      <c r="B6902">
        <v>520</v>
      </c>
      <c r="C6902" t="s">
        <v>1094</v>
      </c>
      <c r="D6902" t="s">
        <v>910</v>
      </c>
      <c r="E6902" t="s">
        <v>1046</v>
      </c>
      <c r="F6902" t="str">
        <f t="shared" si="107"/>
        <v>460520DKA6430DKA1060DKA3200</v>
      </c>
      <c r="G6902" t="s">
        <v>501</v>
      </c>
    </row>
    <row r="6903" spans="1:7" x14ac:dyDescent="0.25">
      <c r="A6903">
        <v>460</v>
      </c>
      <c r="B6903">
        <v>520</v>
      </c>
      <c r="C6903" t="s">
        <v>1094</v>
      </c>
      <c r="D6903" t="s">
        <v>910</v>
      </c>
      <c r="E6903" t="s">
        <v>1048</v>
      </c>
      <c r="F6903" t="str">
        <f t="shared" si="107"/>
        <v>460520DKA6430DKA1060DKA3210</v>
      </c>
      <c r="G6903" t="s">
        <v>501</v>
      </c>
    </row>
    <row r="6904" spans="1:7" x14ac:dyDescent="0.25">
      <c r="A6904">
        <v>460</v>
      </c>
      <c r="B6904">
        <v>520</v>
      </c>
      <c r="C6904" t="s">
        <v>1094</v>
      </c>
      <c r="D6904" t="s">
        <v>910</v>
      </c>
      <c r="E6904" t="s">
        <v>1050</v>
      </c>
      <c r="F6904" t="str">
        <f t="shared" si="107"/>
        <v>460520DKA6430DKA1060DKA3220</v>
      </c>
      <c r="G6904" t="s">
        <v>501</v>
      </c>
    </row>
    <row r="6905" spans="1:7" x14ac:dyDescent="0.25">
      <c r="A6905">
        <v>460</v>
      </c>
      <c r="B6905">
        <v>520</v>
      </c>
      <c r="C6905" t="s">
        <v>1094</v>
      </c>
      <c r="D6905" t="s">
        <v>910</v>
      </c>
      <c r="E6905" t="s">
        <v>1052</v>
      </c>
      <c r="F6905" t="str">
        <f t="shared" si="107"/>
        <v>460520DKA6430DKA1060DKA3230</v>
      </c>
      <c r="G6905" t="s">
        <v>501</v>
      </c>
    </row>
    <row r="6906" spans="1:7" x14ac:dyDescent="0.25">
      <c r="A6906">
        <v>460</v>
      </c>
      <c r="B6906">
        <v>520</v>
      </c>
      <c r="C6906" t="s">
        <v>1094</v>
      </c>
      <c r="D6906" t="s">
        <v>911</v>
      </c>
      <c r="E6906" t="s">
        <v>1046</v>
      </c>
      <c r="F6906" t="str">
        <f t="shared" si="107"/>
        <v>460520DKA6430DKA1070-1080DKA3200</v>
      </c>
      <c r="G6906" t="s">
        <v>501</v>
      </c>
    </row>
    <row r="6907" spans="1:7" x14ac:dyDescent="0.25">
      <c r="A6907">
        <v>460</v>
      </c>
      <c r="B6907">
        <v>520</v>
      </c>
      <c r="C6907" t="s">
        <v>1094</v>
      </c>
      <c r="D6907" t="s">
        <v>911</v>
      </c>
      <c r="E6907" t="s">
        <v>1048</v>
      </c>
      <c r="F6907" t="str">
        <f t="shared" si="107"/>
        <v>460520DKA6430DKA1070-1080DKA3210</v>
      </c>
      <c r="G6907" t="s">
        <v>501</v>
      </c>
    </row>
    <row r="6908" spans="1:7" x14ac:dyDescent="0.25">
      <c r="A6908">
        <v>460</v>
      </c>
      <c r="B6908">
        <v>520</v>
      </c>
      <c r="C6908" t="s">
        <v>1094</v>
      </c>
      <c r="D6908" t="s">
        <v>911</v>
      </c>
      <c r="E6908" t="s">
        <v>1050</v>
      </c>
      <c r="F6908" t="str">
        <f t="shared" si="107"/>
        <v>460520DKA6430DKA1070-1080DKA3220</v>
      </c>
      <c r="G6908" t="s">
        <v>501</v>
      </c>
    </row>
    <row r="6909" spans="1:7" x14ac:dyDescent="0.25">
      <c r="A6909">
        <v>460</v>
      </c>
      <c r="B6909">
        <v>520</v>
      </c>
      <c r="C6909" t="s">
        <v>1094</v>
      </c>
      <c r="D6909" t="s">
        <v>911</v>
      </c>
      <c r="E6909" t="s">
        <v>1052</v>
      </c>
      <c r="F6909" t="str">
        <f t="shared" si="107"/>
        <v>460520DKA6430DKA1070-1080DKA3230</v>
      </c>
      <c r="G6909" t="s">
        <v>501</v>
      </c>
    </row>
    <row r="6910" spans="1:7" x14ac:dyDescent="0.25">
      <c r="A6910">
        <v>460</v>
      </c>
      <c r="B6910">
        <v>520</v>
      </c>
      <c r="C6910" t="s">
        <v>1094</v>
      </c>
      <c r="D6910" t="s">
        <v>913</v>
      </c>
      <c r="E6910" t="s">
        <v>1046</v>
      </c>
      <c r="F6910" t="str">
        <f t="shared" si="107"/>
        <v>460520DKA6430DKA1090DKA3200</v>
      </c>
      <c r="G6910" t="s">
        <v>501</v>
      </c>
    </row>
    <row r="6911" spans="1:7" x14ac:dyDescent="0.25">
      <c r="A6911">
        <v>460</v>
      </c>
      <c r="B6911">
        <v>520</v>
      </c>
      <c r="C6911" t="s">
        <v>1094</v>
      </c>
      <c r="D6911" t="s">
        <v>913</v>
      </c>
      <c r="E6911" t="s">
        <v>1048</v>
      </c>
      <c r="F6911" t="str">
        <f t="shared" si="107"/>
        <v>460520DKA6430DKA1090DKA3210</v>
      </c>
      <c r="G6911" t="s">
        <v>501</v>
      </c>
    </row>
    <row r="6912" spans="1:7" x14ac:dyDescent="0.25">
      <c r="A6912">
        <v>460</v>
      </c>
      <c r="B6912">
        <v>520</v>
      </c>
      <c r="C6912" t="s">
        <v>1094</v>
      </c>
      <c r="D6912" t="s">
        <v>913</v>
      </c>
      <c r="E6912" t="s">
        <v>1050</v>
      </c>
      <c r="F6912" t="str">
        <f t="shared" si="107"/>
        <v>460520DKA6430DKA1090DKA3220</v>
      </c>
      <c r="G6912" t="s">
        <v>501</v>
      </c>
    </row>
    <row r="6913" spans="1:7" x14ac:dyDescent="0.25">
      <c r="A6913">
        <v>460</v>
      </c>
      <c r="B6913">
        <v>520</v>
      </c>
      <c r="C6913" t="s">
        <v>1094</v>
      </c>
      <c r="D6913" t="s">
        <v>913</v>
      </c>
      <c r="E6913" t="s">
        <v>1052</v>
      </c>
      <c r="F6913" t="str">
        <f t="shared" si="107"/>
        <v>460520DKA6430DKA1090DKA3230</v>
      </c>
      <c r="G6913" t="s">
        <v>501</v>
      </c>
    </row>
    <row r="6914" spans="1:7" x14ac:dyDescent="0.25">
      <c r="A6914">
        <v>470</v>
      </c>
      <c r="B6914">
        <v>450</v>
      </c>
      <c r="C6914" t="s">
        <v>1092</v>
      </c>
      <c r="D6914" t="s">
        <v>908</v>
      </c>
      <c r="E6914" t="s">
        <v>1046</v>
      </c>
      <c r="F6914" t="str">
        <f t="shared" si="107"/>
        <v>470450DKA6410DKA1040-1050DKA3200</v>
      </c>
      <c r="G6914" t="s">
        <v>723</v>
      </c>
    </row>
    <row r="6915" spans="1:7" x14ac:dyDescent="0.25">
      <c r="A6915">
        <v>470</v>
      </c>
      <c r="B6915">
        <v>450</v>
      </c>
      <c r="C6915" t="s">
        <v>1092</v>
      </c>
      <c r="D6915" t="s">
        <v>908</v>
      </c>
      <c r="E6915" t="s">
        <v>1048</v>
      </c>
      <c r="F6915" t="str">
        <f t="shared" ref="F6915:F6978" si="108">CONCATENATE(A6915,B6915,C6915,D6915,E6915)</f>
        <v>470450DKA6410DKA1040-1050DKA3210</v>
      </c>
      <c r="G6915" t="s">
        <v>723</v>
      </c>
    </row>
    <row r="6916" spans="1:7" x14ac:dyDescent="0.25">
      <c r="A6916">
        <v>470</v>
      </c>
      <c r="B6916">
        <v>450</v>
      </c>
      <c r="C6916" t="s">
        <v>1092</v>
      </c>
      <c r="D6916" t="s">
        <v>908</v>
      </c>
      <c r="E6916" t="s">
        <v>1050</v>
      </c>
      <c r="F6916" t="str">
        <f t="shared" si="108"/>
        <v>470450DKA6410DKA1040-1050DKA3220</v>
      </c>
      <c r="G6916" t="s">
        <v>723</v>
      </c>
    </row>
    <row r="6917" spans="1:7" x14ac:dyDescent="0.25">
      <c r="A6917">
        <v>470</v>
      </c>
      <c r="B6917">
        <v>450</v>
      </c>
      <c r="C6917" t="s">
        <v>1092</v>
      </c>
      <c r="D6917" t="s">
        <v>908</v>
      </c>
      <c r="E6917" t="s">
        <v>1052</v>
      </c>
      <c r="F6917" t="str">
        <f t="shared" si="108"/>
        <v>470450DKA6410DKA1040-1050DKA3230</v>
      </c>
      <c r="G6917" t="s">
        <v>723</v>
      </c>
    </row>
    <row r="6918" spans="1:7" x14ac:dyDescent="0.25">
      <c r="A6918">
        <v>470</v>
      </c>
      <c r="B6918">
        <v>450</v>
      </c>
      <c r="C6918" t="s">
        <v>1092</v>
      </c>
      <c r="D6918" t="s">
        <v>910</v>
      </c>
      <c r="E6918" t="s">
        <v>1046</v>
      </c>
      <c r="F6918" t="str">
        <f t="shared" si="108"/>
        <v>470450DKA6410DKA1060DKA3200</v>
      </c>
      <c r="G6918" t="s">
        <v>723</v>
      </c>
    </row>
    <row r="6919" spans="1:7" x14ac:dyDescent="0.25">
      <c r="A6919">
        <v>470</v>
      </c>
      <c r="B6919">
        <v>450</v>
      </c>
      <c r="C6919" t="s">
        <v>1092</v>
      </c>
      <c r="D6919" t="s">
        <v>910</v>
      </c>
      <c r="E6919" t="s">
        <v>1048</v>
      </c>
      <c r="F6919" t="str">
        <f t="shared" si="108"/>
        <v>470450DKA6410DKA1060DKA3210</v>
      </c>
      <c r="G6919" t="s">
        <v>723</v>
      </c>
    </row>
    <row r="6920" spans="1:7" x14ac:dyDescent="0.25">
      <c r="A6920">
        <v>470</v>
      </c>
      <c r="B6920">
        <v>450</v>
      </c>
      <c r="C6920" t="s">
        <v>1092</v>
      </c>
      <c r="D6920" t="s">
        <v>910</v>
      </c>
      <c r="E6920" t="s">
        <v>1050</v>
      </c>
      <c r="F6920" t="str">
        <f t="shared" si="108"/>
        <v>470450DKA6410DKA1060DKA3220</v>
      </c>
      <c r="G6920" t="s">
        <v>723</v>
      </c>
    </row>
    <row r="6921" spans="1:7" x14ac:dyDescent="0.25">
      <c r="A6921">
        <v>470</v>
      </c>
      <c r="B6921">
        <v>450</v>
      </c>
      <c r="C6921" t="s">
        <v>1092</v>
      </c>
      <c r="D6921" t="s">
        <v>910</v>
      </c>
      <c r="E6921" t="s">
        <v>1052</v>
      </c>
      <c r="F6921" t="str">
        <f t="shared" si="108"/>
        <v>470450DKA6410DKA1060DKA3230</v>
      </c>
      <c r="G6921" t="s">
        <v>723</v>
      </c>
    </row>
    <row r="6922" spans="1:7" x14ac:dyDescent="0.25">
      <c r="A6922">
        <v>470</v>
      </c>
      <c r="B6922">
        <v>450</v>
      </c>
      <c r="C6922" t="s">
        <v>1092</v>
      </c>
      <c r="D6922" t="s">
        <v>911</v>
      </c>
      <c r="E6922" t="s">
        <v>1046</v>
      </c>
      <c r="F6922" t="str">
        <f t="shared" si="108"/>
        <v>470450DKA6410DKA1070-1080DKA3200</v>
      </c>
      <c r="G6922" t="s">
        <v>723</v>
      </c>
    </row>
    <row r="6923" spans="1:7" x14ac:dyDescent="0.25">
      <c r="A6923">
        <v>470</v>
      </c>
      <c r="B6923">
        <v>450</v>
      </c>
      <c r="C6923" t="s">
        <v>1092</v>
      </c>
      <c r="D6923" t="s">
        <v>911</v>
      </c>
      <c r="E6923" t="s">
        <v>1048</v>
      </c>
      <c r="F6923" t="str">
        <f t="shared" si="108"/>
        <v>470450DKA6410DKA1070-1080DKA3210</v>
      </c>
      <c r="G6923" t="s">
        <v>723</v>
      </c>
    </row>
    <row r="6924" spans="1:7" x14ac:dyDescent="0.25">
      <c r="A6924">
        <v>470</v>
      </c>
      <c r="B6924">
        <v>450</v>
      </c>
      <c r="C6924" t="s">
        <v>1092</v>
      </c>
      <c r="D6924" t="s">
        <v>911</v>
      </c>
      <c r="E6924" t="s">
        <v>1050</v>
      </c>
      <c r="F6924" t="str">
        <f t="shared" si="108"/>
        <v>470450DKA6410DKA1070-1080DKA3220</v>
      </c>
      <c r="G6924" t="s">
        <v>723</v>
      </c>
    </row>
    <row r="6925" spans="1:7" x14ac:dyDescent="0.25">
      <c r="A6925">
        <v>470</v>
      </c>
      <c r="B6925">
        <v>450</v>
      </c>
      <c r="C6925" t="s">
        <v>1092</v>
      </c>
      <c r="D6925" t="s">
        <v>911</v>
      </c>
      <c r="E6925" t="s">
        <v>1052</v>
      </c>
      <c r="F6925" t="str">
        <f t="shared" si="108"/>
        <v>470450DKA6410DKA1070-1080DKA3230</v>
      </c>
      <c r="G6925" t="s">
        <v>723</v>
      </c>
    </row>
    <row r="6926" spans="1:7" x14ac:dyDescent="0.25">
      <c r="A6926">
        <v>470</v>
      </c>
      <c r="B6926">
        <v>450</v>
      </c>
      <c r="C6926" t="s">
        <v>1092</v>
      </c>
      <c r="D6926" t="s">
        <v>913</v>
      </c>
      <c r="E6926" t="s">
        <v>1046</v>
      </c>
      <c r="F6926" t="str">
        <f t="shared" si="108"/>
        <v>470450DKA6410DKA1090DKA3200</v>
      </c>
      <c r="G6926" t="s">
        <v>723</v>
      </c>
    </row>
    <row r="6927" spans="1:7" x14ac:dyDescent="0.25">
      <c r="A6927">
        <v>470</v>
      </c>
      <c r="B6927">
        <v>450</v>
      </c>
      <c r="C6927" t="s">
        <v>1092</v>
      </c>
      <c r="D6927" t="s">
        <v>913</v>
      </c>
      <c r="E6927" t="s">
        <v>1048</v>
      </c>
      <c r="F6927" t="str">
        <f t="shared" si="108"/>
        <v>470450DKA6410DKA1090DKA3210</v>
      </c>
      <c r="G6927" t="s">
        <v>723</v>
      </c>
    </row>
    <row r="6928" spans="1:7" x14ac:dyDescent="0.25">
      <c r="A6928">
        <v>470</v>
      </c>
      <c r="B6928">
        <v>450</v>
      </c>
      <c r="C6928" t="s">
        <v>1092</v>
      </c>
      <c r="D6928" t="s">
        <v>913</v>
      </c>
      <c r="E6928" t="s">
        <v>1050</v>
      </c>
      <c r="F6928" t="str">
        <f t="shared" si="108"/>
        <v>470450DKA6410DKA1090DKA3220</v>
      </c>
      <c r="G6928" t="s">
        <v>723</v>
      </c>
    </row>
    <row r="6929" spans="1:7" x14ac:dyDescent="0.25">
      <c r="A6929">
        <v>470</v>
      </c>
      <c r="B6929">
        <v>450</v>
      </c>
      <c r="C6929" t="s">
        <v>1092</v>
      </c>
      <c r="D6929" t="s">
        <v>913</v>
      </c>
      <c r="E6929" t="s">
        <v>1052</v>
      </c>
      <c r="F6929" t="str">
        <f t="shared" si="108"/>
        <v>470450DKA6410DKA1090DKA3230</v>
      </c>
      <c r="G6929" t="s">
        <v>723</v>
      </c>
    </row>
    <row r="6930" spans="1:7" x14ac:dyDescent="0.25">
      <c r="A6930">
        <v>470</v>
      </c>
      <c r="B6930">
        <v>450</v>
      </c>
      <c r="C6930" t="s">
        <v>1093</v>
      </c>
      <c r="D6930" t="s">
        <v>908</v>
      </c>
      <c r="E6930" t="s">
        <v>1046</v>
      </c>
      <c r="F6930" t="str">
        <f t="shared" si="108"/>
        <v>470450DKA6420DKA1040-1050DKA3200</v>
      </c>
      <c r="G6930" t="s">
        <v>723</v>
      </c>
    </row>
    <row r="6931" spans="1:7" x14ac:dyDescent="0.25">
      <c r="A6931">
        <v>470</v>
      </c>
      <c r="B6931">
        <v>450</v>
      </c>
      <c r="C6931" t="s">
        <v>1093</v>
      </c>
      <c r="D6931" t="s">
        <v>908</v>
      </c>
      <c r="E6931" t="s">
        <v>1048</v>
      </c>
      <c r="F6931" t="str">
        <f t="shared" si="108"/>
        <v>470450DKA6420DKA1040-1050DKA3210</v>
      </c>
      <c r="G6931" t="s">
        <v>723</v>
      </c>
    </row>
    <row r="6932" spans="1:7" x14ac:dyDescent="0.25">
      <c r="A6932">
        <v>470</v>
      </c>
      <c r="B6932">
        <v>450</v>
      </c>
      <c r="C6932" t="s">
        <v>1093</v>
      </c>
      <c r="D6932" t="s">
        <v>908</v>
      </c>
      <c r="E6932" t="s">
        <v>1050</v>
      </c>
      <c r="F6932" t="str">
        <f t="shared" si="108"/>
        <v>470450DKA6420DKA1040-1050DKA3220</v>
      </c>
      <c r="G6932" t="s">
        <v>723</v>
      </c>
    </row>
    <row r="6933" spans="1:7" x14ac:dyDescent="0.25">
      <c r="A6933">
        <v>470</v>
      </c>
      <c r="B6933">
        <v>450</v>
      </c>
      <c r="C6933" t="s">
        <v>1093</v>
      </c>
      <c r="D6933" t="s">
        <v>908</v>
      </c>
      <c r="E6933" t="s">
        <v>1052</v>
      </c>
      <c r="F6933" t="str">
        <f t="shared" si="108"/>
        <v>470450DKA6420DKA1040-1050DKA3230</v>
      </c>
      <c r="G6933" t="s">
        <v>723</v>
      </c>
    </row>
    <row r="6934" spans="1:7" x14ac:dyDescent="0.25">
      <c r="A6934">
        <v>470</v>
      </c>
      <c r="B6934">
        <v>450</v>
      </c>
      <c r="C6934" t="s">
        <v>1093</v>
      </c>
      <c r="D6934" t="s">
        <v>910</v>
      </c>
      <c r="E6934" t="s">
        <v>1046</v>
      </c>
      <c r="F6934" t="str">
        <f t="shared" si="108"/>
        <v>470450DKA6420DKA1060DKA3200</v>
      </c>
      <c r="G6934" t="s">
        <v>723</v>
      </c>
    </row>
    <row r="6935" spans="1:7" x14ac:dyDescent="0.25">
      <c r="A6935">
        <v>470</v>
      </c>
      <c r="B6935">
        <v>450</v>
      </c>
      <c r="C6935" t="s">
        <v>1093</v>
      </c>
      <c r="D6935" t="s">
        <v>910</v>
      </c>
      <c r="E6935" t="s">
        <v>1048</v>
      </c>
      <c r="F6935" t="str">
        <f t="shared" si="108"/>
        <v>470450DKA6420DKA1060DKA3210</v>
      </c>
      <c r="G6935" t="s">
        <v>723</v>
      </c>
    </row>
    <row r="6936" spans="1:7" x14ac:dyDescent="0.25">
      <c r="A6936">
        <v>470</v>
      </c>
      <c r="B6936">
        <v>450</v>
      </c>
      <c r="C6936" t="s">
        <v>1093</v>
      </c>
      <c r="D6936" t="s">
        <v>910</v>
      </c>
      <c r="E6936" t="s">
        <v>1050</v>
      </c>
      <c r="F6936" t="str">
        <f t="shared" si="108"/>
        <v>470450DKA6420DKA1060DKA3220</v>
      </c>
      <c r="G6936" t="s">
        <v>723</v>
      </c>
    </row>
    <row r="6937" spans="1:7" x14ac:dyDescent="0.25">
      <c r="A6937">
        <v>470</v>
      </c>
      <c r="B6937">
        <v>450</v>
      </c>
      <c r="C6937" t="s">
        <v>1093</v>
      </c>
      <c r="D6937" t="s">
        <v>910</v>
      </c>
      <c r="E6937" t="s">
        <v>1052</v>
      </c>
      <c r="F6937" t="str">
        <f t="shared" si="108"/>
        <v>470450DKA6420DKA1060DKA3230</v>
      </c>
      <c r="G6937" t="s">
        <v>723</v>
      </c>
    </row>
    <row r="6938" spans="1:7" x14ac:dyDescent="0.25">
      <c r="A6938">
        <v>470</v>
      </c>
      <c r="B6938">
        <v>450</v>
      </c>
      <c r="C6938" t="s">
        <v>1093</v>
      </c>
      <c r="D6938" t="s">
        <v>911</v>
      </c>
      <c r="E6938" t="s">
        <v>1046</v>
      </c>
      <c r="F6938" t="str">
        <f t="shared" si="108"/>
        <v>470450DKA6420DKA1070-1080DKA3200</v>
      </c>
      <c r="G6938" t="s">
        <v>723</v>
      </c>
    </row>
    <row r="6939" spans="1:7" x14ac:dyDescent="0.25">
      <c r="A6939">
        <v>470</v>
      </c>
      <c r="B6939">
        <v>450</v>
      </c>
      <c r="C6939" t="s">
        <v>1093</v>
      </c>
      <c r="D6939" t="s">
        <v>911</v>
      </c>
      <c r="E6939" t="s">
        <v>1048</v>
      </c>
      <c r="F6939" t="str">
        <f t="shared" si="108"/>
        <v>470450DKA6420DKA1070-1080DKA3210</v>
      </c>
      <c r="G6939" t="s">
        <v>723</v>
      </c>
    </row>
    <row r="6940" spans="1:7" x14ac:dyDescent="0.25">
      <c r="A6940">
        <v>470</v>
      </c>
      <c r="B6940">
        <v>450</v>
      </c>
      <c r="C6940" t="s">
        <v>1093</v>
      </c>
      <c r="D6940" t="s">
        <v>911</v>
      </c>
      <c r="E6940" t="s">
        <v>1050</v>
      </c>
      <c r="F6940" t="str">
        <f t="shared" si="108"/>
        <v>470450DKA6420DKA1070-1080DKA3220</v>
      </c>
      <c r="G6940" t="s">
        <v>723</v>
      </c>
    </row>
    <row r="6941" spans="1:7" x14ac:dyDescent="0.25">
      <c r="A6941">
        <v>470</v>
      </c>
      <c r="B6941">
        <v>450</v>
      </c>
      <c r="C6941" t="s">
        <v>1093</v>
      </c>
      <c r="D6941" t="s">
        <v>911</v>
      </c>
      <c r="E6941" t="s">
        <v>1052</v>
      </c>
      <c r="F6941" t="str">
        <f t="shared" si="108"/>
        <v>470450DKA6420DKA1070-1080DKA3230</v>
      </c>
      <c r="G6941" t="s">
        <v>723</v>
      </c>
    </row>
    <row r="6942" spans="1:7" x14ac:dyDescent="0.25">
      <c r="A6942">
        <v>470</v>
      </c>
      <c r="B6942">
        <v>450</v>
      </c>
      <c r="C6942" t="s">
        <v>1093</v>
      </c>
      <c r="D6942" t="s">
        <v>913</v>
      </c>
      <c r="E6942" t="s">
        <v>1046</v>
      </c>
      <c r="F6942" t="str">
        <f t="shared" si="108"/>
        <v>470450DKA6420DKA1090DKA3200</v>
      </c>
      <c r="G6942" t="s">
        <v>723</v>
      </c>
    </row>
    <row r="6943" spans="1:7" x14ac:dyDescent="0.25">
      <c r="A6943">
        <v>470</v>
      </c>
      <c r="B6943">
        <v>450</v>
      </c>
      <c r="C6943" t="s">
        <v>1093</v>
      </c>
      <c r="D6943" t="s">
        <v>913</v>
      </c>
      <c r="E6943" t="s">
        <v>1048</v>
      </c>
      <c r="F6943" t="str">
        <f t="shared" si="108"/>
        <v>470450DKA6420DKA1090DKA3210</v>
      </c>
      <c r="G6943" t="s">
        <v>723</v>
      </c>
    </row>
    <row r="6944" spans="1:7" x14ac:dyDescent="0.25">
      <c r="A6944">
        <v>470</v>
      </c>
      <c r="B6944">
        <v>450</v>
      </c>
      <c r="C6944" t="s">
        <v>1093</v>
      </c>
      <c r="D6944" t="s">
        <v>913</v>
      </c>
      <c r="E6944" t="s">
        <v>1050</v>
      </c>
      <c r="F6944" t="str">
        <f t="shared" si="108"/>
        <v>470450DKA6420DKA1090DKA3220</v>
      </c>
      <c r="G6944" t="s">
        <v>723</v>
      </c>
    </row>
    <row r="6945" spans="1:7" x14ac:dyDescent="0.25">
      <c r="A6945">
        <v>470</v>
      </c>
      <c r="B6945">
        <v>450</v>
      </c>
      <c r="C6945" t="s">
        <v>1093</v>
      </c>
      <c r="D6945" t="s">
        <v>913</v>
      </c>
      <c r="E6945" t="s">
        <v>1052</v>
      </c>
      <c r="F6945" t="str">
        <f t="shared" si="108"/>
        <v>470450DKA6420DKA1090DKA3230</v>
      </c>
      <c r="G6945" t="s">
        <v>723</v>
      </c>
    </row>
    <row r="6946" spans="1:7" x14ac:dyDescent="0.25">
      <c r="A6946">
        <v>470</v>
      </c>
      <c r="B6946">
        <v>450</v>
      </c>
      <c r="C6946" t="s">
        <v>1094</v>
      </c>
      <c r="D6946" t="s">
        <v>908</v>
      </c>
      <c r="E6946" t="s">
        <v>1046</v>
      </c>
      <c r="F6946" t="str">
        <f t="shared" si="108"/>
        <v>470450DKA6430DKA1040-1050DKA3200</v>
      </c>
      <c r="G6946" t="s">
        <v>723</v>
      </c>
    </row>
    <row r="6947" spans="1:7" x14ac:dyDescent="0.25">
      <c r="A6947">
        <v>470</v>
      </c>
      <c r="B6947">
        <v>450</v>
      </c>
      <c r="C6947" t="s">
        <v>1094</v>
      </c>
      <c r="D6947" t="s">
        <v>908</v>
      </c>
      <c r="E6947" t="s">
        <v>1048</v>
      </c>
      <c r="F6947" t="str">
        <f t="shared" si="108"/>
        <v>470450DKA6430DKA1040-1050DKA3210</v>
      </c>
      <c r="G6947" t="s">
        <v>723</v>
      </c>
    </row>
    <row r="6948" spans="1:7" x14ac:dyDescent="0.25">
      <c r="A6948">
        <v>470</v>
      </c>
      <c r="B6948">
        <v>450</v>
      </c>
      <c r="C6948" t="s">
        <v>1094</v>
      </c>
      <c r="D6948" t="s">
        <v>908</v>
      </c>
      <c r="E6948" t="s">
        <v>1050</v>
      </c>
      <c r="F6948" t="str">
        <f t="shared" si="108"/>
        <v>470450DKA6430DKA1040-1050DKA3220</v>
      </c>
      <c r="G6948" t="s">
        <v>723</v>
      </c>
    </row>
    <row r="6949" spans="1:7" x14ac:dyDescent="0.25">
      <c r="A6949">
        <v>470</v>
      </c>
      <c r="B6949">
        <v>450</v>
      </c>
      <c r="C6949" t="s">
        <v>1094</v>
      </c>
      <c r="D6949" t="s">
        <v>908</v>
      </c>
      <c r="E6949" t="s">
        <v>1052</v>
      </c>
      <c r="F6949" t="str">
        <f t="shared" si="108"/>
        <v>470450DKA6430DKA1040-1050DKA3230</v>
      </c>
      <c r="G6949" t="s">
        <v>723</v>
      </c>
    </row>
    <row r="6950" spans="1:7" x14ac:dyDescent="0.25">
      <c r="A6950">
        <v>470</v>
      </c>
      <c r="B6950">
        <v>450</v>
      </c>
      <c r="C6950" t="s">
        <v>1094</v>
      </c>
      <c r="D6950" t="s">
        <v>910</v>
      </c>
      <c r="E6950" t="s">
        <v>1046</v>
      </c>
      <c r="F6950" t="str">
        <f t="shared" si="108"/>
        <v>470450DKA6430DKA1060DKA3200</v>
      </c>
      <c r="G6950" t="s">
        <v>723</v>
      </c>
    </row>
    <row r="6951" spans="1:7" x14ac:dyDescent="0.25">
      <c r="A6951">
        <v>470</v>
      </c>
      <c r="B6951">
        <v>450</v>
      </c>
      <c r="C6951" t="s">
        <v>1094</v>
      </c>
      <c r="D6951" t="s">
        <v>910</v>
      </c>
      <c r="E6951" t="s">
        <v>1048</v>
      </c>
      <c r="F6951" t="str">
        <f t="shared" si="108"/>
        <v>470450DKA6430DKA1060DKA3210</v>
      </c>
      <c r="G6951" t="s">
        <v>723</v>
      </c>
    </row>
    <row r="6952" spans="1:7" x14ac:dyDescent="0.25">
      <c r="A6952">
        <v>470</v>
      </c>
      <c r="B6952">
        <v>450</v>
      </c>
      <c r="C6952" t="s">
        <v>1094</v>
      </c>
      <c r="D6952" t="s">
        <v>910</v>
      </c>
      <c r="E6952" t="s">
        <v>1050</v>
      </c>
      <c r="F6952" t="str">
        <f t="shared" si="108"/>
        <v>470450DKA6430DKA1060DKA3220</v>
      </c>
      <c r="G6952" t="s">
        <v>723</v>
      </c>
    </row>
    <row r="6953" spans="1:7" x14ac:dyDescent="0.25">
      <c r="A6953">
        <v>470</v>
      </c>
      <c r="B6953">
        <v>450</v>
      </c>
      <c r="C6953" t="s">
        <v>1094</v>
      </c>
      <c r="D6953" t="s">
        <v>910</v>
      </c>
      <c r="E6953" t="s">
        <v>1052</v>
      </c>
      <c r="F6953" t="str">
        <f t="shared" si="108"/>
        <v>470450DKA6430DKA1060DKA3230</v>
      </c>
      <c r="G6953" t="s">
        <v>723</v>
      </c>
    </row>
    <row r="6954" spans="1:7" x14ac:dyDescent="0.25">
      <c r="A6954">
        <v>470</v>
      </c>
      <c r="B6954">
        <v>450</v>
      </c>
      <c r="C6954" t="s">
        <v>1094</v>
      </c>
      <c r="D6954" t="s">
        <v>911</v>
      </c>
      <c r="E6954" t="s">
        <v>1046</v>
      </c>
      <c r="F6954" t="str">
        <f t="shared" si="108"/>
        <v>470450DKA6430DKA1070-1080DKA3200</v>
      </c>
      <c r="G6954" t="s">
        <v>723</v>
      </c>
    </row>
    <row r="6955" spans="1:7" x14ac:dyDescent="0.25">
      <c r="A6955">
        <v>470</v>
      </c>
      <c r="B6955">
        <v>450</v>
      </c>
      <c r="C6955" t="s">
        <v>1094</v>
      </c>
      <c r="D6955" t="s">
        <v>911</v>
      </c>
      <c r="E6955" t="s">
        <v>1048</v>
      </c>
      <c r="F6955" t="str">
        <f t="shared" si="108"/>
        <v>470450DKA6430DKA1070-1080DKA3210</v>
      </c>
      <c r="G6955" t="s">
        <v>723</v>
      </c>
    </row>
    <row r="6956" spans="1:7" x14ac:dyDescent="0.25">
      <c r="A6956">
        <v>470</v>
      </c>
      <c r="B6956">
        <v>450</v>
      </c>
      <c r="C6956" t="s">
        <v>1094</v>
      </c>
      <c r="D6956" t="s">
        <v>911</v>
      </c>
      <c r="E6956" t="s">
        <v>1050</v>
      </c>
      <c r="F6956" t="str">
        <f t="shared" si="108"/>
        <v>470450DKA6430DKA1070-1080DKA3220</v>
      </c>
      <c r="G6956" t="s">
        <v>723</v>
      </c>
    </row>
    <row r="6957" spans="1:7" x14ac:dyDescent="0.25">
      <c r="A6957">
        <v>470</v>
      </c>
      <c r="B6957">
        <v>450</v>
      </c>
      <c r="C6957" t="s">
        <v>1094</v>
      </c>
      <c r="D6957" t="s">
        <v>911</v>
      </c>
      <c r="E6957" t="s">
        <v>1052</v>
      </c>
      <c r="F6957" t="str">
        <f t="shared" si="108"/>
        <v>470450DKA6430DKA1070-1080DKA3230</v>
      </c>
      <c r="G6957" t="s">
        <v>723</v>
      </c>
    </row>
    <row r="6958" spans="1:7" x14ac:dyDescent="0.25">
      <c r="A6958">
        <v>470</v>
      </c>
      <c r="B6958">
        <v>450</v>
      </c>
      <c r="C6958" t="s">
        <v>1094</v>
      </c>
      <c r="D6958" t="s">
        <v>913</v>
      </c>
      <c r="E6958" t="s">
        <v>1046</v>
      </c>
      <c r="F6958" t="str">
        <f t="shared" si="108"/>
        <v>470450DKA6430DKA1090DKA3200</v>
      </c>
      <c r="G6958" t="s">
        <v>723</v>
      </c>
    </row>
    <row r="6959" spans="1:7" x14ac:dyDescent="0.25">
      <c r="A6959">
        <v>470</v>
      </c>
      <c r="B6959">
        <v>450</v>
      </c>
      <c r="C6959" t="s">
        <v>1094</v>
      </c>
      <c r="D6959" t="s">
        <v>913</v>
      </c>
      <c r="E6959" t="s">
        <v>1048</v>
      </c>
      <c r="F6959" t="str">
        <f t="shared" si="108"/>
        <v>470450DKA6430DKA1090DKA3210</v>
      </c>
      <c r="G6959" t="s">
        <v>723</v>
      </c>
    </row>
    <row r="6960" spans="1:7" x14ac:dyDescent="0.25">
      <c r="A6960">
        <v>470</v>
      </c>
      <c r="B6960">
        <v>450</v>
      </c>
      <c r="C6960" t="s">
        <v>1094</v>
      </c>
      <c r="D6960" t="s">
        <v>913</v>
      </c>
      <c r="E6960" t="s">
        <v>1050</v>
      </c>
      <c r="F6960" t="str">
        <f t="shared" si="108"/>
        <v>470450DKA6430DKA1090DKA3220</v>
      </c>
      <c r="G6960" t="s">
        <v>723</v>
      </c>
    </row>
    <row r="6961" spans="1:7" x14ac:dyDescent="0.25">
      <c r="A6961">
        <v>470</v>
      </c>
      <c r="B6961">
        <v>450</v>
      </c>
      <c r="C6961" t="s">
        <v>1094</v>
      </c>
      <c r="D6961" t="s">
        <v>913</v>
      </c>
      <c r="E6961" t="s">
        <v>1052</v>
      </c>
      <c r="F6961" t="str">
        <f t="shared" si="108"/>
        <v>470450DKA6430DKA1090DKA3230</v>
      </c>
      <c r="G6961" t="s">
        <v>723</v>
      </c>
    </row>
    <row r="6962" spans="1:7" x14ac:dyDescent="0.25">
      <c r="A6962">
        <v>470</v>
      </c>
      <c r="B6962">
        <v>460</v>
      </c>
      <c r="C6962" t="s">
        <v>1092</v>
      </c>
      <c r="D6962" t="s">
        <v>908</v>
      </c>
      <c r="E6962" t="s">
        <v>1046</v>
      </c>
      <c r="F6962" t="str">
        <f t="shared" si="108"/>
        <v>470460DKA6410DKA1040-1050DKA3200</v>
      </c>
      <c r="G6962" t="s">
        <v>723</v>
      </c>
    </row>
    <row r="6963" spans="1:7" x14ac:dyDescent="0.25">
      <c r="A6963">
        <v>470</v>
      </c>
      <c r="B6963">
        <v>460</v>
      </c>
      <c r="C6963" t="s">
        <v>1092</v>
      </c>
      <c r="D6963" t="s">
        <v>908</v>
      </c>
      <c r="E6963" t="s">
        <v>1048</v>
      </c>
      <c r="F6963" t="str">
        <f t="shared" si="108"/>
        <v>470460DKA6410DKA1040-1050DKA3210</v>
      </c>
      <c r="G6963" t="s">
        <v>723</v>
      </c>
    </row>
    <row r="6964" spans="1:7" x14ac:dyDescent="0.25">
      <c r="A6964">
        <v>470</v>
      </c>
      <c r="B6964">
        <v>460</v>
      </c>
      <c r="C6964" t="s">
        <v>1092</v>
      </c>
      <c r="D6964" t="s">
        <v>908</v>
      </c>
      <c r="E6964" t="s">
        <v>1050</v>
      </c>
      <c r="F6964" t="str">
        <f t="shared" si="108"/>
        <v>470460DKA6410DKA1040-1050DKA3220</v>
      </c>
      <c r="G6964" t="s">
        <v>723</v>
      </c>
    </row>
    <row r="6965" spans="1:7" x14ac:dyDescent="0.25">
      <c r="A6965">
        <v>470</v>
      </c>
      <c r="B6965">
        <v>460</v>
      </c>
      <c r="C6965" t="s">
        <v>1092</v>
      </c>
      <c r="D6965" t="s">
        <v>908</v>
      </c>
      <c r="E6965" t="s">
        <v>1052</v>
      </c>
      <c r="F6965" t="str">
        <f t="shared" si="108"/>
        <v>470460DKA6410DKA1040-1050DKA3230</v>
      </c>
      <c r="G6965" t="s">
        <v>723</v>
      </c>
    </row>
    <row r="6966" spans="1:7" x14ac:dyDescent="0.25">
      <c r="A6966">
        <v>470</v>
      </c>
      <c r="B6966">
        <v>460</v>
      </c>
      <c r="C6966" t="s">
        <v>1092</v>
      </c>
      <c r="D6966" t="s">
        <v>910</v>
      </c>
      <c r="E6966" t="s">
        <v>1046</v>
      </c>
      <c r="F6966" t="str">
        <f t="shared" si="108"/>
        <v>470460DKA6410DKA1060DKA3200</v>
      </c>
      <c r="G6966" t="s">
        <v>723</v>
      </c>
    </row>
    <row r="6967" spans="1:7" x14ac:dyDescent="0.25">
      <c r="A6967">
        <v>470</v>
      </c>
      <c r="B6967">
        <v>460</v>
      </c>
      <c r="C6967" t="s">
        <v>1092</v>
      </c>
      <c r="D6967" t="s">
        <v>910</v>
      </c>
      <c r="E6967" t="s">
        <v>1048</v>
      </c>
      <c r="F6967" t="str">
        <f t="shared" si="108"/>
        <v>470460DKA6410DKA1060DKA3210</v>
      </c>
      <c r="G6967" t="s">
        <v>723</v>
      </c>
    </row>
    <row r="6968" spans="1:7" x14ac:dyDescent="0.25">
      <c r="A6968">
        <v>470</v>
      </c>
      <c r="B6968">
        <v>460</v>
      </c>
      <c r="C6968" t="s">
        <v>1092</v>
      </c>
      <c r="D6968" t="s">
        <v>910</v>
      </c>
      <c r="E6968" t="s">
        <v>1050</v>
      </c>
      <c r="F6968" t="str">
        <f t="shared" si="108"/>
        <v>470460DKA6410DKA1060DKA3220</v>
      </c>
      <c r="G6968" t="s">
        <v>723</v>
      </c>
    </row>
    <row r="6969" spans="1:7" x14ac:dyDescent="0.25">
      <c r="A6969">
        <v>470</v>
      </c>
      <c r="B6969">
        <v>460</v>
      </c>
      <c r="C6969" t="s">
        <v>1092</v>
      </c>
      <c r="D6969" t="s">
        <v>910</v>
      </c>
      <c r="E6969" t="s">
        <v>1052</v>
      </c>
      <c r="F6969" t="str">
        <f t="shared" si="108"/>
        <v>470460DKA6410DKA1060DKA3230</v>
      </c>
      <c r="G6969" t="s">
        <v>723</v>
      </c>
    </row>
    <row r="6970" spans="1:7" x14ac:dyDescent="0.25">
      <c r="A6970">
        <v>470</v>
      </c>
      <c r="B6970">
        <v>460</v>
      </c>
      <c r="C6970" t="s">
        <v>1092</v>
      </c>
      <c r="D6970" t="s">
        <v>911</v>
      </c>
      <c r="E6970" t="s">
        <v>1046</v>
      </c>
      <c r="F6970" t="str">
        <f t="shared" si="108"/>
        <v>470460DKA6410DKA1070-1080DKA3200</v>
      </c>
      <c r="G6970" t="s">
        <v>723</v>
      </c>
    </row>
    <row r="6971" spans="1:7" x14ac:dyDescent="0.25">
      <c r="A6971">
        <v>470</v>
      </c>
      <c r="B6971">
        <v>460</v>
      </c>
      <c r="C6971" t="s">
        <v>1092</v>
      </c>
      <c r="D6971" t="s">
        <v>911</v>
      </c>
      <c r="E6971" t="s">
        <v>1048</v>
      </c>
      <c r="F6971" t="str">
        <f t="shared" si="108"/>
        <v>470460DKA6410DKA1070-1080DKA3210</v>
      </c>
      <c r="G6971" t="s">
        <v>723</v>
      </c>
    </row>
    <row r="6972" spans="1:7" x14ac:dyDescent="0.25">
      <c r="A6972">
        <v>470</v>
      </c>
      <c r="B6972">
        <v>460</v>
      </c>
      <c r="C6972" t="s">
        <v>1092</v>
      </c>
      <c r="D6972" t="s">
        <v>911</v>
      </c>
      <c r="E6972" t="s">
        <v>1050</v>
      </c>
      <c r="F6972" t="str">
        <f t="shared" si="108"/>
        <v>470460DKA6410DKA1070-1080DKA3220</v>
      </c>
      <c r="G6972" t="s">
        <v>723</v>
      </c>
    </row>
    <row r="6973" spans="1:7" x14ac:dyDescent="0.25">
      <c r="A6973">
        <v>470</v>
      </c>
      <c r="B6973">
        <v>460</v>
      </c>
      <c r="C6973" t="s">
        <v>1092</v>
      </c>
      <c r="D6973" t="s">
        <v>911</v>
      </c>
      <c r="E6973" t="s">
        <v>1052</v>
      </c>
      <c r="F6973" t="str">
        <f t="shared" si="108"/>
        <v>470460DKA6410DKA1070-1080DKA3230</v>
      </c>
      <c r="G6973" t="s">
        <v>723</v>
      </c>
    </row>
    <row r="6974" spans="1:7" x14ac:dyDescent="0.25">
      <c r="A6974">
        <v>470</v>
      </c>
      <c r="B6974">
        <v>460</v>
      </c>
      <c r="C6974" t="s">
        <v>1092</v>
      </c>
      <c r="D6974" t="s">
        <v>913</v>
      </c>
      <c r="E6974" t="s">
        <v>1046</v>
      </c>
      <c r="F6974" t="str">
        <f t="shared" si="108"/>
        <v>470460DKA6410DKA1090DKA3200</v>
      </c>
      <c r="G6974" t="s">
        <v>723</v>
      </c>
    </row>
    <row r="6975" spans="1:7" x14ac:dyDescent="0.25">
      <c r="A6975">
        <v>470</v>
      </c>
      <c r="B6975">
        <v>460</v>
      </c>
      <c r="C6975" t="s">
        <v>1092</v>
      </c>
      <c r="D6975" t="s">
        <v>913</v>
      </c>
      <c r="E6975" t="s">
        <v>1048</v>
      </c>
      <c r="F6975" t="str">
        <f t="shared" si="108"/>
        <v>470460DKA6410DKA1090DKA3210</v>
      </c>
      <c r="G6975" t="s">
        <v>723</v>
      </c>
    </row>
    <row r="6976" spans="1:7" x14ac:dyDescent="0.25">
      <c r="A6976">
        <v>470</v>
      </c>
      <c r="B6976">
        <v>460</v>
      </c>
      <c r="C6976" t="s">
        <v>1092</v>
      </c>
      <c r="D6976" t="s">
        <v>913</v>
      </c>
      <c r="E6976" t="s">
        <v>1050</v>
      </c>
      <c r="F6976" t="str">
        <f t="shared" si="108"/>
        <v>470460DKA6410DKA1090DKA3220</v>
      </c>
      <c r="G6976" t="s">
        <v>723</v>
      </c>
    </row>
    <row r="6977" spans="1:7" x14ac:dyDescent="0.25">
      <c r="A6977">
        <v>470</v>
      </c>
      <c r="B6977">
        <v>460</v>
      </c>
      <c r="C6977" t="s">
        <v>1092</v>
      </c>
      <c r="D6977" t="s">
        <v>913</v>
      </c>
      <c r="E6977" t="s">
        <v>1052</v>
      </c>
      <c r="F6977" t="str">
        <f t="shared" si="108"/>
        <v>470460DKA6410DKA1090DKA3230</v>
      </c>
      <c r="G6977" t="s">
        <v>723</v>
      </c>
    </row>
    <row r="6978" spans="1:7" x14ac:dyDescent="0.25">
      <c r="A6978">
        <v>470</v>
      </c>
      <c r="B6978">
        <v>460</v>
      </c>
      <c r="C6978" t="s">
        <v>1093</v>
      </c>
      <c r="D6978" t="s">
        <v>908</v>
      </c>
      <c r="E6978" t="s">
        <v>1046</v>
      </c>
      <c r="F6978" t="str">
        <f t="shared" si="108"/>
        <v>470460DKA6420DKA1040-1050DKA3200</v>
      </c>
      <c r="G6978" t="s">
        <v>723</v>
      </c>
    </row>
    <row r="6979" spans="1:7" x14ac:dyDescent="0.25">
      <c r="A6979">
        <v>470</v>
      </c>
      <c r="B6979">
        <v>460</v>
      </c>
      <c r="C6979" t="s">
        <v>1093</v>
      </c>
      <c r="D6979" t="s">
        <v>908</v>
      </c>
      <c r="E6979" t="s">
        <v>1048</v>
      </c>
      <c r="F6979" t="str">
        <f t="shared" ref="F6979:F7042" si="109">CONCATENATE(A6979,B6979,C6979,D6979,E6979)</f>
        <v>470460DKA6420DKA1040-1050DKA3210</v>
      </c>
      <c r="G6979" t="s">
        <v>723</v>
      </c>
    </row>
    <row r="6980" spans="1:7" x14ac:dyDescent="0.25">
      <c r="A6980">
        <v>470</v>
      </c>
      <c r="B6980">
        <v>460</v>
      </c>
      <c r="C6980" t="s">
        <v>1093</v>
      </c>
      <c r="D6980" t="s">
        <v>908</v>
      </c>
      <c r="E6980" t="s">
        <v>1050</v>
      </c>
      <c r="F6980" t="str">
        <f t="shared" si="109"/>
        <v>470460DKA6420DKA1040-1050DKA3220</v>
      </c>
      <c r="G6980" t="s">
        <v>723</v>
      </c>
    </row>
    <row r="6981" spans="1:7" x14ac:dyDescent="0.25">
      <c r="A6981">
        <v>470</v>
      </c>
      <c r="B6981">
        <v>460</v>
      </c>
      <c r="C6981" t="s">
        <v>1093</v>
      </c>
      <c r="D6981" t="s">
        <v>908</v>
      </c>
      <c r="E6981" t="s">
        <v>1052</v>
      </c>
      <c r="F6981" t="str">
        <f t="shared" si="109"/>
        <v>470460DKA6420DKA1040-1050DKA3230</v>
      </c>
      <c r="G6981" t="s">
        <v>723</v>
      </c>
    </row>
    <row r="6982" spans="1:7" x14ac:dyDescent="0.25">
      <c r="A6982">
        <v>470</v>
      </c>
      <c r="B6982">
        <v>460</v>
      </c>
      <c r="C6982" t="s">
        <v>1093</v>
      </c>
      <c r="D6982" t="s">
        <v>910</v>
      </c>
      <c r="E6982" t="s">
        <v>1046</v>
      </c>
      <c r="F6982" t="str">
        <f t="shared" si="109"/>
        <v>470460DKA6420DKA1060DKA3200</v>
      </c>
      <c r="G6982" t="s">
        <v>723</v>
      </c>
    </row>
    <row r="6983" spans="1:7" x14ac:dyDescent="0.25">
      <c r="A6983">
        <v>470</v>
      </c>
      <c r="B6983">
        <v>460</v>
      </c>
      <c r="C6983" t="s">
        <v>1093</v>
      </c>
      <c r="D6983" t="s">
        <v>910</v>
      </c>
      <c r="E6983" t="s">
        <v>1048</v>
      </c>
      <c r="F6983" t="str">
        <f t="shared" si="109"/>
        <v>470460DKA6420DKA1060DKA3210</v>
      </c>
      <c r="G6983" t="s">
        <v>723</v>
      </c>
    </row>
    <row r="6984" spans="1:7" x14ac:dyDescent="0.25">
      <c r="A6984">
        <v>470</v>
      </c>
      <c r="B6984">
        <v>460</v>
      </c>
      <c r="C6984" t="s">
        <v>1093</v>
      </c>
      <c r="D6984" t="s">
        <v>910</v>
      </c>
      <c r="E6984" t="s">
        <v>1050</v>
      </c>
      <c r="F6984" t="str">
        <f t="shared" si="109"/>
        <v>470460DKA6420DKA1060DKA3220</v>
      </c>
      <c r="G6984" t="s">
        <v>723</v>
      </c>
    </row>
    <row r="6985" spans="1:7" x14ac:dyDescent="0.25">
      <c r="A6985">
        <v>470</v>
      </c>
      <c r="B6985">
        <v>460</v>
      </c>
      <c r="C6985" t="s">
        <v>1093</v>
      </c>
      <c r="D6985" t="s">
        <v>910</v>
      </c>
      <c r="E6985" t="s">
        <v>1052</v>
      </c>
      <c r="F6985" t="str">
        <f t="shared" si="109"/>
        <v>470460DKA6420DKA1060DKA3230</v>
      </c>
      <c r="G6985" t="s">
        <v>723</v>
      </c>
    </row>
    <row r="6986" spans="1:7" x14ac:dyDescent="0.25">
      <c r="A6986">
        <v>470</v>
      </c>
      <c r="B6986">
        <v>460</v>
      </c>
      <c r="C6986" t="s">
        <v>1093</v>
      </c>
      <c r="D6986" t="s">
        <v>911</v>
      </c>
      <c r="E6986" t="s">
        <v>1046</v>
      </c>
      <c r="F6986" t="str">
        <f t="shared" si="109"/>
        <v>470460DKA6420DKA1070-1080DKA3200</v>
      </c>
      <c r="G6986" t="s">
        <v>723</v>
      </c>
    </row>
    <row r="6987" spans="1:7" x14ac:dyDescent="0.25">
      <c r="A6987">
        <v>470</v>
      </c>
      <c r="B6987">
        <v>460</v>
      </c>
      <c r="C6987" t="s">
        <v>1093</v>
      </c>
      <c r="D6987" t="s">
        <v>911</v>
      </c>
      <c r="E6987" t="s">
        <v>1048</v>
      </c>
      <c r="F6987" t="str">
        <f t="shared" si="109"/>
        <v>470460DKA6420DKA1070-1080DKA3210</v>
      </c>
      <c r="G6987" t="s">
        <v>723</v>
      </c>
    </row>
    <row r="6988" spans="1:7" x14ac:dyDescent="0.25">
      <c r="A6988">
        <v>470</v>
      </c>
      <c r="B6988">
        <v>460</v>
      </c>
      <c r="C6988" t="s">
        <v>1093</v>
      </c>
      <c r="D6988" t="s">
        <v>911</v>
      </c>
      <c r="E6988" t="s">
        <v>1050</v>
      </c>
      <c r="F6988" t="str">
        <f t="shared" si="109"/>
        <v>470460DKA6420DKA1070-1080DKA3220</v>
      </c>
      <c r="G6988" t="s">
        <v>723</v>
      </c>
    </row>
    <row r="6989" spans="1:7" x14ac:dyDescent="0.25">
      <c r="A6989">
        <v>470</v>
      </c>
      <c r="B6989">
        <v>460</v>
      </c>
      <c r="C6989" t="s">
        <v>1093</v>
      </c>
      <c r="D6989" t="s">
        <v>911</v>
      </c>
      <c r="E6989" t="s">
        <v>1052</v>
      </c>
      <c r="F6989" t="str">
        <f t="shared" si="109"/>
        <v>470460DKA6420DKA1070-1080DKA3230</v>
      </c>
      <c r="G6989" t="s">
        <v>723</v>
      </c>
    </row>
    <row r="6990" spans="1:7" x14ac:dyDescent="0.25">
      <c r="A6990">
        <v>470</v>
      </c>
      <c r="B6990">
        <v>460</v>
      </c>
      <c r="C6990" t="s">
        <v>1093</v>
      </c>
      <c r="D6990" t="s">
        <v>913</v>
      </c>
      <c r="E6990" t="s">
        <v>1046</v>
      </c>
      <c r="F6990" t="str">
        <f t="shared" si="109"/>
        <v>470460DKA6420DKA1090DKA3200</v>
      </c>
      <c r="G6990" t="s">
        <v>723</v>
      </c>
    </row>
    <row r="6991" spans="1:7" x14ac:dyDescent="0.25">
      <c r="A6991">
        <v>470</v>
      </c>
      <c r="B6991">
        <v>460</v>
      </c>
      <c r="C6991" t="s">
        <v>1093</v>
      </c>
      <c r="D6991" t="s">
        <v>913</v>
      </c>
      <c r="E6991" t="s">
        <v>1048</v>
      </c>
      <c r="F6991" t="str">
        <f t="shared" si="109"/>
        <v>470460DKA6420DKA1090DKA3210</v>
      </c>
      <c r="G6991" t="s">
        <v>723</v>
      </c>
    </row>
    <row r="6992" spans="1:7" x14ac:dyDescent="0.25">
      <c r="A6992">
        <v>470</v>
      </c>
      <c r="B6992">
        <v>460</v>
      </c>
      <c r="C6992" t="s">
        <v>1093</v>
      </c>
      <c r="D6992" t="s">
        <v>913</v>
      </c>
      <c r="E6992" t="s">
        <v>1050</v>
      </c>
      <c r="F6992" t="str">
        <f t="shared" si="109"/>
        <v>470460DKA6420DKA1090DKA3220</v>
      </c>
      <c r="G6992" t="s">
        <v>723</v>
      </c>
    </row>
    <row r="6993" spans="1:7" x14ac:dyDescent="0.25">
      <c r="A6993">
        <v>470</v>
      </c>
      <c r="B6993">
        <v>460</v>
      </c>
      <c r="C6993" t="s">
        <v>1093</v>
      </c>
      <c r="D6993" t="s">
        <v>913</v>
      </c>
      <c r="E6993" t="s">
        <v>1052</v>
      </c>
      <c r="F6993" t="str">
        <f t="shared" si="109"/>
        <v>470460DKA6420DKA1090DKA3230</v>
      </c>
      <c r="G6993" t="s">
        <v>723</v>
      </c>
    </row>
    <row r="6994" spans="1:7" x14ac:dyDescent="0.25">
      <c r="A6994">
        <v>470</v>
      </c>
      <c r="B6994">
        <v>460</v>
      </c>
      <c r="C6994" t="s">
        <v>1094</v>
      </c>
      <c r="D6994" t="s">
        <v>908</v>
      </c>
      <c r="E6994" t="s">
        <v>1046</v>
      </c>
      <c r="F6994" t="str">
        <f t="shared" si="109"/>
        <v>470460DKA6430DKA1040-1050DKA3200</v>
      </c>
      <c r="G6994" t="s">
        <v>723</v>
      </c>
    </row>
    <row r="6995" spans="1:7" x14ac:dyDescent="0.25">
      <c r="A6995">
        <v>470</v>
      </c>
      <c r="B6995">
        <v>460</v>
      </c>
      <c r="C6995" t="s">
        <v>1094</v>
      </c>
      <c r="D6995" t="s">
        <v>908</v>
      </c>
      <c r="E6995" t="s">
        <v>1048</v>
      </c>
      <c r="F6995" t="str">
        <f t="shared" si="109"/>
        <v>470460DKA6430DKA1040-1050DKA3210</v>
      </c>
      <c r="G6995" t="s">
        <v>723</v>
      </c>
    </row>
    <row r="6996" spans="1:7" x14ac:dyDescent="0.25">
      <c r="A6996">
        <v>470</v>
      </c>
      <c r="B6996">
        <v>460</v>
      </c>
      <c r="C6996" t="s">
        <v>1094</v>
      </c>
      <c r="D6996" t="s">
        <v>908</v>
      </c>
      <c r="E6996" t="s">
        <v>1050</v>
      </c>
      <c r="F6996" t="str">
        <f t="shared" si="109"/>
        <v>470460DKA6430DKA1040-1050DKA3220</v>
      </c>
      <c r="G6996" t="s">
        <v>723</v>
      </c>
    </row>
    <row r="6997" spans="1:7" x14ac:dyDescent="0.25">
      <c r="A6997">
        <v>470</v>
      </c>
      <c r="B6997">
        <v>460</v>
      </c>
      <c r="C6997" t="s">
        <v>1094</v>
      </c>
      <c r="D6997" t="s">
        <v>908</v>
      </c>
      <c r="E6997" t="s">
        <v>1052</v>
      </c>
      <c r="F6997" t="str">
        <f t="shared" si="109"/>
        <v>470460DKA6430DKA1040-1050DKA3230</v>
      </c>
      <c r="G6997" t="s">
        <v>723</v>
      </c>
    </row>
    <row r="6998" spans="1:7" x14ac:dyDescent="0.25">
      <c r="A6998">
        <v>470</v>
      </c>
      <c r="B6998">
        <v>460</v>
      </c>
      <c r="C6998" t="s">
        <v>1094</v>
      </c>
      <c r="D6998" t="s">
        <v>910</v>
      </c>
      <c r="E6998" t="s">
        <v>1046</v>
      </c>
      <c r="F6998" t="str">
        <f t="shared" si="109"/>
        <v>470460DKA6430DKA1060DKA3200</v>
      </c>
      <c r="G6998" t="s">
        <v>723</v>
      </c>
    </row>
    <row r="6999" spans="1:7" x14ac:dyDescent="0.25">
      <c r="A6999">
        <v>470</v>
      </c>
      <c r="B6999">
        <v>460</v>
      </c>
      <c r="C6999" t="s">
        <v>1094</v>
      </c>
      <c r="D6999" t="s">
        <v>910</v>
      </c>
      <c r="E6999" t="s">
        <v>1048</v>
      </c>
      <c r="F6999" t="str">
        <f t="shared" si="109"/>
        <v>470460DKA6430DKA1060DKA3210</v>
      </c>
      <c r="G6999" t="s">
        <v>723</v>
      </c>
    </row>
    <row r="7000" spans="1:7" x14ac:dyDescent="0.25">
      <c r="A7000">
        <v>470</v>
      </c>
      <c r="B7000">
        <v>460</v>
      </c>
      <c r="C7000" t="s">
        <v>1094</v>
      </c>
      <c r="D7000" t="s">
        <v>910</v>
      </c>
      <c r="E7000" t="s">
        <v>1050</v>
      </c>
      <c r="F7000" t="str">
        <f t="shared" si="109"/>
        <v>470460DKA6430DKA1060DKA3220</v>
      </c>
      <c r="G7000" t="s">
        <v>723</v>
      </c>
    </row>
    <row r="7001" spans="1:7" x14ac:dyDescent="0.25">
      <c r="A7001">
        <v>470</v>
      </c>
      <c r="B7001">
        <v>460</v>
      </c>
      <c r="C7001" t="s">
        <v>1094</v>
      </c>
      <c r="D7001" t="s">
        <v>910</v>
      </c>
      <c r="E7001" t="s">
        <v>1052</v>
      </c>
      <c r="F7001" t="str">
        <f t="shared" si="109"/>
        <v>470460DKA6430DKA1060DKA3230</v>
      </c>
      <c r="G7001" t="s">
        <v>723</v>
      </c>
    </row>
    <row r="7002" spans="1:7" x14ac:dyDescent="0.25">
      <c r="A7002">
        <v>470</v>
      </c>
      <c r="B7002">
        <v>460</v>
      </c>
      <c r="C7002" t="s">
        <v>1094</v>
      </c>
      <c r="D7002" t="s">
        <v>911</v>
      </c>
      <c r="E7002" t="s">
        <v>1046</v>
      </c>
      <c r="F7002" t="str">
        <f t="shared" si="109"/>
        <v>470460DKA6430DKA1070-1080DKA3200</v>
      </c>
      <c r="G7002" t="s">
        <v>723</v>
      </c>
    </row>
    <row r="7003" spans="1:7" x14ac:dyDescent="0.25">
      <c r="A7003">
        <v>470</v>
      </c>
      <c r="B7003">
        <v>460</v>
      </c>
      <c r="C7003" t="s">
        <v>1094</v>
      </c>
      <c r="D7003" t="s">
        <v>911</v>
      </c>
      <c r="E7003" t="s">
        <v>1048</v>
      </c>
      <c r="F7003" t="str">
        <f t="shared" si="109"/>
        <v>470460DKA6430DKA1070-1080DKA3210</v>
      </c>
      <c r="G7003" t="s">
        <v>723</v>
      </c>
    </row>
    <row r="7004" spans="1:7" x14ac:dyDescent="0.25">
      <c r="A7004">
        <v>470</v>
      </c>
      <c r="B7004">
        <v>460</v>
      </c>
      <c r="C7004" t="s">
        <v>1094</v>
      </c>
      <c r="D7004" t="s">
        <v>911</v>
      </c>
      <c r="E7004" t="s">
        <v>1050</v>
      </c>
      <c r="F7004" t="str">
        <f t="shared" si="109"/>
        <v>470460DKA6430DKA1070-1080DKA3220</v>
      </c>
      <c r="G7004" t="s">
        <v>723</v>
      </c>
    </row>
    <row r="7005" spans="1:7" x14ac:dyDescent="0.25">
      <c r="A7005">
        <v>470</v>
      </c>
      <c r="B7005">
        <v>460</v>
      </c>
      <c r="C7005" t="s">
        <v>1094</v>
      </c>
      <c r="D7005" t="s">
        <v>911</v>
      </c>
      <c r="E7005" t="s">
        <v>1052</v>
      </c>
      <c r="F7005" t="str">
        <f t="shared" si="109"/>
        <v>470460DKA6430DKA1070-1080DKA3230</v>
      </c>
      <c r="G7005" t="s">
        <v>723</v>
      </c>
    </row>
    <row r="7006" spans="1:7" x14ac:dyDescent="0.25">
      <c r="A7006">
        <v>470</v>
      </c>
      <c r="B7006">
        <v>460</v>
      </c>
      <c r="C7006" t="s">
        <v>1094</v>
      </c>
      <c r="D7006" t="s">
        <v>913</v>
      </c>
      <c r="E7006" t="s">
        <v>1046</v>
      </c>
      <c r="F7006" t="str">
        <f t="shared" si="109"/>
        <v>470460DKA6430DKA1090DKA3200</v>
      </c>
      <c r="G7006" t="s">
        <v>723</v>
      </c>
    </row>
    <row r="7007" spans="1:7" x14ac:dyDescent="0.25">
      <c r="A7007">
        <v>470</v>
      </c>
      <c r="B7007">
        <v>460</v>
      </c>
      <c r="C7007" t="s">
        <v>1094</v>
      </c>
      <c r="D7007" t="s">
        <v>913</v>
      </c>
      <c r="E7007" t="s">
        <v>1048</v>
      </c>
      <c r="F7007" t="str">
        <f t="shared" si="109"/>
        <v>470460DKA6430DKA1090DKA3210</v>
      </c>
      <c r="G7007" t="s">
        <v>723</v>
      </c>
    </row>
    <row r="7008" spans="1:7" x14ac:dyDescent="0.25">
      <c r="A7008">
        <v>470</v>
      </c>
      <c r="B7008">
        <v>460</v>
      </c>
      <c r="C7008" t="s">
        <v>1094</v>
      </c>
      <c r="D7008" t="s">
        <v>913</v>
      </c>
      <c r="E7008" t="s">
        <v>1050</v>
      </c>
      <c r="F7008" t="str">
        <f t="shared" si="109"/>
        <v>470460DKA6430DKA1090DKA3220</v>
      </c>
      <c r="G7008" t="s">
        <v>723</v>
      </c>
    </row>
    <row r="7009" spans="1:7" x14ac:dyDescent="0.25">
      <c r="A7009">
        <v>470</v>
      </c>
      <c r="B7009">
        <v>460</v>
      </c>
      <c r="C7009" t="s">
        <v>1094</v>
      </c>
      <c r="D7009" t="s">
        <v>913</v>
      </c>
      <c r="E7009" t="s">
        <v>1052</v>
      </c>
      <c r="F7009" t="str">
        <f t="shared" si="109"/>
        <v>470460DKA6430DKA1090DKA3230</v>
      </c>
      <c r="G7009" t="s">
        <v>723</v>
      </c>
    </row>
    <row r="7010" spans="1:7" x14ac:dyDescent="0.25">
      <c r="A7010">
        <v>470</v>
      </c>
      <c r="B7010">
        <v>470</v>
      </c>
      <c r="C7010" t="s">
        <v>1092</v>
      </c>
      <c r="D7010" t="s">
        <v>908</v>
      </c>
      <c r="E7010" t="s">
        <v>1046</v>
      </c>
      <c r="F7010" t="str">
        <f t="shared" si="109"/>
        <v>470470DKA6410DKA1040-1050DKA3200</v>
      </c>
      <c r="G7010" t="s">
        <v>723</v>
      </c>
    </row>
    <row r="7011" spans="1:7" x14ac:dyDescent="0.25">
      <c r="A7011">
        <v>470</v>
      </c>
      <c r="B7011">
        <v>470</v>
      </c>
      <c r="C7011" t="s">
        <v>1092</v>
      </c>
      <c r="D7011" t="s">
        <v>908</v>
      </c>
      <c r="E7011" t="s">
        <v>1048</v>
      </c>
      <c r="F7011" t="str">
        <f t="shared" si="109"/>
        <v>470470DKA6410DKA1040-1050DKA3210</v>
      </c>
      <c r="G7011" t="s">
        <v>723</v>
      </c>
    </row>
    <row r="7012" spans="1:7" x14ac:dyDescent="0.25">
      <c r="A7012">
        <v>470</v>
      </c>
      <c r="B7012">
        <v>470</v>
      </c>
      <c r="C7012" t="s">
        <v>1092</v>
      </c>
      <c r="D7012" t="s">
        <v>908</v>
      </c>
      <c r="E7012" t="s">
        <v>1050</v>
      </c>
      <c r="F7012" t="str">
        <f t="shared" si="109"/>
        <v>470470DKA6410DKA1040-1050DKA3220</v>
      </c>
      <c r="G7012" t="s">
        <v>723</v>
      </c>
    </row>
    <row r="7013" spans="1:7" x14ac:dyDescent="0.25">
      <c r="A7013">
        <v>470</v>
      </c>
      <c r="B7013">
        <v>470</v>
      </c>
      <c r="C7013" t="s">
        <v>1092</v>
      </c>
      <c r="D7013" t="s">
        <v>908</v>
      </c>
      <c r="E7013" t="s">
        <v>1052</v>
      </c>
      <c r="F7013" t="str">
        <f t="shared" si="109"/>
        <v>470470DKA6410DKA1040-1050DKA3230</v>
      </c>
      <c r="G7013" t="s">
        <v>723</v>
      </c>
    </row>
    <row r="7014" spans="1:7" x14ac:dyDescent="0.25">
      <c r="A7014">
        <v>470</v>
      </c>
      <c r="B7014">
        <v>470</v>
      </c>
      <c r="C7014" t="s">
        <v>1092</v>
      </c>
      <c r="D7014" t="s">
        <v>910</v>
      </c>
      <c r="E7014" t="s">
        <v>1046</v>
      </c>
      <c r="F7014" t="str">
        <f t="shared" si="109"/>
        <v>470470DKA6410DKA1060DKA3200</v>
      </c>
      <c r="G7014" t="s">
        <v>723</v>
      </c>
    </row>
    <row r="7015" spans="1:7" x14ac:dyDescent="0.25">
      <c r="A7015">
        <v>470</v>
      </c>
      <c r="B7015">
        <v>470</v>
      </c>
      <c r="C7015" t="s">
        <v>1092</v>
      </c>
      <c r="D7015" t="s">
        <v>910</v>
      </c>
      <c r="E7015" t="s">
        <v>1048</v>
      </c>
      <c r="F7015" t="str">
        <f t="shared" si="109"/>
        <v>470470DKA6410DKA1060DKA3210</v>
      </c>
      <c r="G7015" t="s">
        <v>723</v>
      </c>
    </row>
    <row r="7016" spans="1:7" x14ac:dyDescent="0.25">
      <c r="A7016">
        <v>470</v>
      </c>
      <c r="B7016">
        <v>470</v>
      </c>
      <c r="C7016" t="s">
        <v>1092</v>
      </c>
      <c r="D7016" t="s">
        <v>910</v>
      </c>
      <c r="E7016" t="s">
        <v>1050</v>
      </c>
      <c r="F7016" t="str">
        <f t="shared" si="109"/>
        <v>470470DKA6410DKA1060DKA3220</v>
      </c>
      <c r="G7016" t="s">
        <v>723</v>
      </c>
    </row>
    <row r="7017" spans="1:7" x14ac:dyDescent="0.25">
      <c r="A7017">
        <v>470</v>
      </c>
      <c r="B7017">
        <v>470</v>
      </c>
      <c r="C7017" t="s">
        <v>1092</v>
      </c>
      <c r="D7017" t="s">
        <v>910</v>
      </c>
      <c r="E7017" t="s">
        <v>1052</v>
      </c>
      <c r="F7017" t="str">
        <f t="shared" si="109"/>
        <v>470470DKA6410DKA1060DKA3230</v>
      </c>
      <c r="G7017" t="s">
        <v>723</v>
      </c>
    </row>
    <row r="7018" spans="1:7" x14ac:dyDescent="0.25">
      <c r="A7018">
        <v>470</v>
      </c>
      <c r="B7018">
        <v>470</v>
      </c>
      <c r="C7018" t="s">
        <v>1092</v>
      </c>
      <c r="D7018" t="s">
        <v>911</v>
      </c>
      <c r="E7018" t="s">
        <v>1046</v>
      </c>
      <c r="F7018" t="str">
        <f t="shared" si="109"/>
        <v>470470DKA6410DKA1070-1080DKA3200</v>
      </c>
      <c r="G7018" t="s">
        <v>723</v>
      </c>
    </row>
    <row r="7019" spans="1:7" x14ac:dyDescent="0.25">
      <c r="A7019">
        <v>470</v>
      </c>
      <c r="B7019">
        <v>470</v>
      </c>
      <c r="C7019" t="s">
        <v>1092</v>
      </c>
      <c r="D7019" t="s">
        <v>911</v>
      </c>
      <c r="E7019" t="s">
        <v>1048</v>
      </c>
      <c r="F7019" t="str">
        <f t="shared" si="109"/>
        <v>470470DKA6410DKA1070-1080DKA3210</v>
      </c>
      <c r="G7019" t="s">
        <v>723</v>
      </c>
    </row>
    <row r="7020" spans="1:7" x14ac:dyDescent="0.25">
      <c r="A7020">
        <v>470</v>
      </c>
      <c r="B7020">
        <v>470</v>
      </c>
      <c r="C7020" t="s">
        <v>1092</v>
      </c>
      <c r="D7020" t="s">
        <v>911</v>
      </c>
      <c r="E7020" t="s">
        <v>1050</v>
      </c>
      <c r="F7020" t="str">
        <f t="shared" si="109"/>
        <v>470470DKA6410DKA1070-1080DKA3220</v>
      </c>
      <c r="G7020" t="s">
        <v>723</v>
      </c>
    </row>
    <row r="7021" spans="1:7" x14ac:dyDescent="0.25">
      <c r="A7021">
        <v>470</v>
      </c>
      <c r="B7021">
        <v>470</v>
      </c>
      <c r="C7021" t="s">
        <v>1092</v>
      </c>
      <c r="D7021" t="s">
        <v>911</v>
      </c>
      <c r="E7021" t="s">
        <v>1052</v>
      </c>
      <c r="F7021" t="str">
        <f t="shared" si="109"/>
        <v>470470DKA6410DKA1070-1080DKA3230</v>
      </c>
      <c r="G7021" t="s">
        <v>723</v>
      </c>
    </row>
    <row r="7022" spans="1:7" x14ac:dyDescent="0.25">
      <c r="A7022">
        <v>470</v>
      </c>
      <c r="B7022">
        <v>470</v>
      </c>
      <c r="C7022" t="s">
        <v>1092</v>
      </c>
      <c r="D7022" t="s">
        <v>913</v>
      </c>
      <c r="E7022" t="s">
        <v>1046</v>
      </c>
      <c r="F7022" t="str">
        <f t="shared" si="109"/>
        <v>470470DKA6410DKA1090DKA3200</v>
      </c>
      <c r="G7022" t="s">
        <v>723</v>
      </c>
    </row>
    <row r="7023" spans="1:7" x14ac:dyDescent="0.25">
      <c r="A7023">
        <v>470</v>
      </c>
      <c r="B7023">
        <v>470</v>
      </c>
      <c r="C7023" t="s">
        <v>1092</v>
      </c>
      <c r="D7023" t="s">
        <v>913</v>
      </c>
      <c r="E7023" t="s">
        <v>1048</v>
      </c>
      <c r="F7023" t="str">
        <f t="shared" si="109"/>
        <v>470470DKA6410DKA1090DKA3210</v>
      </c>
      <c r="G7023" t="s">
        <v>723</v>
      </c>
    </row>
    <row r="7024" spans="1:7" x14ac:dyDescent="0.25">
      <c r="A7024">
        <v>470</v>
      </c>
      <c r="B7024">
        <v>470</v>
      </c>
      <c r="C7024" t="s">
        <v>1092</v>
      </c>
      <c r="D7024" t="s">
        <v>913</v>
      </c>
      <c r="E7024" t="s">
        <v>1050</v>
      </c>
      <c r="F7024" t="str">
        <f t="shared" si="109"/>
        <v>470470DKA6410DKA1090DKA3220</v>
      </c>
      <c r="G7024" t="s">
        <v>723</v>
      </c>
    </row>
    <row r="7025" spans="1:7" x14ac:dyDescent="0.25">
      <c r="A7025">
        <v>470</v>
      </c>
      <c r="B7025">
        <v>470</v>
      </c>
      <c r="C7025" t="s">
        <v>1092</v>
      </c>
      <c r="D7025" t="s">
        <v>913</v>
      </c>
      <c r="E7025" t="s">
        <v>1052</v>
      </c>
      <c r="F7025" t="str">
        <f t="shared" si="109"/>
        <v>470470DKA6410DKA1090DKA3230</v>
      </c>
      <c r="G7025" t="s">
        <v>723</v>
      </c>
    </row>
    <row r="7026" spans="1:7" x14ac:dyDescent="0.25">
      <c r="A7026">
        <v>470</v>
      </c>
      <c r="B7026">
        <v>470</v>
      </c>
      <c r="C7026" t="s">
        <v>1093</v>
      </c>
      <c r="D7026" t="s">
        <v>908</v>
      </c>
      <c r="E7026" t="s">
        <v>1046</v>
      </c>
      <c r="F7026" t="str">
        <f t="shared" si="109"/>
        <v>470470DKA6420DKA1040-1050DKA3200</v>
      </c>
      <c r="G7026" t="s">
        <v>723</v>
      </c>
    </row>
    <row r="7027" spans="1:7" x14ac:dyDescent="0.25">
      <c r="A7027">
        <v>470</v>
      </c>
      <c r="B7027">
        <v>470</v>
      </c>
      <c r="C7027" t="s">
        <v>1093</v>
      </c>
      <c r="D7027" t="s">
        <v>908</v>
      </c>
      <c r="E7027" t="s">
        <v>1048</v>
      </c>
      <c r="F7027" t="str">
        <f t="shared" si="109"/>
        <v>470470DKA6420DKA1040-1050DKA3210</v>
      </c>
      <c r="G7027" t="s">
        <v>723</v>
      </c>
    </row>
    <row r="7028" spans="1:7" x14ac:dyDescent="0.25">
      <c r="A7028">
        <v>470</v>
      </c>
      <c r="B7028">
        <v>470</v>
      </c>
      <c r="C7028" t="s">
        <v>1093</v>
      </c>
      <c r="D7028" t="s">
        <v>908</v>
      </c>
      <c r="E7028" t="s">
        <v>1050</v>
      </c>
      <c r="F7028" t="str">
        <f t="shared" si="109"/>
        <v>470470DKA6420DKA1040-1050DKA3220</v>
      </c>
      <c r="G7028" t="s">
        <v>723</v>
      </c>
    </row>
    <row r="7029" spans="1:7" x14ac:dyDescent="0.25">
      <c r="A7029">
        <v>470</v>
      </c>
      <c r="B7029">
        <v>470</v>
      </c>
      <c r="C7029" t="s">
        <v>1093</v>
      </c>
      <c r="D7029" t="s">
        <v>908</v>
      </c>
      <c r="E7029" t="s">
        <v>1052</v>
      </c>
      <c r="F7029" t="str">
        <f t="shared" si="109"/>
        <v>470470DKA6420DKA1040-1050DKA3230</v>
      </c>
      <c r="G7029" t="s">
        <v>723</v>
      </c>
    </row>
    <row r="7030" spans="1:7" x14ac:dyDescent="0.25">
      <c r="A7030">
        <v>470</v>
      </c>
      <c r="B7030">
        <v>470</v>
      </c>
      <c r="C7030" t="s">
        <v>1093</v>
      </c>
      <c r="D7030" t="s">
        <v>910</v>
      </c>
      <c r="E7030" t="s">
        <v>1046</v>
      </c>
      <c r="F7030" t="str">
        <f t="shared" si="109"/>
        <v>470470DKA6420DKA1060DKA3200</v>
      </c>
      <c r="G7030" t="s">
        <v>723</v>
      </c>
    </row>
    <row r="7031" spans="1:7" x14ac:dyDescent="0.25">
      <c r="A7031">
        <v>470</v>
      </c>
      <c r="B7031">
        <v>470</v>
      </c>
      <c r="C7031" t="s">
        <v>1093</v>
      </c>
      <c r="D7031" t="s">
        <v>910</v>
      </c>
      <c r="E7031" t="s">
        <v>1048</v>
      </c>
      <c r="F7031" t="str">
        <f t="shared" si="109"/>
        <v>470470DKA6420DKA1060DKA3210</v>
      </c>
      <c r="G7031" t="s">
        <v>723</v>
      </c>
    </row>
    <row r="7032" spans="1:7" x14ac:dyDescent="0.25">
      <c r="A7032">
        <v>470</v>
      </c>
      <c r="B7032">
        <v>470</v>
      </c>
      <c r="C7032" t="s">
        <v>1093</v>
      </c>
      <c r="D7032" t="s">
        <v>910</v>
      </c>
      <c r="E7032" t="s">
        <v>1050</v>
      </c>
      <c r="F7032" t="str">
        <f t="shared" si="109"/>
        <v>470470DKA6420DKA1060DKA3220</v>
      </c>
      <c r="G7032" t="s">
        <v>723</v>
      </c>
    </row>
    <row r="7033" spans="1:7" x14ac:dyDescent="0.25">
      <c r="A7033">
        <v>470</v>
      </c>
      <c r="B7033">
        <v>470</v>
      </c>
      <c r="C7033" t="s">
        <v>1093</v>
      </c>
      <c r="D7033" t="s">
        <v>910</v>
      </c>
      <c r="E7033" t="s">
        <v>1052</v>
      </c>
      <c r="F7033" t="str">
        <f t="shared" si="109"/>
        <v>470470DKA6420DKA1060DKA3230</v>
      </c>
      <c r="G7033" t="s">
        <v>723</v>
      </c>
    </row>
    <row r="7034" spans="1:7" x14ac:dyDescent="0.25">
      <c r="A7034">
        <v>470</v>
      </c>
      <c r="B7034">
        <v>470</v>
      </c>
      <c r="C7034" t="s">
        <v>1093</v>
      </c>
      <c r="D7034" t="s">
        <v>911</v>
      </c>
      <c r="E7034" t="s">
        <v>1046</v>
      </c>
      <c r="F7034" t="str">
        <f t="shared" si="109"/>
        <v>470470DKA6420DKA1070-1080DKA3200</v>
      </c>
      <c r="G7034" t="s">
        <v>723</v>
      </c>
    </row>
    <row r="7035" spans="1:7" x14ac:dyDescent="0.25">
      <c r="A7035">
        <v>470</v>
      </c>
      <c r="B7035">
        <v>470</v>
      </c>
      <c r="C7035" t="s">
        <v>1093</v>
      </c>
      <c r="D7035" t="s">
        <v>911</v>
      </c>
      <c r="E7035" t="s">
        <v>1048</v>
      </c>
      <c r="F7035" t="str">
        <f t="shared" si="109"/>
        <v>470470DKA6420DKA1070-1080DKA3210</v>
      </c>
      <c r="G7035" t="s">
        <v>723</v>
      </c>
    </row>
    <row r="7036" spans="1:7" x14ac:dyDescent="0.25">
      <c r="A7036">
        <v>470</v>
      </c>
      <c r="B7036">
        <v>470</v>
      </c>
      <c r="C7036" t="s">
        <v>1093</v>
      </c>
      <c r="D7036" t="s">
        <v>911</v>
      </c>
      <c r="E7036" t="s">
        <v>1050</v>
      </c>
      <c r="F7036" t="str">
        <f t="shared" si="109"/>
        <v>470470DKA6420DKA1070-1080DKA3220</v>
      </c>
      <c r="G7036" t="s">
        <v>723</v>
      </c>
    </row>
    <row r="7037" spans="1:7" x14ac:dyDescent="0.25">
      <c r="A7037">
        <v>470</v>
      </c>
      <c r="B7037">
        <v>470</v>
      </c>
      <c r="C7037" t="s">
        <v>1093</v>
      </c>
      <c r="D7037" t="s">
        <v>911</v>
      </c>
      <c r="E7037" t="s">
        <v>1052</v>
      </c>
      <c r="F7037" t="str">
        <f t="shared" si="109"/>
        <v>470470DKA6420DKA1070-1080DKA3230</v>
      </c>
      <c r="G7037" t="s">
        <v>723</v>
      </c>
    </row>
    <row r="7038" spans="1:7" x14ac:dyDescent="0.25">
      <c r="A7038">
        <v>470</v>
      </c>
      <c r="B7038">
        <v>470</v>
      </c>
      <c r="C7038" t="s">
        <v>1093</v>
      </c>
      <c r="D7038" t="s">
        <v>913</v>
      </c>
      <c r="E7038" t="s">
        <v>1046</v>
      </c>
      <c r="F7038" t="str">
        <f t="shared" si="109"/>
        <v>470470DKA6420DKA1090DKA3200</v>
      </c>
      <c r="G7038" t="s">
        <v>723</v>
      </c>
    </row>
    <row r="7039" spans="1:7" x14ac:dyDescent="0.25">
      <c r="A7039">
        <v>470</v>
      </c>
      <c r="B7039">
        <v>470</v>
      </c>
      <c r="C7039" t="s">
        <v>1093</v>
      </c>
      <c r="D7039" t="s">
        <v>913</v>
      </c>
      <c r="E7039" t="s">
        <v>1048</v>
      </c>
      <c r="F7039" t="str">
        <f t="shared" si="109"/>
        <v>470470DKA6420DKA1090DKA3210</v>
      </c>
      <c r="G7039" t="s">
        <v>723</v>
      </c>
    </row>
    <row r="7040" spans="1:7" x14ac:dyDescent="0.25">
      <c r="A7040">
        <v>470</v>
      </c>
      <c r="B7040">
        <v>470</v>
      </c>
      <c r="C7040" t="s">
        <v>1093</v>
      </c>
      <c r="D7040" t="s">
        <v>913</v>
      </c>
      <c r="E7040" t="s">
        <v>1050</v>
      </c>
      <c r="F7040" t="str">
        <f t="shared" si="109"/>
        <v>470470DKA6420DKA1090DKA3220</v>
      </c>
      <c r="G7040" t="s">
        <v>723</v>
      </c>
    </row>
    <row r="7041" spans="1:7" x14ac:dyDescent="0.25">
      <c r="A7041">
        <v>470</v>
      </c>
      <c r="B7041">
        <v>470</v>
      </c>
      <c r="C7041" t="s">
        <v>1093</v>
      </c>
      <c r="D7041" t="s">
        <v>913</v>
      </c>
      <c r="E7041" t="s">
        <v>1052</v>
      </c>
      <c r="F7041" t="str">
        <f t="shared" si="109"/>
        <v>470470DKA6420DKA1090DKA3230</v>
      </c>
      <c r="G7041" t="s">
        <v>723</v>
      </c>
    </row>
    <row r="7042" spans="1:7" x14ac:dyDescent="0.25">
      <c r="A7042">
        <v>470</v>
      </c>
      <c r="B7042">
        <v>470</v>
      </c>
      <c r="C7042" t="s">
        <v>1094</v>
      </c>
      <c r="D7042" t="s">
        <v>908</v>
      </c>
      <c r="E7042" t="s">
        <v>1046</v>
      </c>
      <c r="F7042" t="str">
        <f t="shared" si="109"/>
        <v>470470DKA6430DKA1040-1050DKA3200</v>
      </c>
      <c r="G7042" t="s">
        <v>723</v>
      </c>
    </row>
    <row r="7043" spans="1:7" x14ac:dyDescent="0.25">
      <c r="A7043">
        <v>470</v>
      </c>
      <c r="B7043">
        <v>470</v>
      </c>
      <c r="C7043" t="s">
        <v>1094</v>
      </c>
      <c r="D7043" t="s">
        <v>908</v>
      </c>
      <c r="E7043" t="s">
        <v>1048</v>
      </c>
      <c r="F7043" t="str">
        <f t="shared" ref="F7043:F7106" si="110">CONCATENATE(A7043,B7043,C7043,D7043,E7043)</f>
        <v>470470DKA6430DKA1040-1050DKA3210</v>
      </c>
      <c r="G7043" t="s">
        <v>723</v>
      </c>
    </row>
    <row r="7044" spans="1:7" x14ac:dyDescent="0.25">
      <c r="A7044">
        <v>470</v>
      </c>
      <c r="B7044">
        <v>470</v>
      </c>
      <c r="C7044" t="s">
        <v>1094</v>
      </c>
      <c r="D7044" t="s">
        <v>908</v>
      </c>
      <c r="E7044" t="s">
        <v>1050</v>
      </c>
      <c r="F7044" t="str">
        <f t="shared" si="110"/>
        <v>470470DKA6430DKA1040-1050DKA3220</v>
      </c>
      <c r="G7044" t="s">
        <v>723</v>
      </c>
    </row>
    <row r="7045" spans="1:7" x14ac:dyDescent="0.25">
      <c r="A7045">
        <v>470</v>
      </c>
      <c r="B7045">
        <v>470</v>
      </c>
      <c r="C7045" t="s">
        <v>1094</v>
      </c>
      <c r="D7045" t="s">
        <v>908</v>
      </c>
      <c r="E7045" t="s">
        <v>1052</v>
      </c>
      <c r="F7045" t="str">
        <f t="shared" si="110"/>
        <v>470470DKA6430DKA1040-1050DKA3230</v>
      </c>
      <c r="G7045" t="s">
        <v>723</v>
      </c>
    </row>
    <row r="7046" spans="1:7" x14ac:dyDescent="0.25">
      <c r="A7046">
        <v>470</v>
      </c>
      <c r="B7046">
        <v>470</v>
      </c>
      <c r="C7046" t="s">
        <v>1094</v>
      </c>
      <c r="D7046" t="s">
        <v>910</v>
      </c>
      <c r="E7046" t="s">
        <v>1046</v>
      </c>
      <c r="F7046" t="str">
        <f t="shared" si="110"/>
        <v>470470DKA6430DKA1060DKA3200</v>
      </c>
      <c r="G7046" t="s">
        <v>723</v>
      </c>
    </row>
    <row r="7047" spans="1:7" x14ac:dyDescent="0.25">
      <c r="A7047">
        <v>470</v>
      </c>
      <c r="B7047">
        <v>470</v>
      </c>
      <c r="C7047" t="s">
        <v>1094</v>
      </c>
      <c r="D7047" t="s">
        <v>910</v>
      </c>
      <c r="E7047" t="s">
        <v>1048</v>
      </c>
      <c r="F7047" t="str">
        <f t="shared" si="110"/>
        <v>470470DKA6430DKA1060DKA3210</v>
      </c>
      <c r="G7047" t="s">
        <v>723</v>
      </c>
    </row>
    <row r="7048" spans="1:7" x14ac:dyDescent="0.25">
      <c r="A7048">
        <v>470</v>
      </c>
      <c r="B7048">
        <v>470</v>
      </c>
      <c r="C7048" t="s">
        <v>1094</v>
      </c>
      <c r="D7048" t="s">
        <v>910</v>
      </c>
      <c r="E7048" t="s">
        <v>1050</v>
      </c>
      <c r="F7048" t="str">
        <f t="shared" si="110"/>
        <v>470470DKA6430DKA1060DKA3220</v>
      </c>
      <c r="G7048" t="s">
        <v>723</v>
      </c>
    </row>
    <row r="7049" spans="1:7" x14ac:dyDescent="0.25">
      <c r="A7049">
        <v>470</v>
      </c>
      <c r="B7049">
        <v>470</v>
      </c>
      <c r="C7049" t="s">
        <v>1094</v>
      </c>
      <c r="D7049" t="s">
        <v>910</v>
      </c>
      <c r="E7049" t="s">
        <v>1052</v>
      </c>
      <c r="F7049" t="str">
        <f t="shared" si="110"/>
        <v>470470DKA6430DKA1060DKA3230</v>
      </c>
      <c r="G7049" t="s">
        <v>723</v>
      </c>
    </row>
    <row r="7050" spans="1:7" x14ac:dyDescent="0.25">
      <c r="A7050">
        <v>470</v>
      </c>
      <c r="B7050">
        <v>470</v>
      </c>
      <c r="C7050" t="s">
        <v>1094</v>
      </c>
      <c r="D7050" t="s">
        <v>911</v>
      </c>
      <c r="E7050" t="s">
        <v>1046</v>
      </c>
      <c r="F7050" t="str">
        <f t="shared" si="110"/>
        <v>470470DKA6430DKA1070-1080DKA3200</v>
      </c>
      <c r="G7050" t="s">
        <v>501</v>
      </c>
    </row>
    <row r="7051" spans="1:7" x14ac:dyDescent="0.25">
      <c r="A7051">
        <v>470</v>
      </c>
      <c r="B7051">
        <v>470</v>
      </c>
      <c r="C7051" t="s">
        <v>1094</v>
      </c>
      <c r="D7051" t="s">
        <v>911</v>
      </c>
      <c r="E7051" t="s">
        <v>1048</v>
      </c>
      <c r="F7051" t="str">
        <f t="shared" si="110"/>
        <v>470470DKA6430DKA1070-1080DKA3210</v>
      </c>
      <c r="G7051" t="s">
        <v>501</v>
      </c>
    </row>
    <row r="7052" spans="1:7" x14ac:dyDescent="0.25">
      <c r="A7052">
        <v>470</v>
      </c>
      <c r="B7052">
        <v>470</v>
      </c>
      <c r="C7052" t="s">
        <v>1094</v>
      </c>
      <c r="D7052" t="s">
        <v>911</v>
      </c>
      <c r="E7052" t="s">
        <v>1050</v>
      </c>
      <c r="F7052" t="str">
        <f t="shared" si="110"/>
        <v>470470DKA6430DKA1070-1080DKA3220</v>
      </c>
      <c r="G7052" t="s">
        <v>723</v>
      </c>
    </row>
    <row r="7053" spans="1:7" x14ac:dyDescent="0.25">
      <c r="A7053">
        <v>470</v>
      </c>
      <c r="B7053">
        <v>470</v>
      </c>
      <c r="C7053" t="s">
        <v>1094</v>
      </c>
      <c r="D7053" t="s">
        <v>911</v>
      </c>
      <c r="E7053" t="s">
        <v>1052</v>
      </c>
      <c r="F7053" t="str">
        <f t="shared" si="110"/>
        <v>470470DKA6430DKA1070-1080DKA3230</v>
      </c>
      <c r="G7053" t="s">
        <v>723</v>
      </c>
    </row>
    <row r="7054" spans="1:7" x14ac:dyDescent="0.25">
      <c r="A7054">
        <v>470</v>
      </c>
      <c r="B7054">
        <v>470</v>
      </c>
      <c r="C7054" t="s">
        <v>1094</v>
      </c>
      <c r="D7054" t="s">
        <v>913</v>
      </c>
      <c r="E7054" t="s">
        <v>1046</v>
      </c>
      <c r="F7054" t="str">
        <f t="shared" si="110"/>
        <v>470470DKA6430DKA1090DKA3200</v>
      </c>
      <c r="G7054" t="s">
        <v>723</v>
      </c>
    </row>
    <row r="7055" spans="1:7" x14ac:dyDescent="0.25">
      <c r="A7055">
        <v>470</v>
      </c>
      <c r="B7055">
        <v>470</v>
      </c>
      <c r="C7055" t="s">
        <v>1094</v>
      </c>
      <c r="D7055" t="s">
        <v>913</v>
      </c>
      <c r="E7055" t="s">
        <v>1048</v>
      </c>
      <c r="F7055" t="str">
        <f t="shared" si="110"/>
        <v>470470DKA6430DKA1090DKA3210</v>
      </c>
      <c r="G7055" t="s">
        <v>723</v>
      </c>
    </row>
    <row r="7056" spans="1:7" x14ac:dyDescent="0.25">
      <c r="A7056">
        <v>470</v>
      </c>
      <c r="B7056">
        <v>470</v>
      </c>
      <c r="C7056" t="s">
        <v>1094</v>
      </c>
      <c r="D7056" t="s">
        <v>913</v>
      </c>
      <c r="E7056" t="s">
        <v>1050</v>
      </c>
      <c r="F7056" t="str">
        <f t="shared" si="110"/>
        <v>470470DKA6430DKA1090DKA3220</v>
      </c>
      <c r="G7056" t="s">
        <v>723</v>
      </c>
    </row>
    <row r="7057" spans="1:7" x14ac:dyDescent="0.25">
      <c r="A7057">
        <v>470</v>
      </c>
      <c r="B7057">
        <v>470</v>
      </c>
      <c r="C7057" t="s">
        <v>1094</v>
      </c>
      <c r="D7057" t="s">
        <v>913</v>
      </c>
      <c r="E7057" t="s">
        <v>1052</v>
      </c>
      <c r="F7057" t="str">
        <f t="shared" si="110"/>
        <v>470470DKA6430DKA1090DKA3230</v>
      </c>
      <c r="G7057" t="s">
        <v>723</v>
      </c>
    </row>
    <row r="7058" spans="1:7" x14ac:dyDescent="0.25">
      <c r="A7058">
        <v>470</v>
      </c>
      <c r="B7058">
        <v>480</v>
      </c>
      <c r="C7058" t="s">
        <v>1092</v>
      </c>
      <c r="D7058" t="s">
        <v>908</v>
      </c>
      <c r="E7058" t="s">
        <v>1046</v>
      </c>
      <c r="F7058" t="str">
        <f t="shared" si="110"/>
        <v>470480DKA6410DKA1040-1050DKA3200</v>
      </c>
      <c r="G7058" t="s">
        <v>723</v>
      </c>
    </row>
    <row r="7059" spans="1:7" x14ac:dyDescent="0.25">
      <c r="A7059">
        <v>470</v>
      </c>
      <c r="B7059">
        <v>480</v>
      </c>
      <c r="C7059" t="s">
        <v>1092</v>
      </c>
      <c r="D7059" t="s">
        <v>908</v>
      </c>
      <c r="E7059" t="s">
        <v>1048</v>
      </c>
      <c r="F7059" t="str">
        <f t="shared" si="110"/>
        <v>470480DKA6410DKA1040-1050DKA3210</v>
      </c>
      <c r="G7059" t="s">
        <v>723</v>
      </c>
    </row>
    <row r="7060" spans="1:7" x14ac:dyDescent="0.25">
      <c r="A7060">
        <v>470</v>
      </c>
      <c r="B7060">
        <v>480</v>
      </c>
      <c r="C7060" t="s">
        <v>1092</v>
      </c>
      <c r="D7060" t="s">
        <v>908</v>
      </c>
      <c r="E7060" t="s">
        <v>1050</v>
      </c>
      <c r="F7060" t="str">
        <f t="shared" si="110"/>
        <v>470480DKA6410DKA1040-1050DKA3220</v>
      </c>
      <c r="G7060" t="s">
        <v>723</v>
      </c>
    </row>
    <row r="7061" spans="1:7" x14ac:dyDescent="0.25">
      <c r="A7061">
        <v>470</v>
      </c>
      <c r="B7061">
        <v>480</v>
      </c>
      <c r="C7061" t="s">
        <v>1092</v>
      </c>
      <c r="D7061" t="s">
        <v>908</v>
      </c>
      <c r="E7061" t="s">
        <v>1052</v>
      </c>
      <c r="F7061" t="str">
        <f t="shared" si="110"/>
        <v>470480DKA6410DKA1040-1050DKA3230</v>
      </c>
      <c r="G7061" t="s">
        <v>723</v>
      </c>
    </row>
    <row r="7062" spans="1:7" x14ac:dyDescent="0.25">
      <c r="A7062">
        <v>470</v>
      </c>
      <c r="B7062">
        <v>480</v>
      </c>
      <c r="C7062" t="s">
        <v>1092</v>
      </c>
      <c r="D7062" t="s">
        <v>910</v>
      </c>
      <c r="E7062" t="s">
        <v>1046</v>
      </c>
      <c r="F7062" t="str">
        <f t="shared" si="110"/>
        <v>470480DKA6410DKA1060DKA3200</v>
      </c>
      <c r="G7062" t="s">
        <v>723</v>
      </c>
    </row>
    <row r="7063" spans="1:7" x14ac:dyDescent="0.25">
      <c r="A7063">
        <v>470</v>
      </c>
      <c r="B7063">
        <v>480</v>
      </c>
      <c r="C7063" t="s">
        <v>1092</v>
      </c>
      <c r="D7063" t="s">
        <v>910</v>
      </c>
      <c r="E7063" t="s">
        <v>1048</v>
      </c>
      <c r="F7063" t="str">
        <f t="shared" si="110"/>
        <v>470480DKA6410DKA1060DKA3210</v>
      </c>
      <c r="G7063" t="s">
        <v>723</v>
      </c>
    </row>
    <row r="7064" spans="1:7" x14ac:dyDescent="0.25">
      <c r="A7064">
        <v>470</v>
      </c>
      <c r="B7064">
        <v>480</v>
      </c>
      <c r="C7064" t="s">
        <v>1092</v>
      </c>
      <c r="D7064" t="s">
        <v>910</v>
      </c>
      <c r="E7064" t="s">
        <v>1050</v>
      </c>
      <c r="F7064" t="str">
        <f t="shared" si="110"/>
        <v>470480DKA6410DKA1060DKA3220</v>
      </c>
      <c r="G7064" t="s">
        <v>723</v>
      </c>
    </row>
    <row r="7065" spans="1:7" x14ac:dyDescent="0.25">
      <c r="A7065">
        <v>470</v>
      </c>
      <c r="B7065">
        <v>480</v>
      </c>
      <c r="C7065" t="s">
        <v>1092</v>
      </c>
      <c r="D7065" t="s">
        <v>910</v>
      </c>
      <c r="E7065" t="s">
        <v>1052</v>
      </c>
      <c r="F7065" t="str">
        <f t="shared" si="110"/>
        <v>470480DKA6410DKA1060DKA3230</v>
      </c>
      <c r="G7065" t="s">
        <v>723</v>
      </c>
    </row>
    <row r="7066" spans="1:7" x14ac:dyDescent="0.25">
      <c r="A7066">
        <v>470</v>
      </c>
      <c r="B7066">
        <v>480</v>
      </c>
      <c r="C7066" t="s">
        <v>1092</v>
      </c>
      <c r="D7066" t="s">
        <v>911</v>
      </c>
      <c r="E7066" t="s">
        <v>1046</v>
      </c>
      <c r="F7066" t="str">
        <f t="shared" si="110"/>
        <v>470480DKA6410DKA1070-1080DKA3200</v>
      </c>
      <c r="G7066" t="s">
        <v>723</v>
      </c>
    </row>
    <row r="7067" spans="1:7" x14ac:dyDescent="0.25">
      <c r="A7067">
        <v>470</v>
      </c>
      <c r="B7067">
        <v>480</v>
      </c>
      <c r="C7067" t="s">
        <v>1092</v>
      </c>
      <c r="D7067" t="s">
        <v>911</v>
      </c>
      <c r="E7067" t="s">
        <v>1048</v>
      </c>
      <c r="F7067" t="str">
        <f t="shared" si="110"/>
        <v>470480DKA6410DKA1070-1080DKA3210</v>
      </c>
      <c r="G7067" t="s">
        <v>723</v>
      </c>
    </row>
    <row r="7068" spans="1:7" x14ac:dyDescent="0.25">
      <c r="A7068">
        <v>470</v>
      </c>
      <c r="B7068">
        <v>480</v>
      </c>
      <c r="C7068" t="s">
        <v>1092</v>
      </c>
      <c r="D7068" t="s">
        <v>911</v>
      </c>
      <c r="E7068" t="s">
        <v>1050</v>
      </c>
      <c r="F7068" t="str">
        <f t="shared" si="110"/>
        <v>470480DKA6410DKA1070-1080DKA3220</v>
      </c>
      <c r="G7068" t="s">
        <v>723</v>
      </c>
    </row>
    <row r="7069" spans="1:7" x14ac:dyDescent="0.25">
      <c r="A7069">
        <v>470</v>
      </c>
      <c r="B7069">
        <v>480</v>
      </c>
      <c r="C7069" t="s">
        <v>1092</v>
      </c>
      <c r="D7069" t="s">
        <v>911</v>
      </c>
      <c r="E7069" t="s">
        <v>1052</v>
      </c>
      <c r="F7069" t="str">
        <f t="shared" si="110"/>
        <v>470480DKA6410DKA1070-1080DKA3230</v>
      </c>
      <c r="G7069" t="s">
        <v>723</v>
      </c>
    </row>
    <row r="7070" spans="1:7" x14ac:dyDescent="0.25">
      <c r="A7070">
        <v>470</v>
      </c>
      <c r="B7070">
        <v>480</v>
      </c>
      <c r="C7070" t="s">
        <v>1092</v>
      </c>
      <c r="D7070" t="s">
        <v>913</v>
      </c>
      <c r="E7070" t="s">
        <v>1046</v>
      </c>
      <c r="F7070" t="str">
        <f t="shared" si="110"/>
        <v>470480DKA6410DKA1090DKA3200</v>
      </c>
      <c r="G7070" t="s">
        <v>723</v>
      </c>
    </row>
    <row r="7071" spans="1:7" x14ac:dyDescent="0.25">
      <c r="A7071">
        <v>470</v>
      </c>
      <c r="B7071">
        <v>480</v>
      </c>
      <c r="C7071" t="s">
        <v>1092</v>
      </c>
      <c r="D7071" t="s">
        <v>913</v>
      </c>
      <c r="E7071" t="s">
        <v>1048</v>
      </c>
      <c r="F7071" t="str">
        <f t="shared" si="110"/>
        <v>470480DKA6410DKA1090DKA3210</v>
      </c>
      <c r="G7071" t="s">
        <v>723</v>
      </c>
    </row>
    <row r="7072" spans="1:7" x14ac:dyDescent="0.25">
      <c r="A7072">
        <v>470</v>
      </c>
      <c r="B7072">
        <v>480</v>
      </c>
      <c r="C7072" t="s">
        <v>1092</v>
      </c>
      <c r="D7072" t="s">
        <v>913</v>
      </c>
      <c r="E7072" t="s">
        <v>1050</v>
      </c>
      <c r="F7072" t="str">
        <f t="shared" si="110"/>
        <v>470480DKA6410DKA1090DKA3220</v>
      </c>
      <c r="G7072" t="s">
        <v>723</v>
      </c>
    </row>
    <row r="7073" spans="1:7" x14ac:dyDescent="0.25">
      <c r="A7073">
        <v>470</v>
      </c>
      <c r="B7073">
        <v>480</v>
      </c>
      <c r="C7073" t="s">
        <v>1092</v>
      </c>
      <c r="D7073" t="s">
        <v>913</v>
      </c>
      <c r="E7073" t="s">
        <v>1052</v>
      </c>
      <c r="F7073" t="str">
        <f t="shared" si="110"/>
        <v>470480DKA6410DKA1090DKA3230</v>
      </c>
      <c r="G7073" t="s">
        <v>723</v>
      </c>
    </row>
    <row r="7074" spans="1:7" x14ac:dyDescent="0.25">
      <c r="A7074">
        <v>470</v>
      </c>
      <c r="B7074">
        <v>480</v>
      </c>
      <c r="C7074" t="s">
        <v>1093</v>
      </c>
      <c r="D7074" t="s">
        <v>908</v>
      </c>
      <c r="E7074" t="s">
        <v>1046</v>
      </c>
      <c r="F7074" t="str">
        <f t="shared" si="110"/>
        <v>470480DKA6420DKA1040-1050DKA3200</v>
      </c>
      <c r="G7074" t="s">
        <v>723</v>
      </c>
    </row>
    <row r="7075" spans="1:7" x14ac:dyDescent="0.25">
      <c r="A7075">
        <v>470</v>
      </c>
      <c r="B7075">
        <v>480</v>
      </c>
      <c r="C7075" t="s">
        <v>1093</v>
      </c>
      <c r="D7075" t="s">
        <v>908</v>
      </c>
      <c r="E7075" t="s">
        <v>1048</v>
      </c>
      <c r="F7075" t="str">
        <f t="shared" si="110"/>
        <v>470480DKA6420DKA1040-1050DKA3210</v>
      </c>
      <c r="G7075" t="s">
        <v>723</v>
      </c>
    </row>
    <row r="7076" spans="1:7" x14ac:dyDescent="0.25">
      <c r="A7076">
        <v>470</v>
      </c>
      <c r="B7076">
        <v>480</v>
      </c>
      <c r="C7076" t="s">
        <v>1093</v>
      </c>
      <c r="D7076" t="s">
        <v>908</v>
      </c>
      <c r="E7076" t="s">
        <v>1050</v>
      </c>
      <c r="F7076" t="str">
        <f t="shared" si="110"/>
        <v>470480DKA6420DKA1040-1050DKA3220</v>
      </c>
      <c r="G7076" t="s">
        <v>723</v>
      </c>
    </row>
    <row r="7077" spans="1:7" x14ac:dyDescent="0.25">
      <c r="A7077">
        <v>470</v>
      </c>
      <c r="B7077">
        <v>480</v>
      </c>
      <c r="C7077" t="s">
        <v>1093</v>
      </c>
      <c r="D7077" t="s">
        <v>908</v>
      </c>
      <c r="E7077" t="s">
        <v>1052</v>
      </c>
      <c r="F7077" t="str">
        <f t="shared" si="110"/>
        <v>470480DKA6420DKA1040-1050DKA3230</v>
      </c>
      <c r="G7077" t="s">
        <v>723</v>
      </c>
    </row>
    <row r="7078" spans="1:7" x14ac:dyDescent="0.25">
      <c r="A7078">
        <v>470</v>
      </c>
      <c r="B7078">
        <v>480</v>
      </c>
      <c r="C7078" t="s">
        <v>1093</v>
      </c>
      <c r="D7078" t="s">
        <v>910</v>
      </c>
      <c r="E7078" t="s">
        <v>1046</v>
      </c>
      <c r="F7078" t="str">
        <f t="shared" si="110"/>
        <v>470480DKA6420DKA1060DKA3200</v>
      </c>
      <c r="G7078" t="s">
        <v>723</v>
      </c>
    </row>
    <row r="7079" spans="1:7" x14ac:dyDescent="0.25">
      <c r="A7079">
        <v>470</v>
      </c>
      <c r="B7079">
        <v>480</v>
      </c>
      <c r="C7079" t="s">
        <v>1093</v>
      </c>
      <c r="D7079" t="s">
        <v>910</v>
      </c>
      <c r="E7079" t="s">
        <v>1048</v>
      </c>
      <c r="F7079" t="str">
        <f t="shared" si="110"/>
        <v>470480DKA6420DKA1060DKA3210</v>
      </c>
      <c r="G7079" t="s">
        <v>723</v>
      </c>
    </row>
    <row r="7080" spans="1:7" x14ac:dyDescent="0.25">
      <c r="A7080">
        <v>470</v>
      </c>
      <c r="B7080">
        <v>480</v>
      </c>
      <c r="C7080" t="s">
        <v>1093</v>
      </c>
      <c r="D7080" t="s">
        <v>910</v>
      </c>
      <c r="E7080" t="s">
        <v>1050</v>
      </c>
      <c r="F7080" t="str">
        <f t="shared" si="110"/>
        <v>470480DKA6420DKA1060DKA3220</v>
      </c>
      <c r="G7080" t="s">
        <v>723</v>
      </c>
    </row>
    <row r="7081" spans="1:7" x14ac:dyDescent="0.25">
      <c r="A7081">
        <v>470</v>
      </c>
      <c r="B7081">
        <v>480</v>
      </c>
      <c r="C7081" t="s">
        <v>1093</v>
      </c>
      <c r="D7081" t="s">
        <v>910</v>
      </c>
      <c r="E7081" t="s">
        <v>1052</v>
      </c>
      <c r="F7081" t="str">
        <f t="shared" si="110"/>
        <v>470480DKA6420DKA1060DKA3230</v>
      </c>
      <c r="G7081" t="s">
        <v>723</v>
      </c>
    </row>
    <row r="7082" spans="1:7" x14ac:dyDescent="0.25">
      <c r="A7082">
        <v>470</v>
      </c>
      <c r="B7082">
        <v>480</v>
      </c>
      <c r="C7082" t="s">
        <v>1093</v>
      </c>
      <c r="D7082" t="s">
        <v>911</v>
      </c>
      <c r="E7082" t="s">
        <v>1046</v>
      </c>
      <c r="F7082" t="str">
        <f t="shared" si="110"/>
        <v>470480DKA6420DKA1070-1080DKA3200</v>
      </c>
      <c r="G7082" t="s">
        <v>723</v>
      </c>
    </row>
    <row r="7083" spans="1:7" x14ac:dyDescent="0.25">
      <c r="A7083">
        <v>470</v>
      </c>
      <c r="B7083">
        <v>480</v>
      </c>
      <c r="C7083" t="s">
        <v>1093</v>
      </c>
      <c r="D7083" t="s">
        <v>911</v>
      </c>
      <c r="E7083" t="s">
        <v>1048</v>
      </c>
      <c r="F7083" t="str">
        <f t="shared" si="110"/>
        <v>470480DKA6420DKA1070-1080DKA3210</v>
      </c>
      <c r="G7083" t="s">
        <v>723</v>
      </c>
    </row>
    <row r="7084" spans="1:7" x14ac:dyDescent="0.25">
      <c r="A7084">
        <v>470</v>
      </c>
      <c r="B7084">
        <v>480</v>
      </c>
      <c r="C7084" t="s">
        <v>1093</v>
      </c>
      <c r="D7084" t="s">
        <v>911</v>
      </c>
      <c r="E7084" t="s">
        <v>1050</v>
      </c>
      <c r="F7084" t="str">
        <f t="shared" si="110"/>
        <v>470480DKA6420DKA1070-1080DKA3220</v>
      </c>
      <c r="G7084" t="s">
        <v>723</v>
      </c>
    </row>
    <row r="7085" spans="1:7" x14ac:dyDescent="0.25">
      <c r="A7085">
        <v>470</v>
      </c>
      <c r="B7085">
        <v>480</v>
      </c>
      <c r="C7085" t="s">
        <v>1093</v>
      </c>
      <c r="D7085" t="s">
        <v>911</v>
      </c>
      <c r="E7085" t="s">
        <v>1052</v>
      </c>
      <c r="F7085" t="str">
        <f t="shared" si="110"/>
        <v>470480DKA6420DKA1070-1080DKA3230</v>
      </c>
      <c r="G7085" t="s">
        <v>723</v>
      </c>
    </row>
    <row r="7086" spans="1:7" x14ac:dyDescent="0.25">
      <c r="A7086">
        <v>470</v>
      </c>
      <c r="B7086">
        <v>480</v>
      </c>
      <c r="C7086" t="s">
        <v>1093</v>
      </c>
      <c r="D7086" t="s">
        <v>913</v>
      </c>
      <c r="E7086" t="s">
        <v>1046</v>
      </c>
      <c r="F7086" t="str">
        <f t="shared" si="110"/>
        <v>470480DKA6420DKA1090DKA3200</v>
      </c>
      <c r="G7086" t="s">
        <v>723</v>
      </c>
    </row>
    <row r="7087" spans="1:7" x14ac:dyDescent="0.25">
      <c r="A7087">
        <v>470</v>
      </c>
      <c r="B7087">
        <v>480</v>
      </c>
      <c r="C7087" t="s">
        <v>1093</v>
      </c>
      <c r="D7087" t="s">
        <v>913</v>
      </c>
      <c r="E7087" t="s">
        <v>1048</v>
      </c>
      <c r="F7087" t="str">
        <f t="shared" si="110"/>
        <v>470480DKA6420DKA1090DKA3210</v>
      </c>
      <c r="G7087" t="s">
        <v>723</v>
      </c>
    </row>
    <row r="7088" spans="1:7" x14ac:dyDescent="0.25">
      <c r="A7088">
        <v>470</v>
      </c>
      <c r="B7088">
        <v>480</v>
      </c>
      <c r="C7088" t="s">
        <v>1093</v>
      </c>
      <c r="D7088" t="s">
        <v>913</v>
      </c>
      <c r="E7088" t="s">
        <v>1050</v>
      </c>
      <c r="F7088" t="str">
        <f t="shared" si="110"/>
        <v>470480DKA6420DKA1090DKA3220</v>
      </c>
      <c r="G7088" t="s">
        <v>723</v>
      </c>
    </row>
    <row r="7089" spans="1:7" x14ac:dyDescent="0.25">
      <c r="A7089">
        <v>470</v>
      </c>
      <c r="B7089">
        <v>480</v>
      </c>
      <c r="C7089" t="s">
        <v>1093</v>
      </c>
      <c r="D7089" t="s">
        <v>913</v>
      </c>
      <c r="E7089" t="s">
        <v>1052</v>
      </c>
      <c r="F7089" t="str">
        <f t="shared" si="110"/>
        <v>470480DKA6420DKA1090DKA3230</v>
      </c>
      <c r="G7089" t="s">
        <v>723</v>
      </c>
    </row>
    <row r="7090" spans="1:7" x14ac:dyDescent="0.25">
      <c r="A7090">
        <v>470</v>
      </c>
      <c r="B7090">
        <v>480</v>
      </c>
      <c r="C7090" t="s">
        <v>1094</v>
      </c>
      <c r="D7090" t="s">
        <v>908</v>
      </c>
      <c r="E7090" t="s">
        <v>1046</v>
      </c>
      <c r="F7090" t="str">
        <f t="shared" si="110"/>
        <v>470480DKA6430DKA1040-1050DKA3200</v>
      </c>
      <c r="G7090" t="s">
        <v>723</v>
      </c>
    </row>
    <row r="7091" spans="1:7" x14ac:dyDescent="0.25">
      <c r="A7091">
        <v>470</v>
      </c>
      <c r="B7091">
        <v>480</v>
      </c>
      <c r="C7091" t="s">
        <v>1094</v>
      </c>
      <c r="D7091" t="s">
        <v>908</v>
      </c>
      <c r="E7091" t="s">
        <v>1048</v>
      </c>
      <c r="F7091" t="str">
        <f t="shared" si="110"/>
        <v>470480DKA6430DKA1040-1050DKA3210</v>
      </c>
      <c r="G7091" t="s">
        <v>723</v>
      </c>
    </row>
    <row r="7092" spans="1:7" x14ac:dyDescent="0.25">
      <c r="A7092">
        <v>470</v>
      </c>
      <c r="B7092">
        <v>480</v>
      </c>
      <c r="C7092" t="s">
        <v>1094</v>
      </c>
      <c r="D7092" t="s">
        <v>908</v>
      </c>
      <c r="E7092" t="s">
        <v>1050</v>
      </c>
      <c r="F7092" t="str">
        <f t="shared" si="110"/>
        <v>470480DKA6430DKA1040-1050DKA3220</v>
      </c>
      <c r="G7092" t="s">
        <v>723</v>
      </c>
    </row>
    <row r="7093" spans="1:7" x14ac:dyDescent="0.25">
      <c r="A7093">
        <v>470</v>
      </c>
      <c r="B7093">
        <v>480</v>
      </c>
      <c r="C7093" t="s">
        <v>1094</v>
      </c>
      <c r="D7093" t="s">
        <v>908</v>
      </c>
      <c r="E7093" t="s">
        <v>1052</v>
      </c>
      <c r="F7093" t="str">
        <f t="shared" si="110"/>
        <v>470480DKA6430DKA1040-1050DKA3230</v>
      </c>
      <c r="G7093" t="s">
        <v>723</v>
      </c>
    </row>
    <row r="7094" spans="1:7" x14ac:dyDescent="0.25">
      <c r="A7094">
        <v>470</v>
      </c>
      <c r="B7094">
        <v>480</v>
      </c>
      <c r="C7094" t="s">
        <v>1094</v>
      </c>
      <c r="D7094" t="s">
        <v>910</v>
      </c>
      <c r="E7094" t="s">
        <v>1046</v>
      </c>
      <c r="F7094" t="str">
        <f t="shared" si="110"/>
        <v>470480DKA6430DKA1060DKA3200</v>
      </c>
      <c r="G7094" t="s">
        <v>723</v>
      </c>
    </row>
    <row r="7095" spans="1:7" x14ac:dyDescent="0.25">
      <c r="A7095">
        <v>470</v>
      </c>
      <c r="B7095">
        <v>480</v>
      </c>
      <c r="C7095" t="s">
        <v>1094</v>
      </c>
      <c r="D7095" t="s">
        <v>910</v>
      </c>
      <c r="E7095" t="s">
        <v>1048</v>
      </c>
      <c r="F7095" t="str">
        <f t="shared" si="110"/>
        <v>470480DKA6430DKA1060DKA3210</v>
      </c>
      <c r="G7095" t="s">
        <v>723</v>
      </c>
    </row>
    <row r="7096" spans="1:7" x14ac:dyDescent="0.25">
      <c r="A7096">
        <v>470</v>
      </c>
      <c r="B7096">
        <v>480</v>
      </c>
      <c r="C7096" t="s">
        <v>1094</v>
      </c>
      <c r="D7096" t="s">
        <v>910</v>
      </c>
      <c r="E7096" t="s">
        <v>1050</v>
      </c>
      <c r="F7096" t="str">
        <f t="shared" si="110"/>
        <v>470480DKA6430DKA1060DKA3220</v>
      </c>
      <c r="G7096" t="s">
        <v>723</v>
      </c>
    </row>
    <row r="7097" spans="1:7" x14ac:dyDescent="0.25">
      <c r="A7097">
        <v>470</v>
      </c>
      <c r="B7097">
        <v>480</v>
      </c>
      <c r="C7097" t="s">
        <v>1094</v>
      </c>
      <c r="D7097" t="s">
        <v>910</v>
      </c>
      <c r="E7097" t="s">
        <v>1052</v>
      </c>
      <c r="F7097" t="str">
        <f t="shared" si="110"/>
        <v>470480DKA6430DKA1060DKA3230</v>
      </c>
      <c r="G7097" t="s">
        <v>723</v>
      </c>
    </row>
    <row r="7098" spans="1:7" x14ac:dyDescent="0.25">
      <c r="A7098">
        <v>470</v>
      </c>
      <c r="B7098">
        <v>480</v>
      </c>
      <c r="C7098" t="s">
        <v>1094</v>
      </c>
      <c r="D7098" t="s">
        <v>911</v>
      </c>
      <c r="E7098" t="s">
        <v>1046</v>
      </c>
      <c r="F7098" t="str">
        <f t="shared" si="110"/>
        <v>470480DKA6430DKA1070-1080DKA3200</v>
      </c>
      <c r="G7098" t="s">
        <v>723</v>
      </c>
    </row>
    <row r="7099" spans="1:7" x14ac:dyDescent="0.25">
      <c r="A7099">
        <v>470</v>
      </c>
      <c r="B7099">
        <v>480</v>
      </c>
      <c r="C7099" t="s">
        <v>1094</v>
      </c>
      <c r="D7099" t="s">
        <v>911</v>
      </c>
      <c r="E7099" t="s">
        <v>1048</v>
      </c>
      <c r="F7099" t="str">
        <f t="shared" si="110"/>
        <v>470480DKA6430DKA1070-1080DKA3210</v>
      </c>
      <c r="G7099" t="s">
        <v>723</v>
      </c>
    </row>
    <row r="7100" spans="1:7" x14ac:dyDescent="0.25">
      <c r="A7100">
        <v>470</v>
      </c>
      <c r="B7100">
        <v>480</v>
      </c>
      <c r="C7100" t="s">
        <v>1094</v>
      </c>
      <c r="D7100" t="s">
        <v>911</v>
      </c>
      <c r="E7100" t="s">
        <v>1050</v>
      </c>
      <c r="F7100" t="str">
        <f t="shared" si="110"/>
        <v>470480DKA6430DKA1070-1080DKA3220</v>
      </c>
      <c r="G7100" t="s">
        <v>723</v>
      </c>
    </row>
    <row r="7101" spans="1:7" x14ac:dyDescent="0.25">
      <c r="A7101">
        <v>470</v>
      </c>
      <c r="B7101">
        <v>480</v>
      </c>
      <c r="C7101" t="s">
        <v>1094</v>
      </c>
      <c r="D7101" t="s">
        <v>911</v>
      </c>
      <c r="E7101" t="s">
        <v>1052</v>
      </c>
      <c r="F7101" t="str">
        <f t="shared" si="110"/>
        <v>470480DKA6430DKA1070-1080DKA3230</v>
      </c>
      <c r="G7101" t="s">
        <v>723</v>
      </c>
    </row>
    <row r="7102" spans="1:7" x14ac:dyDescent="0.25">
      <c r="A7102">
        <v>470</v>
      </c>
      <c r="B7102">
        <v>480</v>
      </c>
      <c r="C7102" t="s">
        <v>1094</v>
      </c>
      <c r="D7102" t="s">
        <v>913</v>
      </c>
      <c r="E7102" t="s">
        <v>1046</v>
      </c>
      <c r="F7102" t="str">
        <f t="shared" si="110"/>
        <v>470480DKA6430DKA1090DKA3200</v>
      </c>
      <c r="G7102" t="s">
        <v>723</v>
      </c>
    </row>
    <row r="7103" spans="1:7" x14ac:dyDescent="0.25">
      <c r="A7103">
        <v>470</v>
      </c>
      <c r="B7103">
        <v>480</v>
      </c>
      <c r="C7103" t="s">
        <v>1094</v>
      </c>
      <c r="D7103" t="s">
        <v>913</v>
      </c>
      <c r="E7103" t="s">
        <v>1048</v>
      </c>
      <c r="F7103" t="str">
        <f t="shared" si="110"/>
        <v>470480DKA6430DKA1090DKA3210</v>
      </c>
      <c r="G7103" t="s">
        <v>723</v>
      </c>
    </row>
    <row r="7104" spans="1:7" x14ac:dyDescent="0.25">
      <c r="A7104">
        <v>470</v>
      </c>
      <c r="B7104">
        <v>480</v>
      </c>
      <c r="C7104" t="s">
        <v>1094</v>
      </c>
      <c r="D7104" t="s">
        <v>913</v>
      </c>
      <c r="E7104" t="s">
        <v>1050</v>
      </c>
      <c r="F7104" t="str">
        <f t="shared" si="110"/>
        <v>470480DKA6430DKA1090DKA3220</v>
      </c>
      <c r="G7104" t="s">
        <v>723</v>
      </c>
    </row>
    <row r="7105" spans="1:7" x14ac:dyDescent="0.25">
      <c r="A7105">
        <v>470</v>
      </c>
      <c r="B7105">
        <v>480</v>
      </c>
      <c r="C7105" t="s">
        <v>1094</v>
      </c>
      <c r="D7105" t="s">
        <v>913</v>
      </c>
      <c r="E7105" t="s">
        <v>1052</v>
      </c>
      <c r="F7105" t="str">
        <f t="shared" si="110"/>
        <v>470480DKA6430DKA1090DKA3230</v>
      </c>
      <c r="G7105" t="s">
        <v>723</v>
      </c>
    </row>
    <row r="7106" spans="1:7" x14ac:dyDescent="0.25">
      <c r="A7106">
        <v>470</v>
      </c>
      <c r="B7106">
        <v>490</v>
      </c>
      <c r="C7106" t="s">
        <v>1092</v>
      </c>
      <c r="D7106" t="s">
        <v>908</v>
      </c>
      <c r="E7106" t="s">
        <v>1046</v>
      </c>
      <c r="F7106" t="str">
        <f t="shared" si="110"/>
        <v>470490DKA6410DKA1040-1050DKA3200</v>
      </c>
      <c r="G7106" t="s">
        <v>723</v>
      </c>
    </row>
    <row r="7107" spans="1:7" x14ac:dyDescent="0.25">
      <c r="A7107">
        <v>470</v>
      </c>
      <c r="B7107">
        <v>490</v>
      </c>
      <c r="C7107" t="s">
        <v>1092</v>
      </c>
      <c r="D7107" t="s">
        <v>908</v>
      </c>
      <c r="E7107" t="s">
        <v>1048</v>
      </c>
      <c r="F7107" t="str">
        <f t="shared" ref="F7107:F7170" si="111">CONCATENATE(A7107,B7107,C7107,D7107,E7107)</f>
        <v>470490DKA6410DKA1040-1050DKA3210</v>
      </c>
      <c r="G7107" t="s">
        <v>723</v>
      </c>
    </row>
    <row r="7108" spans="1:7" x14ac:dyDescent="0.25">
      <c r="A7108">
        <v>470</v>
      </c>
      <c r="B7108">
        <v>490</v>
      </c>
      <c r="C7108" t="s">
        <v>1092</v>
      </c>
      <c r="D7108" t="s">
        <v>908</v>
      </c>
      <c r="E7108" t="s">
        <v>1050</v>
      </c>
      <c r="F7108" t="str">
        <f t="shared" si="111"/>
        <v>470490DKA6410DKA1040-1050DKA3220</v>
      </c>
      <c r="G7108" t="s">
        <v>723</v>
      </c>
    </row>
    <row r="7109" spans="1:7" x14ac:dyDescent="0.25">
      <c r="A7109">
        <v>470</v>
      </c>
      <c r="B7109">
        <v>490</v>
      </c>
      <c r="C7109" t="s">
        <v>1092</v>
      </c>
      <c r="D7109" t="s">
        <v>908</v>
      </c>
      <c r="E7109" t="s">
        <v>1052</v>
      </c>
      <c r="F7109" t="str">
        <f t="shared" si="111"/>
        <v>470490DKA6410DKA1040-1050DKA3230</v>
      </c>
      <c r="G7109" t="s">
        <v>723</v>
      </c>
    </row>
    <row r="7110" spans="1:7" x14ac:dyDescent="0.25">
      <c r="A7110">
        <v>470</v>
      </c>
      <c r="B7110">
        <v>490</v>
      </c>
      <c r="C7110" t="s">
        <v>1092</v>
      </c>
      <c r="D7110" t="s">
        <v>910</v>
      </c>
      <c r="E7110" t="s">
        <v>1046</v>
      </c>
      <c r="F7110" t="str">
        <f t="shared" si="111"/>
        <v>470490DKA6410DKA1060DKA3200</v>
      </c>
      <c r="G7110" t="s">
        <v>723</v>
      </c>
    </row>
    <row r="7111" spans="1:7" x14ac:dyDescent="0.25">
      <c r="A7111">
        <v>470</v>
      </c>
      <c r="B7111">
        <v>490</v>
      </c>
      <c r="C7111" t="s">
        <v>1092</v>
      </c>
      <c r="D7111" t="s">
        <v>910</v>
      </c>
      <c r="E7111" t="s">
        <v>1048</v>
      </c>
      <c r="F7111" t="str">
        <f t="shared" si="111"/>
        <v>470490DKA6410DKA1060DKA3210</v>
      </c>
      <c r="G7111" t="s">
        <v>723</v>
      </c>
    </row>
    <row r="7112" spans="1:7" x14ac:dyDescent="0.25">
      <c r="A7112">
        <v>470</v>
      </c>
      <c r="B7112">
        <v>490</v>
      </c>
      <c r="C7112" t="s">
        <v>1092</v>
      </c>
      <c r="D7112" t="s">
        <v>910</v>
      </c>
      <c r="E7112" t="s">
        <v>1050</v>
      </c>
      <c r="F7112" t="str">
        <f t="shared" si="111"/>
        <v>470490DKA6410DKA1060DKA3220</v>
      </c>
      <c r="G7112" t="s">
        <v>723</v>
      </c>
    </row>
    <row r="7113" spans="1:7" x14ac:dyDescent="0.25">
      <c r="A7113">
        <v>470</v>
      </c>
      <c r="B7113">
        <v>490</v>
      </c>
      <c r="C7113" t="s">
        <v>1092</v>
      </c>
      <c r="D7113" t="s">
        <v>910</v>
      </c>
      <c r="E7113" t="s">
        <v>1052</v>
      </c>
      <c r="F7113" t="str">
        <f t="shared" si="111"/>
        <v>470490DKA6410DKA1060DKA3230</v>
      </c>
      <c r="G7113" t="s">
        <v>723</v>
      </c>
    </row>
    <row r="7114" spans="1:7" x14ac:dyDescent="0.25">
      <c r="A7114">
        <v>470</v>
      </c>
      <c r="B7114">
        <v>490</v>
      </c>
      <c r="C7114" t="s">
        <v>1092</v>
      </c>
      <c r="D7114" t="s">
        <v>911</v>
      </c>
      <c r="E7114" t="s">
        <v>1046</v>
      </c>
      <c r="F7114" t="str">
        <f t="shared" si="111"/>
        <v>470490DKA6410DKA1070-1080DKA3200</v>
      </c>
      <c r="G7114" t="s">
        <v>723</v>
      </c>
    </row>
    <row r="7115" spans="1:7" x14ac:dyDescent="0.25">
      <c r="A7115">
        <v>470</v>
      </c>
      <c r="B7115">
        <v>490</v>
      </c>
      <c r="C7115" t="s">
        <v>1092</v>
      </c>
      <c r="D7115" t="s">
        <v>911</v>
      </c>
      <c r="E7115" t="s">
        <v>1048</v>
      </c>
      <c r="F7115" t="str">
        <f t="shared" si="111"/>
        <v>470490DKA6410DKA1070-1080DKA3210</v>
      </c>
      <c r="G7115" t="s">
        <v>723</v>
      </c>
    </row>
    <row r="7116" spans="1:7" x14ac:dyDescent="0.25">
      <c r="A7116">
        <v>470</v>
      </c>
      <c r="B7116">
        <v>490</v>
      </c>
      <c r="C7116" t="s">
        <v>1092</v>
      </c>
      <c r="D7116" t="s">
        <v>911</v>
      </c>
      <c r="E7116" t="s">
        <v>1050</v>
      </c>
      <c r="F7116" t="str">
        <f t="shared" si="111"/>
        <v>470490DKA6410DKA1070-1080DKA3220</v>
      </c>
      <c r="G7116" t="s">
        <v>723</v>
      </c>
    </row>
    <row r="7117" spans="1:7" x14ac:dyDescent="0.25">
      <c r="A7117">
        <v>470</v>
      </c>
      <c r="B7117">
        <v>490</v>
      </c>
      <c r="C7117" t="s">
        <v>1092</v>
      </c>
      <c r="D7117" t="s">
        <v>911</v>
      </c>
      <c r="E7117" t="s">
        <v>1052</v>
      </c>
      <c r="F7117" t="str">
        <f t="shared" si="111"/>
        <v>470490DKA6410DKA1070-1080DKA3230</v>
      </c>
      <c r="G7117" t="s">
        <v>723</v>
      </c>
    </row>
    <row r="7118" spans="1:7" x14ac:dyDescent="0.25">
      <c r="A7118">
        <v>470</v>
      </c>
      <c r="B7118">
        <v>490</v>
      </c>
      <c r="C7118" t="s">
        <v>1092</v>
      </c>
      <c r="D7118" t="s">
        <v>913</v>
      </c>
      <c r="E7118" t="s">
        <v>1046</v>
      </c>
      <c r="F7118" t="str">
        <f t="shared" si="111"/>
        <v>470490DKA6410DKA1090DKA3200</v>
      </c>
      <c r="G7118" t="s">
        <v>723</v>
      </c>
    </row>
    <row r="7119" spans="1:7" x14ac:dyDescent="0.25">
      <c r="A7119">
        <v>470</v>
      </c>
      <c r="B7119">
        <v>490</v>
      </c>
      <c r="C7119" t="s">
        <v>1092</v>
      </c>
      <c r="D7119" t="s">
        <v>913</v>
      </c>
      <c r="E7119" t="s">
        <v>1048</v>
      </c>
      <c r="F7119" t="str">
        <f t="shared" si="111"/>
        <v>470490DKA6410DKA1090DKA3210</v>
      </c>
      <c r="G7119" t="s">
        <v>723</v>
      </c>
    </row>
    <row r="7120" spans="1:7" x14ac:dyDescent="0.25">
      <c r="A7120">
        <v>470</v>
      </c>
      <c r="B7120">
        <v>490</v>
      </c>
      <c r="C7120" t="s">
        <v>1092</v>
      </c>
      <c r="D7120" t="s">
        <v>913</v>
      </c>
      <c r="E7120" t="s">
        <v>1050</v>
      </c>
      <c r="F7120" t="str">
        <f t="shared" si="111"/>
        <v>470490DKA6410DKA1090DKA3220</v>
      </c>
      <c r="G7120" t="s">
        <v>723</v>
      </c>
    </row>
    <row r="7121" spans="1:7" x14ac:dyDescent="0.25">
      <c r="A7121">
        <v>470</v>
      </c>
      <c r="B7121">
        <v>490</v>
      </c>
      <c r="C7121" t="s">
        <v>1092</v>
      </c>
      <c r="D7121" t="s">
        <v>913</v>
      </c>
      <c r="E7121" t="s">
        <v>1052</v>
      </c>
      <c r="F7121" t="str">
        <f t="shared" si="111"/>
        <v>470490DKA6410DKA1090DKA3230</v>
      </c>
      <c r="G7121" t="s">
        <v>723</v>
      </c>
    </row>
    <row r="7122" spans="1:7" x14ac:dyDescent="0.25">
      <c r="A7122">
        <v>470</v>
      </c>
      <c r="B7122">
        <v>490</v>
      </c>
      <c r="C7122" t="s">
        <v>1093</v>
      </c>
      <c r="D7122" t="s">
        <v>908</v>
      </c>
      <c r="E7122" t="s">
        <v>1046</v>
      </c>
      <c r="F7122" t="str">
        <f t="shared" si="111"/>
        <v>470490DKA6420DKA1040-1050DKA3200</v>
      </c>
      <c r="G7122" t="s">
        <v>723</v>
      </c>
    </row>
    <row r="7123" spans="1:7" x14ac:dyDescent="0.25">
      <c r="A7123">
        <v>470</v>
      </c>
      <c r="B7123">
        <v>490</v>
      </c>
      <c r="C7123" t="s">
        <v>1093</v>
      </c>
      <c r="D7123" t="s">
        <v>908</v>
      </c>
      <c r="E7123" t="s">
        <v>1048</v>
      </c>
      <c r="F7123" t="str">
        <f t="shared" si="111"/>
        <v>470490DKA6420DKA1040-1050DKA3210</v>
      </c>
      <c r="G7123" t="s">
        <v>723</v>
      </c>
    </row>
    <row r="7124" spans="1:7" x14ac:dyDescent="0.25">
      <c r="A7124">
        <v>470</v>
      </c>
      <c r="B7124">
        <v>490</v>
      </c>
      <c r="C7124" t="s">
        <v>1093</v>
      </c>
      <c r="D7124" t="s">
        <v>908</v>
      </c>
      <c r="E7124" t="s">
        <v>1050</v>
      </c>
      <c r="F7124" t="str">
        <f t="shared" si="111"/>
        <v>470490DKA6420DKA1040-1050DKA3220</v>
      </c>
      <c r="G7124" t="s">
        <v>723</v>
      </c>
    </row>
    <row r="7125" spans="1:7" x14ac:dyDescent="0.25">
      <c r="A7125">
        <v>470</v>
      </c>
      <c r="B7125">
        <v>490</v>
      </c>
      <c r="C7125" t="s">
        <v>1093</v>
      </c>
      <c r="D7125" t="s">
        <v>908</v>
      </c>
      <c r="E7125" t="s">
        <v>1052</v>
      </c>
      <c r="F7125" t="str">
        <f t="shared" si="111"/>
        <v>470490DKA6420DKA1040-1050DKA3230</v>
      </c>
      <c r="G7125" t="s">
        <v>723</v>
      </c>
    </row>
    <row r="7126" spans="1:7" x14ac:dyDescent="0.25">
      <c r="A7126">
        <v>470</v>
      </c>
      <c r="B7126">
        <v>490</v>
      </c>
      <c r="C7126" t="s">
        <v>1093</v>
      </c>
      <c r="D7126" t="s">
        <v>910</v>
      </c>
      <c r="E7126" t="s">
        <v>1046</v>
      </c>
      <c r="F7126" t="str">
        <f t="shared" si="111"/>
        <v>470490DKA6420DKA1060DKA3200</v>
      </c>
      <c r="G7126" t="s">
        <v>723</v>
      </c>
    </row>
    <row r="7127" spans="1:7" x14ac:dyDescent="0.25">
      <c r="A7127">
        <v>470</v>
      </c>
      <c r="B7127">
        <v>490</v>
      </c>
      <c r="C7127" t="s">
        <v>1093</v>
      </c>
      <c r="D7127" t="s">
        <v>910</v>
      </c>
      <c r="E7127" t="s">
        <v>1048</v>
      </c>
      <c r="F7127" t="str">
        <f t="shared" si="111"/>
        <v>470490DKA6420DKA1060DKA3210</v>
      </c>
      <c r="G7127" t="s">
        <v>723</v>
      </c>
    </row>
    <row r="7128" spans="1:7" x14ac:dyDescent="0.25">
      <c r="A7128">
        <v>470</v>
      </c>
      <c r="B7128">
        <v>490</v>
      </c>
      <c r="C7128" t="s">
        <v>1093</v>
      </c>
      <c r="D7128" t="s">
        <v>910</v>
      </c>
      <c r="E7128" t="s">
        <v>1050</v>
      </c>
      <c r="F7128" t="str">
        <f t="shared" si="111"/>
        <v>470490DKA6420DKA1060DKA3220</v>
      </c>
      <c r="G7128" t="s">
        <v>723</v>
      </c>
    </row>
    <row r="7129" spans="1:7" x14ac:dyDescent="0.25">
      <c r="A7129">
        <v>470</v>
      </c>
      <c r="B7129">
        <v>490</v>
      </c>
      <c r="C7129" t="s">
        <v>1093</v>
      </c>
      <c r="D7129" t="s">
        <v>910</v>
      </c>
      <c r="E7129" t="s">
        <v>1052</v>
      </c>
      <c r="F7129" t="str">
        <f t="shared" si="111"/>
        <v>470490DKA6420DKA1060DKA3230</v>
      </c>
      <c r="G7129" t="s">
        <v>723</v>
      </c>
    </row>
    <row r="7130" spans="1:7" x14ac:dyDescent="0.25">
      <c r="A7130">
        <v>470</v>
      </c>
      <c r="B7130">
        <v>490</v>
      </c>
      <c r="C7130" t="s">
        <v>1093</v>
      </c>
      <c r="D7130" t="s">
        <v>911</v>
      </c>
      <c r="E7130" t="s">
        <v>1046</v>
      </c>
      <c r="F7130" t="str">
        <f t="shared" si="111"/>
        <v>470490DKA6420DKA1070-1080DKA3200</v>
      </c>
      <c r="G7130" t="s">
        <v>723</v>
      </c>
    </row>
    <row r="7131" spans="1:7" x14ac:dyDescent="0.25">
      <c r="A7131">
        <v>470</v>
      </c>
      <c r="B7131">
        <v>490</v>
      </c>
      <c r="C7131" t="s">
        <v>1093</v>
      </c>
      <c r="D7131" t="s">
        <v>911</v>
      </c>
      <c r="E7131" t="s">
        <v>1048</v>
      </c>
      <c r="F7131" t="str">
        <f t="shared" si="111"/>
        <v>470490DKA6420DKA1070-1080DKA3210</v>
      </c>
      <c r="G7131" t="s">
        <v>723</v>
      </c>
    </row>
    <row r="7132" spans="1:7" x14ac:dyDescent="0.25">
      <c r="A7132">
        <v>470</v>
      </c>
      <c r="B7132">
        <v>490</v>
      </c>
      <c r="C7132" t="s">
        <v>1093</v>
      </c>
      <c r="D7132" t="s">
        <v>911</v>
      </c>
      <c r="E7132" t="s">
        <v>1050</v>
      </c>
      <c r="F7132" t="str">
        <f t="shared" si="111"/>
        <v>470490DKA6420DKA1070-1080DKA3220</v>
      </c>
      <c r="G7132" t="s">
        <v>723</v>
      </c>
    </row>
    <row r="7133" spans="1:7" x14ac:dyDescent="0.25">
      <c r="A7133">
        <v>470</v>
      </c>
      <c r="B7133">
        <v>490</v>
      </c>
      <c r="C7133" t="s">
        <v>1093</v>
      </c>
      <c r="D7133" t="s">
        <v>911</v>
      </c>
      <c r="E7133" t="s">
        <v>1052</v>
      </c>
      <c r="F7133" t="str">
        <f t="shared" si="111"/>
        <v>470490DKA6420DKA1070-1080DKA3230</v>
      </c>
      <c r="G7133" t="s">
        <v>723</v>
      </c>
    </row>
    <row r="7134" spans="1:7" x14ac:dyDescent="0.25">
      <c r="A7134">
        <v>470</v>
      </c>
      <c r="B7134">
        <v>490</v>
      </c>
      <c r="C7134" t="s">
        <v>1093</v>
      </c>
      <c r="D7134" t="s">
        <v>913</v>
      </c>
      <c r="E7134" t="s">
        <v>1046</v>
      </c>
      <c r="F7134" t="str">
        <f t="shared" si="111"/>
        <v>470490DKA6420DKA1090DKA3200</v>
      </c>
      <c r="G7134" t="s">
        <v>723</v>
      </c>
    </row>
    <row r="7135" spans="1:7" x14ac:dyDescent="0.25">
      <c r="A7135">
        <v>470</v>
      </c>
      <c r="B7135">
        <v>490</v>
      </c>
      <c r="C7135" t="s">
        <v>1093</v>
      </c>
      <c r="D7135" t="s">
        <v>913</v>
      </c>
      <c r="E7135" t="s">
        <v>1048</v>
      </c>
      <c r="F7135" t="str">
        <f t="shared" si="111"/>
        <v>470490DKA6420DKA1090DKA3210</v>
      </c>
      <c r="G7135" t="s">
        <v>723</v>
      </c>
    </row>
    <row r="7136" spans="1:7" x14ac:dyDescent="0.25">
      <c r="A7136">
        <v>470</v>
      </c>
      <c r="B7136">
        <v>490</v>
      </c>
      <c r="C7136" t="s">
        <v>1093</v>
      </c>
      <c r="D7136" t="s">
        <v>913</v>
      </c>
      <c r="E7136" t="s">
        <v>1050</v>
      </c>
      <c r="F7136" t="str">
        <f t="shared" si="111"/>
        <v>470490DKA6420DKA1090DKA3220</v>
      </c>
      <c r="G7136" t="s">
        <v>723</v>
      </c>
    </row>
    <row r="7137" spans="1:7" x14ac:dyDescent="0.25">
      <c r="A7137">
        <v>470</v>
      </c>
      <c r="B7137">
        <v>490</v>
      </c>
      <c r="C7137" t="s">
        <v>1093</v>
      </c>
      <c r="D7137" t="s">
        <v>913</v>
      </c>
      <c r="E7137" t="s">
        <v>1052</v>
      </c>
      <c r="F7137" t="str">
        <f t="shared" si="111"/>
        <v>470490DKA6420DKA1090DKA3230</v>
      </c>
      <c r="G7137" t="s">
        <v>723</v>
      </c>
    </row>
    <row r="7138" spans="1:7" x14ac:dyDescent="0.25">
      <c r="A7138">
        <v>470</v>
      </c>
      <c r="B7138">
        <v>490</v>
      </c>
      <c r="C7138" t="s">
        <v>1094</v>
      </c>
      <c r="D7138" t="s">
        <v>908</v>
      </c>
      <c r="E7138" t="s">
        <v>1046</v>
      </c>
      <c r="F7138" t="str">
        <f t="shared" si="111"/>
        <v>470490DKA6430DKA1040-1050DKA3200</v>
      </c>
      <c r="G7138" t="s">
        <v>723</v>
      </c>
    </row>
    <row r="7139" spans="1:7" x14ac:dyDescent="0.25">
      <c r="A7139">
        <v>470</v>
      </c>
      <c r="B7139">
        <v>490</v>
      </c>
      <c r="C7139" t="s">
        <v>1094</v>
      </c>
      <c r="D7139" t="s">
        <v>908</v>
      </c>
      <c r="E7139" t="s">
        <v>1048</v>
      </c>
      <c r="F7139" t="str">
        <f t="shared" si="111"/>
        <v>470490DKA6430DKA1040-1050DKA3210</v>
      </c>
      <c r="G7139" t="s">
        <v>723</v>
      </c>
    </row>
    <row r="7140" spans="1:7" x14ac:dyDescent="0.25">
      <c r="A7140">
        <v>470</v>
      </c>
      <c r="B7140">
        <v>490</v>
      </c>
      <c r="C7140" t="s">
        <v>1094</v>
      </c>
      <c r="D7140" t="s">
        <v>908</v>
      </c>
      <c r="E7140" t="s">
        <v>1050</v>
      </c>
      <c r="F7140" t="str">
        <f t="shared" si="111"/>
        <v>470490DKA6430DKA1040-1050DKA3220</v>
      </c>
      <c r="G7140" t="s">
        <v>723</v>
      </c>
    </row>
    <row r="7141" spans="1:7" x14ac:dyDescent="0.25">
      <c r="A7141">
        <v>470</v>
      </c>
      <c r="B7141">
        <v>490</v>
      </c>
      <c r="C7141" t="s">
        <v>1094</v>
      </c>
      <c r="D7141" t="s">
        <v>908</v>
      </c>
      <c r="E7141" t="s">
        <v>1052</v>
      </c>
      <c r="F7141" t="str">
        <f t="shared" si="111"/>
        <v>470490DKA6430DKA1040-1050DKA3230</v>
      </c>
      <c r="G7141" t="s">
        <v>723</v>
      </c>
    </row>
    <row r="7142" spans="1:7" x14ac:dyDescent="0.25">
      <c r="A7142">
        <v>470</v>
      </c>
      <c r="B7142">
        <v>490</v>
      </c>
      <c r="C7142" t="s">
        <v>1094</v>
      </c>
      <c r="D7142" t="s">
        <v>910</v>
      </c>
      <c r="E7142" t="s">
        <v>1046</v>
      </c>
      <c r="F7142" t="str">
        <f t="shared" si="111"/>
        <v>470490DKA6430DKA1060DKA3200</v>
      </c>
      <c r="G7142" t="s">
        <v>723</v>
      </c>
    </row>
    <row r="7143" spans="1:7" x14ac:dyDescent="0.25">
      <c r="A7143">
        <v>470</v>
      </c>
      <c r="B7143">
        <v>490</v>
      </c>
      <c r="C7143" t="s">
        <v>1094</v>
      </c>
      <c r="D7143" t="s">
        <v>910</v>
      </c>
      <c r="E7143" t="s">
        <v>1048</v>
      </c>
      <c r="F7143" t="str">
        <f t="shared" si="111"/>
        <v>470490DKA6430DKA1060DKA3210</v>
      </c>
      <c r="G7143" t="s">
        <v>723</v>
      </c>
    </row>
    <row r="7144" spans="1:7" x14ac:dyDescent="0.25">
      <c r="A7144">
        <v>470</v>
      </c>
      <c r="B7144">
        <v>490</v>
      </c>
      <c r="C7144" t="s">
        <v>1094</v>
      </c>
      <c r="D7144" t="s">
        <v>910</v>
      </c>
      <c r="E7144" t="s">
        <v>1050</v>
      </c>
      <c r="F7144" t="str">
        <f t="shared" si="111"/>
        <v>470490DKA6430DKA1060DKA3220</v>
      </c>
      <c r="G7144" t="s">
        <v>723</v>
      </c>
    </row>
    <row r="7145" spans="1:7" x14ac:dyDescent="0.25">
      <c r="A7145">
        <v>470</v>
      </c>
      <c r="B7145">
        <v>490</v>
      </c>
      <c r="C7145" t="s">
        <v>1094</v>
      </c>
      <c r="D7145" t="s">
        <v>910</v>
      </c>
      <c r="E7145" t="s">
        <v>1052</v>
      </c>
      <c r="F7145" t="str">
        <f t="shared" si="111"/>
        <v>470490DKA6430DKA1060DKA3230</v>
      </c>
      <c r="G7145" t="s">
        <v>723</v>
      </c>
    </row>
    <row r="7146" spans="1:7" x14ac:dyDescent="0.25">
      <c r="A7146">
        <v>470</v>
      </c>
      <c r="B7146">
        <v>490</v>
      </c>
      <c r="C7146" t="s">
        <v>1094</v>
      </c>
      <c r="D7146" t="s">
        <v>911</v>
      </c>
      <c r="E7146" t="s">
        <v>1046</v>
      </c>
      <c r="F7146" t="str">
        <f t="shared" si="111"/>
        <v>470490DKA6430DKA1070-1080DKA3200</v>
      </c>
      <c r="G7146" t="s">
        <v>723</v>
      </c>
    </row>
    <row r="7147" spans="1:7" x14ac:dyDescent="0.25">
      <c r="A7147">
        <v>470</v>
      </c>
      <c r="B7147">
        <v>490</v>
      </c>
      <c r="C7147" t="s">
        <v>1094</v>
      </c>
      <c r="D7147" t="s">
        <v>911</v>
      </c>
      <c r="E7147" t="s">
        <v>1048</v>
      </c>
      <c r="F7147" t="str">
        <f t="shared" si="111"/>
        <v>470490DKA6430DKA1070-1080DKA3210</v>
      </c>
      <c r="G7147" t="s">
        <v>723</v>
      </c>
    </row>
    <row r="7148" spans="1:7" x14ac:dyDescent="0.25">
      <c r="A7148">
        <v>470</v>
      </c>
      <c r="B7148">
        <v>490</v>
      </c>
      <c r="C7148" t="s">
        <v>1094</v>
      </c>
      <c r="D7148" t="s">
        <v>911</v>
      </c>
      <c r="E7148" t="s">
        <v>1050</v>
      </c>
      <c r="F7148" t="str">
        <f t="shared" si="111"/>
        <v>470490DKA6430DKA1070-1080DKA3220</v>
      </c>
      <c r="G7148" t="s">
        <v>723</v>
      </c>
    </row>
    <row r="7149" spans="1:7" x14ac:dyDescent="0.25">
      <c r="A7149">
        <v>470</v>
      </c>
      <c r="B7149">
        <v>490</v>
      </c>
      <c r="C7149" t="s">
        <v>1094</v>
      </c>
      <c r="D7149" t="s">
        <v>911</v>
      </c>
      <c r="E7149" t="s">
        <v>1052</v>
      </c>
      <c r="F7149" t="str">
        <f t="shared" si="111"/>
        <v>470490DKA6430DKA1070-1080DKA3230</v>
      </c>
      <c r="G7149" t="s">
        <v>723</v>
      </c>
    </row>
    <row r="7150" spans="1:7" x14ac:dyDescent="0.25">
      <c r="A7150">
        <v>470</v>
      </c>
      <c r="B7150">
        <v>490</v>
      </c>
      <c r="C7150" t="s">
        <v>1094</v>
      </c>
      <c r="D7150" t="s">
        <v>913</v>
      </c>
      <c r="E7150" t="s">
        <v>1046</v>
      </c>
      <c r="F7150" t="str">
        <f t="shared" si="111"/>
        <v>470490DKA6430DKA1090DKA3200</v>
      </c>
      <c r="G7150" t="s">
        <v>723</v>
      </c>
    </row>
    <row r="7151" spans="1:7" x14ac:dyDescent="0.25">
      <c r="A7151">
        <v>470</v>
      </c>
      <c r="B7151">
        <v>490</v>
      </c>
      <c r="C7151" t="s">
        <v>1094</v>
      </c>
      <c r="D7151" t="s">
        <v>913</v>
      </c>
      <c r="E7151" t="s">
        <v>1048</v>
      </c>
      <c r="F7151" t="str">
        <f t="shared" si="111"/>
        <v>470490DKA6430DKA1090DKA3210</v>
      </c>
      <c r="G7151" t="s">
        <v>723</v>
      </c>
    </row>
    <row r="7152" spans="1:7" x14ac:dyDescent="0.25">
      <c r="A7152">
        <v>470</v>
      </c>
      <c r="B7152">
        <v>490</v>
      </c>
      <c r="C7152" t="s">
        <v>1094</v>
      </c>
      <c r="D7152" t="s">
        <v>913</v>
      </c>
      <c r="E7152" t="s">
        <v>1050</v>
      </c>
      <c r="F7152" t="str">
        <f t="shared" si="111"/>
        <v>470490DKA6430DKA1090DKA3220</v>
      </c>
      <c r="G7152" t="s">
        <v>723</v>
      </c>
    </row>
    <row r="7153" spans="1:7" x14ac:dyDescent="0.25">
      <c r="A7153">
        <v>470</v>
      </c>
      <c r="B7153">
        <v>490</v>
      </c>
      <c r="C7153" t="s">
        <v>1094</v>
      </c>
      <c r="D7153" t="s">
        <v>913</v>
      </c>
      <c r="E7153" t="s">
        <v>1052</v>
      </c>
      <c r="F7153" t="str">
        <f t="shared" si="111"/>
        <v>470490DKA6430DKA1090DKA3230</v>
      </c>
      <c r="G7153" t="s">
        <v>723</v>
      </c>
    </row>
    <row r="7154" spans="1:7" x14ac:dyDescent="0.25">
      <c r="A7154">
        <v>470</v>
      </c>
      <c r="B7154">
        <v>500</v>
      </c>
      <c r="C7154" t="s">
        <v>1092</v>
      </c>
      <c r="D7154" t="s">
        <v>908</v>
      </c>
      <c r="E7154" t="s">
        <v>1046</v>
      </c>
      <c r="F7154" t="str">
        <f t="shared" si="111"/>
        <v>470500DKA6410DKA1040-1050DKA3200</v>
      </c>
      <c r="G7154" t="s">
        <v>723</v>
      </c>
    </row>
    <row r="7155" spans="1:7" x14ac:dyDescent="0.25">
      <c r="A7155">
        <v>470</v>
      </c>
      <c r="B7155">
        <v>500</v>
      </c>
      <c r="C7155" t="s">
        <v>1092</v>
      </c>
      <c r="D7155" t="s">
        <v>908</v>
      </c>
      <c r="E7155" t="s">
        <v>1048</v>
      </c>
      <c r="F7155" t="str">
        <f t="shared" si="111"/>
        <v>470500DKA6410DKA1040-1050DKA3210</v>
      </c>
      <c r="G7155" t="s">
        <v>723</v>
      </c>
    </row>
    <row r="7156" spans="1:7" x14ac:dyDescent="0.25">
      <c r="A7156">
        <v>470</v>
      </c>
      <c r="B7156">
        <v>500</v>
      </c>
      <c r="C7156" t="s">
        <v>1092</v>
      </c>
      <c r="D7156" t="s">
        <v>908</v>
      </c>
      <c r="E7156" t="s">
        <v>1050</v>
      </c>
      <c r="F7156" t="str">
        <f t="shared" si="111"/>
        <v>470500DKA6410DKA1040-1050DKA3220</v>
      </c>
      <c r="G7156" t="s">
        <v>501</v>
      </c>
    </row>
    <row r="7157" spans="1:7" x14ac:dyDescent="0.25">
      <c r="A7157">
        <v>470</v>
      </c>
      <c r="B7157">
        <v>500</v>
      </c>
      <c r="C7157" t="s">
        <v>1092</v>
      </c>
      <c r="D7157" t="s">
        <v>908</v>
      </c>
      <c r="E7157" t="s">
        <v>1052</v>
      </c>
      <c r="F7157" t="str">
        <f t="shared" si="111"/>
        <v>470500DKA6410DKA1040-1050DKA3230</v>
      </c>
      <c r="G7157" t="s">
        <v>501</v>
      </c>
    </row>
    <row r="7158" spans="1:7" x14ac:dyDescent="0.25">
      <c r="A7158">
        <v>470</v>
      </c>
      <c r="B7158">
        <v>500</v>
      </c>
      <c r="C7158" t="s">
        <v>1092</v>
      </c>
      <c r="D7158" t="s">
        <v>910</v>
      </c>
      <c r="E7158" t="s">
        <v>1046</v>
      </c>
      <c r="F7158" t="str">
        <f t="shared" si="111"/>
        <v>470500DKA6410DKA1060DKA3200</v>
      </c>
      <c r="G7158" t="s">
        <v>501</v>
      </c>
    </row>
    <row r="7159" spans="1:7" x14ac:dyDescent="0.25">
      <c r="A7159">
        <v>470</v>
      </c>
      <c r="B7159">
        <v>500</v>
      </c>
      <c r="C7159" t="s">
        <v>1092</v>
      </c>
      <c r="D7159" t="s">
        <v>910</v>
      </c>
      <c r="E7159" t="s">
        <v>1048</v>
      </c>
      <c r="F7159" t="str">
        <f t="shared" si="111"/>
        <v>470500DKA6410DKA1060DKA3210</v>
      </c>
      <c r="G7159" t="s">
        <v>501</v>
      </c>
    </row>
    <row r="7160" spans="1:7" x14ac:dyDescent="0.25">
      <c r="A7160">
        <v>470</v>
      </c>
      <c r="B7160">
        <v>500</v>
      </c>
      <c r="C7160" t="s">
        <v>1092</v>
      </c>
      <c r="D7160" t="s">
        <v>910</v>
      </c>
      <c r="E7160" t="s">
        <v>1050</v>
      </c>
      <c r="F7160" t="str">
        <f t="shared" si="111"/>
        <v>470500DKA6410DKA1060DKA3220</v>
      </c>
      <c r="G7160" t="s">
        <v>501</v>
      </c>
    </row>
    <row r="7161" spans="1:7" x14ac:dyDescent="0.25">
      <c r="A7161">
        <v>470</v>
      </c>
      <c r="B7161">
        <v>500</v>
      </c>
      <c r="C7161" t="s">
        <v>1092</v>
      </c>
      <c r="D7161" t="s">
        <v>910</v>
      </c>
      <c r="E7161" t="s">
        <v>1052</v>
      </c>
      <c r="F7161" t="str">
        <f t="shared" si="111"/>
        <v>470500DKA6410DKA1060DKA3230</v>
      </c>
      <c r="G7161" t="s">
        <v>501</v>
      </c>
    </row>
    <row r="7162" spans="1:7" x14ac:dyDescent="0.25">
      <c r="A7162">
        <v>470</v>
      </c>
      <c r="B7162">
        <v>500</v>
      </c>
      <c r="C7162" t="s">
        <v>1092</v>
      </c>
      <c r="D7162" t="s">
        <v>911</v>
      </c>
      <c r="E7162" t="s">
        <v>1046</v>
      </c>
      <c r="F7162" t="str">
        <f t="shared" si="111"/>
        <v>470500DKA6410DKA1070-1080DKA3200</v>
      </c>
      <c r="G7162" t="s">
        <v>723</v>
      </c>
    </row>
    <row r="7163" spans="1:7" x14ac:dyDescent="0.25">
      <c r="A7163">
        <v>470</v>
      </c>
      <c r="B7163">
        <v>500</v>
      </c>
      <c r="C7163" t="s">
        <v>1092</v>
      </c>
      <c r="D7163" t="s">
        <v>911</v>
      </c>
      <c r="E7163" t="s">
        <v>1048</v>
      </c>
      <c r="F7163" t="str">
        <f t="shared" si="111"/>
        <v>470500DKA6410DKA1070-1080DKA3210</v>
      </c>
      <c r="G7163" t="s">
        <v>723</v>
      </c>
    </row>
    <row r="7164" spans="1:7" x14ac:dyDescent="0.25">
      <c r="A7164">
        <v>470</v>
      </c>
      <c r="B7164">
        <v>500</v>
      </c>
      <c r="C7164" t="s">
        <v>1092</v>
      </c>
      <c r="D7164" t="s">
        <v>911</v>
      </c>
      <c r="E7164" t="s">
        <v>1050</v>
      </c>
      <c r="F7164" t="str">
        <f t="shared" si="111"/>
        <v>470500DKA6410DKA1070-1080DKA3220</v>
      </c>
      <c r="G7164" t="s">
        <v>723</v>
      </c>
    </row>
    <row r="7165" spans="1:7" x14ac:dyDescent="0.25">
      <c r="A7165">
        <v>470</v>
      </c>
      <c r="B7165">
        <v>500</v>
      </c>
      <c r="C7165" t="s">
        <v>1092</v>
      </c>
      <c r="D7165" t="s">
        <v>911</v>
      </c>
      <c r="E7165" t="s">
        <v>1052</v>
      </c>
      <c r="F7165" t="str">
        <f t="shared" si="111"/>
        <v>470500DKA6410DKA1070-1080DKA3230</v>
      </c>
      <c r="G7165" t="s">
        <v>723</v>
      </c>
    </row>
    <row r="7166" spans="1:7" x14ac:dyDescent="0.25">
      <c r="A7166">
        <v>470</v>
      </c>
      <c r="B7166">
        <v>500</v>
      </c>
      <c r="C7166" t="s">
        <v>1092</v>
      </c>
      <c r="D7166" t="s">
        <v>913</v>
      </c>
      <c r="E7166" t="s">
        <v>1046</v>
      </c>
      <c r="F7166" t="str">
        <f t="shared" si="111"/>
        <v>470500DKA6410DKA1090DKA3200</v>
      </c>
      <c r="G7166" t="s">
        <v>723</v>
      </c>
    </row>
    <row r="7167" spans="1:7" x14ac:dyDescent="0.25">
      <c r="A7167">
        <v>470</v>
      </c>
      <c r="B7167">
        <v>500</v>
      </c>
      <c r="C7167" t="s">
        <v>1092</v>
      </c>
      <c r="D7167" t="s">
        <v>913</v>
      </c>
      <c r="E7167" t="s">
        <v>1048</v>
      </c>
      <c r="F7167" t="str">
        <f t="shared" si="111"/>
        <v>470500DKA6410DKA1090DKA3210</v>
      </c>
      <c r="G7167" t="s">
        <v>723</v>
      </c>
    </row>
    <row r="7168" spans="1:7" x14ac:dyDescent="0.25">
      <c r="A7168">
        <v>470</v>
      </c>
      <c r="B7168">
        <v>500</v>
      </c>
      <c r="C7168" t="s">
        <v>1092</v>
      </c>
      <c r="D7168" t="s">
        <v>913</v>
      </c>
      <c r="E7168" t="s">
        <v>1050</v>
      </c>
      <c r="F7168" t="str">
        <f t="shared" si="111"/>
        <v>470500DKA6410DKA1090DKA3220</v>
      </c>
      <c r="G7168" t="s">
        <v>723</v>
      </c>
    </row>
    <row r="7169" spans="1:7" x14ac:dyDescent="0.25">
      <c r="A7169">
        <v>470</v>
      </c>
      <c r="B7169">
        <v>500</v>
      </c>
      <c r="C7169" t="s">
        <v>1092</v>
      </c>
      <c r="D7169" t="s">
        <v>913</v>
      </c>
      <c r="E7169" t="s">
        <v>1052</v>
      </c>
      <c r="F7169" t="str">
        <f t="shared" si="111"/>
        <v>470500DKA6410DKA1090DKA3230</v>
      </c>
      <c r="G7169" t="s">
        <v>723</v>
      </c>
    </row>
    <row r="7170" spans="1:7" x14ac:dyDescent="0.25">
      <c r="A7170">
        <v>470</v>
      </c>
      <c r="B7170">
        <v>500</v>
      </c>
      <c r="C7170" t="s">
        <v>1093</v>
      </c>
      <c r="D7170" t="s">
        <v>908</v>
      </c>
      <c r="E7170" t="s">
        <v>1046</v>
      </c>
      <c r="F7170" t="str">
        <f t="shared" si="111"/>
        <v>470500DKA6420DKA1040-1050DKA3200</v>
      </c>
      <c r="G7170" t="s">
        <v>501</v>
      </c>
    </row>
    <row r="7171" spans="1:7" x14ac:dyDescent="0.25">
      <c r="A7171">
        <v>470</v>
      </c>
      <c r="B7171">
        <v>500</v>
      </c>
      <c r="C7171" t="s">
        <v>1093</v>
      </c>
      <c r="D7171" t="s">
        <v>908</v>
      </c>
      <c r="E7171" t="s">
        <v>1048</v>
      </c>
      <c r="F7171" t="str">
        <f t="shared" ref="F7171:F7234" si="112">CONCATENATE(A7171,B7171,C7171,D7171,E7171)</f>
        <v>470500DKA6420DKA1040-1050DKA3210</v>
      </c>
      <c r="G7171" t="s">
        <v>501</v>
      </c>
    </row>
    <row r="7172" spans="1:7" x14ac:dyDescent="0.25">
      <c r="A7172">
        <v>470</v>
      </c>
      <c r="B7172">
        <v>500</v>
      </c>
      <c r="C7172" t="s">
        <v>1093</v>
      </c>
      <c r="D7172" t="s">
        <v>908</v>
      </c>
      <c r="E7172" t="s">
        <v>1050</v>
      </c>
      <c r="F7172" t="str">
        <f t="shared" si="112"/>
        <v>470500DKA6420DKA1040-1050DKA3220</v>
      </c>
      <c r="G7172" t="s">
        <v>501</v>
      </c>
    </row>
    <row r="7173" spans="1:7" x14ac:dyDescent="0.25">
      <c r="A7173">
        <v>470</v>
      </c>
      <c r="B7173">
        <v>500</v>
      </c>
      <c r="C7173" t="s">
        <v>1093</v>
      </c>
      <c r="D7173" t="s">
        <v>908</v>
      </c>
      <c r="E7173" t="s">
        <v>1052</v>
      </c>
      <c r="F7173" t="str">
        <f t="shared" si="112"/>
        <v>470500DKA6420DKA1040-1050DKA3230</v>
      </c>
      <c r="G7173" t="s">
        <v>501</v>
      </c>
    </row>
    <row r="7174" spans="1:7" x14ac:dyDescent="0.25">
      <c r="A7174">
        <v>470</v>
      </c>
      <c r="B7174">
        <v>500</v>
      </c>
      <c r="C7174" t="s">
        <v>1093</v>
      </c>
      <c r="D7174" t="s">
        <v>910</v>
      </c>
      <c r="E7174" t="s">
        <v>1046</v>
      </c>
      <c r="F7174" t="str">
        <f t="shared" si="112"/>
        <v>470500DKA6420DKA1060DKA3200</v>
      </c>
      <c r="G7174" t="s">
        <v>723</v>
      </c>
    </row>
    <row r="7175" spans="1:7" x14ac:dyDescent="0.25">
      <c r="A7175">
        <v>470</v>
      </c>
      <c r="B7175">
        <v>500</v>
      </c>
      <c r="C7175" t="s">
        <v>1093</v>
      </c>
      <c r="D7175" t="s">
        <v>910</v>
      </c>
      <c r="E7175" t="s">
        <v>1048</v>
      </c>
      <c r="F7175" t="str">
        <f t="shared" si="112"/>
        <v>470500DKA6420DKA1060DKA3210</v>
      </c>
      <c r="G7175" t="s">
        <v>723</v>
      </c>
    </row>
    <row r="7176" spans="1:7" x14ac:dyDescent="0.25">
      <c r="A7176">
        <v>470</v>
      </c>
      <c r="B7176">
        <v>500</v>
      </c>
      <c r="C7176" t="s">
        <v>1093</v>
      </c>
      <c r="D7176" t="s">
        <v>910</v>
      </c>
      <c r="E7176" t="s">
        <v>1050</v>
      </c>
      <c r="F7176" t="str">
        <f t="shared" si="112"/>
        <v>470500DKA6420DKA1060DKA3220</v>
      </c>
      <c r="G7176" t="s">
        <v>723</v>
      </c>
    </row>
    <row r="7177" spans="1:7" x14ac:dyDescent="0.25">
      <c r="A7177">
        <v>470</v>
      </c>
      <c r="B7177">
        <v>500</v>
      </c>
      <c r="C7177" t="s">
        <v>1093</v>
      </c>
      <c r="D7177" t="s">
        <v>910</v>
      </c>
      <c r="E7177" t="s">
        <v>1052</v>
      </c>
      <c r="F7177" t="str">
        <f t="shared" si="112"/>
        <v>470500DKA6420DKA1060DKA3230</v>
      </c>
      <c r="G7177" t="s">
        <v>723</v>
      </c>
    </row>
    <row r="7178" spans="1:7" x14ac:dyDescent="0.25">
      <c r="A7178">
        <v>470</v>
      </c>
      <c r="B7178">
        <v>500</v>
      </c>
      <c r="C7178" t="s">
        <v>1093</v>
      </c>
      <c r="D7178" t="s">
        <v>911</v>
      </c>
      <c r="E7178" t="s">
        <v>1046</v>
      </c>
      <c r="F7178" t="str">
        <f t="shared" si="112"/>
        <v>470500DKA6420DKA1070-1080DKA3200</v>
      </c>
      <c r="G7178" t="s">
        <v>723</v>
      </c>
    </row>
    <row r="7179" spans="1:7" x14ac:dyDescent="0.25">
      <c r="A7179">
        <v>470</v>
      </c>
      <c r="B7179">
        <v>500</v>
      </c>
      <c r="C7179" t="s">
        <v>1093</v>
      </c>
      <c r="D7179" t="s">
        <v>911</v>
      </c>
      <c r="E7179" t="s">
        <v>1048</v>
      </c>
      <c r="F7179" t="str">
        <f t="shared" si="112"/>
        <v>470500DKA6420DKA1070-1080DKA3210</v>
      </c>
      <c r="G7179" t="s">
        <v>723</v>
      </c>
    </row>
    <row r="7180" spans="1:7" x14ac:dyDescent="0.25">
      <c r="A7180">
        <v>470</v>
      </c>
      <c r="B7180">
        <v>500</v>
      </c>
      <c r="C7180" t="s">
        <v>1093</v>
      </c>
      <c r="D7180" t="s">
        <v>911</v>
      </c>
      <c r="E7180" t="s">
        <v>1050</v>
      </c>
      <c r="F7180" t="str">
        <f t="shared" si="112"/>
        <v>470500DKA6420DKA1070-1080DKA3220</v>
      </c>
      <c r="G7180" t="s">
        <v>723</v>
      </c>
    </row>
    <row r="7181" spans="1:7" x14ac:dyDescent="0.25">
      <c r="A7181">
        <v>470</v>
      </c>
      <c r="B7181">
        <v>500</v>
      </c>
      <c r="C7181" t="s">
        <v>1093</v>
      </c>
      <c r="D7181" t="s">
        <v>911</v>
      </c>
      <c r="E7181" t="s">
        <v>1052</v>
      </c>
      <c r="F7181" t="str">
        <f t="shared" si="112"/>
        <v>470500DKA6420DKA1070-1080DKA3230</v>
      </c>
      <c r="G7181" t="s">
        <v>723</v>
      </c>
    </row>
    <row r="7182" spans="1:7" x14ac:dyDescent="0.25">
      <c r="A7182">
        <v>470</v>
      </c>
      <c r="B7182">
        <v>500</v>
      </c>
      <c r="C7182" t="s">
        <v>1093</v>
      </c>
      <c r="D7182" t="s">
        <v>913</v>
      </c>
      <c r="E7182" t="s">
        <v>1046</v>
      </c>
      <c r="F7182" t="str">
        <f t="shared" si="112"/>
        <v>470500DKA6420DKA1090DKA3200</v>
      </c>
      <c r="G7182" t="s">
        <v>723</v>
      </c>
    </row>
    <row r="7183" spans="1:7" x14ac:dyDescent="0.25">
      <c r="A7183">
        <v>470</v>
      </c>
      <c r="B7183">
        <v>500</v>
      </c>
      <c r="C7183" t="s">
        <v>1093</v>
      </c>
      <c r="D7183" t="s">
        <v>913</v>
      </c>
      <c r="E7183" t="s">
        <v>1048</v>
      </c>
      <c r="F7183" t="str">
        <f t="shared" si="112"/>
        <v>470500DKA6420DKA1090DKA3210</v>
      </c>
      <c r="G7183" t="s">
        <v>723</v>
      </c>
    </row>
    <row r="7184" spans="1:7" x14ac:dyDescent="0.25">
      <c r="A7184">
        <v>470</v>
      </c>
      <c r="B7184">
        <v>500</v>
      </c>
      <c r="C7184" t="s">
        <v>1093</v>
      </c>
      <c r="D7184" t="s">
        <v>913</v>
      </c>
      <c r="E7184" t="s">
        <v>1050</v>
      </c>
      <c r="F7184" t="str">
        <f t="shared" si="112"/>
        <v>470500DKA6420DKA1090DKA3220</v>
      </c>
      <c r="G7184" t="s">
        <v>723</v>
      </c>
    </row>
    <row r="7185" spans="1:7" x14ac:dyDescent="0.25">
      <c r="A7185">
        <v>470</v>
      </c>
      <c r="B7185">
        <v>500</v>
      </c>
      <c r="C7185" t="s">
        <v>1093</v>
      </c>
      <c r="D7185" t="s">
        <v>913</v>
      </c>
      <c r="E7185" t="s">
        <v>1052</v>
      </c>
      <c r="F7185" t="str">
        <f t="shared" si="112"/>
        <v>470500DKA6420DKA1090DKA3230</v>
      </c>
      <c r="G7185" t="s">
        <v>723</v>
      </c>
    </row>
    <row r="7186" spans="1:7" x14ac:dyDescent="0.25">
      <c r="A7186">
        <v>470</v>
      </c>
      <c r="B7186">
        <v>500</v>
      </c>
      <c r="C7186" t="s">
        <v>1094</v>
      </c>
      <c r="D7186" t="s">
        <v>908</v>
      </c>
      <c r="E7186" t="s">
        <v>1046</v>
      </c>
      <c r="F7186" t="str">
        <f t="shared" si="112"/>
        <v>470500DKA6430DKA1040-1050DKA3200</v>
      </c>
      <c r="G7186" t="s">
        <v>501</v>
      </c>
    </row>
    <row r="7187" spans="1:7" x14ac:dyDescent="0.25">
      <c r="A7187">
        <v>470</v>
      </c>
      <c r="B7187">
        <v>500</v>
      </c>
      <c r="C7187" t="s">
        <v>1094</v>
      </c>
      <c r="D7187" t="s">
        <v>908</v>
      </c>
      <c r="E7187" t="s">
        <v>1048</v>
      </c>
      <c r="F7187" t="str">
        <f t="shared" si="112"/>
        <v>470500DKA6430DKA1040-1050DKA3210</v>
      </c>
      <c r="G7187" t="s">
        <v>501</v>
      </c>
    </row>
    <row r="7188" spans="1:7" x14ac:dyDescent="0.25">
      <c r="A7188">
        <v>470</v>
      </c>
      <c r="B7188">
        <v>500</v>
      </c>
      <c r="C7188" t="s">
        <v>1094</v>
      </c>
      <c r="D7188" t="s">
        <v>908</v>
      </c>
      <c r="E7188" t="s">
        <v>1050</v>
      </c>
      <c r="F7188" t="str">
        <f t="shared" si="112"/>
        <v>470500DKA6430DKA1040-1050DKA3220</v>
      </c>
      <c r="G7188" t="s">
        <v>501</v>
      </c>
    </row>
    <row r="7189" spans="1:7" x14ac:dyDescent="0.25">
      <c r="A7189">
        <v>470</v>
      </c>
      <c r="B7189">
        <v>500</v>
      </c>
      <c r="C7189" t="s">
        <v>1094</v>
      </c>
      <c r="D7189" t="s">
        <v>908</v>
      </c>
      <c r="E7189" t="s">
        <v>1052</v>
      </c>
      <c r="F7189" t="str">
        <f t="shared" si="112"/>
        <v>470500DKA6430DKA1040-1050DKA3230</v>
      </c>
      <c r="G7189" t="s">
        <v>501</v>
      </c>
    </row>
    <row r="7190" spans="1:7" x14ac:dyDescent="0.25">
      <c r="A7190">
        <v>470</v>
      </c>
      <c r="B7190">
        <v>500</v>
      </c>
      <c r="C7190" t="s">
        <v>1094</v>
      </c>
      <c r="D7190" t="s">
        <v>910</v>
      </c>
      <c r="E7190" t="s">
        <v>1046</v>
      </c>
      <c r="F7190" t="str">
        <f t="shared" si="112"/>
        <v>470500DKA6430DKA1060DKA3200</v>
      </c>
      <c r="G7190" t="s">
        <v>723</v>
      </c>
    </row>
    <row r="7191" spans="1:7" x14ac:dyDescent="0.25">
      <c r="A7191">
        <v>470</v>
      </c>
      <c r="B7191">
        <v>500</v>
      </c>
      <c r="C7191" t="s">
        <v>1094</v>
      </c>
      <c r="D7191" t="s">
        <v>910</v>
      </c>
      <c r="E7191" t="s">
        <v>1048</v>
      </c>
      <c r="F7191" t="str">
        <f t="shared" si="112"/>
        <v>470500DKA6430DKA1060DKA3210</v>
      </c>
      <c r="G7191" t="s">
        <v>723</v>
      </c>
    </row>
    <row r="7192" spans="1:7" x14ac:dyDescent="0.25">
      <c r="A7192">
        <v>470</v>
      </c>
      <c r="B7192">
        <v>500</v>
      </c>
      <c r="C7192" t="s">
        <v>1094</v>
      </c>
      <c r="D7192" t="s">
        <v>910</v>
      </c>
      <c r="E7192" t="s">
        <v>1050</v>
      </c>
      <c r="F7192" t="str">
        <f t="shared" si="112"/>
        <v>470500DKA6430DKA1060DKA3220</v>
      </c>
      <c r="G7192" t="s">
        <v>723</v>
      </c>
    </row>
    <row r="7193" spans="1:7" x14ac:dyDescent="0.25">
      <c r="A7193">
        <v>470</v>
      </c>
      <c r="B7193">
        <v>500</v>
      </c>
      <c r="C7193" t="s">
        <v>1094</v>
      </c>
      <c r="D7193" t="s">
        <v>910</v>
      </c>
      <c r="E7193" t="s">
        <v>1052</v>
      </c>
      <c r="F7193" t="str">
        <f t="shared" si="112"/>
        <v>470500DKA6430DKA1060DKA3230</v>
      </c>
      <c r="G7193" t="s">
        <v>723</v>
      </c>
    </row>
    <row r="7194" spans="1:7" x14ac:dyDescent="0.25">
      <c r="A7194">
        <v>470</v>
      </c>
      <c r="B7194">
        <v>500</v>
      </c>
      <c r="C7194" t="s">
        <v>1094</v>
      </c>
      <c r="D7194" t="s">
        <v>911</v>
      </c>
      <c r="E7194" t="s">
        <v>1046</v>
      </c>
      <c r="F7194" t="str">
        <f t="shared" si="112"/>
        <v>470500DKA6430DKA1070-1080DKA3200</v>
      </c>
      <c r="G7194" t="s">
        <v>723</v>
      </c>
    </row>
    <row r="7195" spans="1:7" x14ac:dyDescent="0.25">
      <c r="A7195">
        <v>470</v>
      </c>
      <c r="B7195">
        <v>500</v>
      </c>
      <c r="C7195" t="s">
        <v>1094</v>
      </c>
      <c r="D7195" t="s">
        <v>911</v>
      </c>
      <c r="E7195" t="s">
        <v>1048</v>
      </c>
      <c r="F7195" t="str">
        <f t="shared" si="112"/>
        <v>470500DKA6430DKA1070-1080DKA3210</v>
      </c>
      <c r="G7195" t="s">
        <v>723</v>
      </c>
    </row>
    <row r="7196" spans="1:7" x14ac:dyDescent="0.25">
      <c r="A7196">
        <v>470</v>
      </c>
      <c r="B7196">
        <v>500</v>
      </c>
      <c r="C7196" t="s">
        <v>1094</v>
      </c>
      <c r="D7196" t="s">
        <v>911</v>
      </c>
      <c r="E7196" t="s">
        <v>1050</v>
      </c>
      <c r="F7196" t="str">
        <f t="shared" si="112"/>
        <v>470500DKA6430DKA1070-1080DKA3220</v>
      </c>
      <c r="G7196" t="s">
        <v>723</v>
      </c>
    </row>
    <row r="7197" spans="1:7" x14ac:dyDescent="0.25">
      <c r="A7197">
        <v>470</v>
      </c>
      <c r="B7197">
        <v>500</v>
      </c>
      <c r="C7197" t="s">
        <v>1094</v>
      </c>
      <c r="D7197" t="s">
        <v>911</v>
      </c>
      <c r="E7197" t="s">
        <v>1052</v>
      </c>
      <c r="F7197" t="str">
        <f t="shared" si="112"/>
        <v>470500DKA6430DKA1070-1080DKA3230</v>
      </c>
      <c r="G7197" t="s">
        <v>723</v>
      </c>
    </row>
    <row r="7198" spans="1:7" x14ac:dyDescent="0.25">
      <c r="A7198">
        <v>470</v>
      </c>
      <c r="B7198">
        <v>500</v>
      </c>
      <c r="C7198" t="s">
        <v>1094</v>
      </c>
      <c r="D7198" t="s">
        <v>913</v>
      </c>
      <c r="E7198" t="s">
        <v>1046</v>
      </c>
      <c r="F7198" t="str">
        <f t="shared" si="112"/>
        <v>470500DKA6430DKA1090DKA3200</v>
      </c>
      <c r="G7198" t="s">
        <v>723</v>
      </c>
    </row>
    <row r="7199" spans="1:7" x14ac:dyDescent="0.25">
      <c r="A7199">
        <v>470</v>
      </c>
      <c r="B7199">
        <v>500</v>
      </c>
      <c r="C7199" t="s">
        <v>1094</v>
      </c>
      <c r="D7199" t="s">
        <v>913</v>
      </c>
      <c r="E7199" t="s">
        <v>1048</v>
      </c>
      <c r="F7199" t="str">
        <f t="shared" si="112"/>
        <v>470500DKA6430DKA1090DKA3210</v>
      </c>
      <c r="G7199" t="s">
        <v>723</v>
      </c>
    </row>
    <row r="7200" spans="1:7" x14ac:dyDescent="0.25">
      <c r="A7200">
        <v>470</v>
      </c>
      <c r="B7200">
        <v>500</v>
      </c>
      <c r="C7200" t="s">
        <v>1094</v>
      </c>
      <c r="D7200" t="s">
        <v>913</v>
      </c>
      <c r="E7200" t="s">
        <v>1050</v>
      </c>
      <c r="F7200" t="str">
        <f t="shared" si="112"/>
        <v>470500DKA6430DKA1090DKA3220</v>
      </c>
      <c r="G7200" t="s">
        <v>723</v>
      </c>
    </row>
    <row r="7201" spans="1:7" x14ac:dyDescent="0.25">
      <c r="A7201">
        <v>470</v>
      </c>
      <c r="B7201">
        <v>500</v>
      </c>
      <c r="C7201" t="s">
        <v>1094</v>
      </c>
      <c r="D7201" t="s">
        <v>913</v>
      </c>
      <c r="E7201" t="s">
        <v>1052</v>
      </c>
      <c r="F7201" t="str">
        <f t="shared" si="112"/>
        <v>470500DKA6430DKA1090DKA3230</v>
      </c>
      <c r="G7201" t="s">
        <v>723</v>
      </c>
    </row>
    <row r="7202" spans="1:7" x14ac:dyDescent="0.25">
      <c r="A7202">
        <v>470</v>
      </c>
      <c r="B7202">
        <v>510</v>
      </c>
      <c r="C7202" t="s">
        <v>1092</v>
      </c>
      <c r="D7202" t="s">
        <v>908</v>
      </c>
      <c r="E7202" t="s">
        <v>1046</v>
      </c>
      <c r="F7202" t="str">
        <f t="shared" si="112"/>
        <v>470510DKA6410DKA1040-1050DKA3200</v>
      </c>
      <c r="G7202" t="s">
        <v>723</v>
      </c>
    </row>
    <row r="7203" spans="1:7" x14ac:dyDescent="0.25">
      <c r="A7203">
        <v>470</v>
      </c>
      <c r="B7203">
        <v>510</v>
      </c>
      <c r="C7203" t="s">
        <v>1092</v>
      </c>
      <c r="D7203" t="s">
        <v>908</v>
      </c>
      <c r="E7203" t="s">
        <v>1048</v>
      </c>
      <c r="F7203" t="str">
        <f t="shared" si="112"/>
        <v>470510DKA6410DKA1040-1050DKA3210</v>
      </c>
      <c r="G7203" t="s">
        <v>723</v>
      </c>
    </row>
    <row r="7204" spans="1:7" x14ac:dyDescent="0.25">
      <c r="A7204">
        <v>470</v>
      </c>
      <c r="B7204">
        <v>510</v>
      </c>
      <c r="C7204" t="s">
        <v>1092</v>
      </c>
      <c r="D7204" t="s">
        <v>908</v>
      </c>
      <c r="E7204" t="s">
        <v>1050</v>
      </c>
      <c r="F7204" t="str">
        <f t="shared" si="112"/>
        <v>470510DKA6410DKA1040-1050DKA3220</v>
      </c>
      <c r="G7204" t="s">
        <v>723</v>
      </c>
    </row>
    <row r="7205" spans="1:7" x14ac:dyDescent="0.25">
      <c r="A7205">
        <v>470</v>
      </c>
      <c r="B7205">
        <v>510</v>
      </c>
      <c r="C7205" t="s">
        <v>1092</v>
      </c>
      <c r="D7205" t="s">
        <v>908</v>
      </c>
      <c r="E7205" t="s">
        <v>1052</v>
      </c>
      <c r="F7205" t="str">
        <f t="shared" si="112"/>
        <v>470510DKA6410DKA1040-1050DKA3230</v>
      </c>
      <c r="G7205" t="s">
        <v>723</v>
      </c>
    </row>
    <row r="7206" spans="1:7" x14ac:dyDescent="0.25">
      <c r="A7206">
        <v>470</v>
      </c>
      <c r="B7206">
        <v>510</v>
      </c>
      <c r="C7206" t="s">
        <v>1092</v>
      </c>
      <c r="D7206" t="s">
        <v>910</v>
      </c>
      <c r="E7206" t="s">
        <v>1046</v>
      </c>
      <c r="F7206" t="str">
        <f t="shared" si="112"/>
        <v>470510DKA6410DKA1060DKA3200</v>
      </c>
      <c r="G7206" t="s">
        <v>501</v>
      </c>
    </row>
    <row r="7207" spans="1:7" x14ac:dyDescent="0.25">
      <c r="A7207">
        <v>470</v>
      </c>
      <c r="B7207">
        <v>510</v>
      </c>
      <c r="C7207" t="s">
        <v>1092</v>
      </c>
      <c r="D7207" t="s">
        <v>910</v>
      </c>
      <c r="E7207" t="s">
        <v>1048</v>
      </c>
      <c r="F7207" t="str">
        <f t="shared" si="112"/>
        <v>470510DKA6410DKA1060DKA3210</v>
      </c>
      <c r="G7207" t="s">
        <v>501</v>
      </c>
    </row>
    <row r="7208" spans="1:7" x14ac:dyDescent="0.25">
      <c r="A7208">
        <v>470</v>
      </c>
      <c r="B7208">
        <v>510</v>
      </c>
      <c r="C7208" t="s">
        <v>1092</v>
      </c>
      <c r="D7208" t="s">
        <v>910</v>
      </c>
      <c r="E7208" t="s">
        <v>1050</v>
      </c>
      <c r="F7208" t="str">
        <f t="shared" si="112"/>
        <v>470510DKA6410DKA1060DKA3220</v>
      </c>
      <c r="G7208" t="s">
        <v>501</v>
      </c>
    </row>
    <row r="7209" spans="1:7" x14ac:dyDescent="0.25">
      <c r="A7209">
        <v>470</v>
      </c>
      <c r="B7209">
        <v>510</v>
      </c>
      <c r="C7209" t="s">
        <v>1092</v>
      </c>
      <c r="D7209" t="s">
        <v>910</v>
      </c>
      <c r="E7209" t="s">
        <v>1052</v>
      </c>
      <c r="F7209" t="str">
        <f t="shared" si="112"/>
        <v>470510DKA6410DKA1060DKA3230</v>
      </c>
      <c r="G7209" t="s">
        <v>501</v>
      </c>
    </row>
    <row r="7210" spans="1:7" x14ac:dyDescent="0.25">
      <c r="A7210">
        <v>470</v>
      </c>
      <c r="B7210">
        <v>510</v>
      </c>
      <c r="C7210" t="s">
        <v>1092</v>
      </c>
      <c r="D7210" t="s">
        <v>911</v>
      </c>
      <c r="E7210" t="s">
        <v>1046</v>
      </c>
      <c r="F7210" t="str">
        <f t="shared" si="112"/>
        <v>470510DKA6410DKA1070-1080DKA3200</v>
      </c>
      <c r="G7210" t="s">
        <v>723</v>
      </c>
    </row>
    <row r="7211" spans="1:7" x14ac:dyDescent="0.25">
      <c r="A7211">
        <v>470</v>
      </c>
      <c r="B7211">
        <v>510</v>
      </c>
      <c r="C7211" t="s">
        <v>1092</v>
      </c>
      <c r="D7211" t="s">
        <v>911</v>
      </c>
      <c r="E7211" t="s">
        <v>1048</v>
      </c>
      <c r="F7211" t="str">
        <f t="shared" si="112"/>
        <v>470510DKA6410DKA1070-1080DKA3210</v>
      </c>
      <c r="G7211" t="s">
        <v>723</v>
      </c>
    </row>
    <row r="7212" spans="1:7" x14ac:dyDescent="0.25">
      <c r="A7212">
        <v>470</v>
      </c>
      <c r="B7212">
        <v>510</v>
      </c>
      <c r="C7212" t="s">
        <v>1092</v>
      </c>
      <c r="D7212" t="s">
        <v>911</v>
      </c>
      <c r="E7212" t="s">
        <v>1050</v>
      </c>
      <c r="F7212" t="str">
        <f t="shared" si="112"/>
        <v>470510DKA6410DKA1070-1080DKA3220</v>
      </c>
      <c r="G7212" t="s">
        <v>723</v>
      </c>
    </row>
    <row r="7213" spans="1:7" x14ac:dyDescent="0.25">
      <c r="A7213">
        <v>470</v>
      </c>
      <c r="B7213">
        <v>510</v>
      </c>
      <c r="C7213" t="s">
        <v>1092</v>
      </c>
      <c r="D7213" t="s">
        <v>911</v>
      </c>
      <c r="E7213" t="s">
        <v>1052</v>
      </c>
      <c r="F7213" t="str">
        <f t="shared" si="112"/>
        <v>470510DKA6410DKA1070-1080DKA3230</v>
      </c>
      <c r="G7213" t="s">
        <v>723</v>
      </c>
    </row>
    <row r="7214" spans="1:7" x14ac:dyDescent="0.25">
      <c r="A7214">
        <v>470</v>
      </c>
      <c r="B7214">
        <v>510</v>
      </c>
      <c r="C7214" t="s">
        <v>1092</v>
      </c>
      <c r="D7214" t="s">
        <v>913</v>
      </c>
      <c r="E7214" t="s">
        <v>1046</v>
      </c>
      <c r="F7214" t="str">
        <f t="shared" si="112"/>
        <v>470510DKA6410DKA1090DKA3200</v>
      </c>
      <c r="G7214" t="s">
        <v>501</v>
      </c>
    </row>
    <row r="7215" spans="1:7" x14ac:dyDescent="0.25">
      <c r="A7215">
        <v>470</v>
      </c>
      <c r="B7215">
        <v>510</v>
      </c>
      <c r="C7215" t="s">
        <v>1092</v>
      </c>
      <c r="D7215" t="s">
        <v>913</v>
      </c>
      <c r="E7215" t="s">
        <v>1048</v>
      </c>
      <c r="F7215" t="str">
        <f t="shared" si="112"/>
        <v>470510DKA6410DKA1090DKA3210</v>
      </c>
      <c r="G7215" t="s">
        <v>501</v>
      </c>
    </row>
    <row r="7216" spans="1:7" x14ac:dyDescent="0.25">
      <c r="A7216">
        <v>470</v>
      </c>
      <c r="B7216">
        <v>510</v>
      </c>
      <c r="C7216" t="s">
        <v>1092</v>
      </c>
      <c r="D7216" t="s">
        <v>913</v>
      </c>
      <c r="E7216" t="s">
        <v>1050</v>
      </c>
      <c r="F7216" t="str">
        <f t="shared" si="112"/>
        <v>470510DKA6410DKA1090DKA3220</v>
      </c>
      <c r="G7216" t="s">
        <v>501</v>
      </c>
    </row>
    <row r="7217" spans="1:7" x14ac:dyDescent="0.25">
      <c r="A7217">
        <v>470</v>
      </c>
      <c r="B7217">
        <v>510</v>
      </c>
      <c r="C7217" t="s">
        <v>1092</v>
      </c>
      <c r="D7217" t="s">
        <v>913</v>
      </c>
      <c r="E7217" t="s">
        <v>1052</v>
      </c>
      <c r="F7217" t="str">
        <f t="shared" si="112"/>
        <v>470510DKA6410DKA1090DKA3230</v>
      </c>
      <c r="G7217" t="s">
        <v>501</v>
      </c>
    </row>
    <row r="7218" spans="1:7" x14ac:dyDescent="0.25">
      <c r="A7218">
        <v>470</v>
      </c>
      <c r="B7218">
        <v>510</v>
      </c>
      <c r="C7218" t="s">
        <v>1093</v>
      </c>
      <c r="D7218" t="s">
        <v>908</v>
      </c>
      <c r="E7218" t="s">
        <v>1046</v>
      </c>
      <c r="F7218" t="str">
        <f t="shared" si="112"/>
        <v>470510DKA6420DKA1040-1050DKA3200</v>
      </c>
      <c r="G7218" t="s">
        <v>501</v>
      </c>
    </row>
    <row r="7219" spans="1:7" x14ac:dyDescent="0.25">
      <c r="A7219">
        <v>470</v>
      </c>
      <c r="B7219">
        <v>510</v>
      </c>
      <c r="C7219" t="s">
        <v>1093</v>
      </c>
      <c r="D7219" t="s">
        <v>908</v>
      </c>
      <c r="E7219" t="s">
        <v>1048</v>
      </c>
      <c r="F7219" t="str">
        <f t="shared" si="112"/>
        <v>470510DKA6420DKA1040-1050DKA3210</v>
      </c>
      <c r="G7219" t="s">
        <v>501</v>
      </c>
    </row>
    <row r="7220" spans="1:7" x14ac:dyDescent="0.25">
      <c r="A7220">
        <v>470</v>
      </c>
      <c r="B7220">
        <v>510</v>
      </c>
      <c r="C7220" t="s">
        <v>1093</v>
      </c>
      <c r="D7220" t="s">
        <v>908</v>
      </c>
      <c r="E7220" t="s">
        <v>1050</v>
      </c>
      <c r="F7220" t="str">
        <f t="shared" si="112"/>
        <v>470510DKA6420DKA1040-1050DKA3220</v>
      </c>
      <c r="G7220" t="s">
        <v>501</v>
      </c>
    </row>
    <row r="7221" spans="1:7" x14ac:dyDescent="0.25">
      <c r="A7221">
        <v>470</v>
      </c>
      <c r="B7221">
        <v>510</v>
      </c>
      <c r="C7221" t="s">
        <v>1093</v>
      </c>
      <c r="D7221" t="s">
        <v>908</v>
      </c>
      <c r="E7221" t="s">
        <v>1052</v>
      </c>
      <c r="F7221" t="str">
        <f t="shared" si="112"/>
        <v>470510DKA6420DKA1040-1050DKA3230</v>
      </c>
      <c r="G7221" t="s">
        <v>501</v>
      </c>
    </row>
    <row r="7222" spans="1:7" x14ac:dyDescent="0.25">
      <c r="A7222">
        <v>470</v>
      </c>
      <c r="B7222">
        <v>510</v>
      </c>
      <c r="C7222" t="s">
        <v>1093</v>
      </c>
      <c r="D7222" t="s">
        <v>910</v>
      </c>
      <c r="E7222" t="s">
        <v>1046</v>
      </c>
      <c r="F7222" t="str">
        <f t="shared" si="112"/>
        <v>470510DKA6420DKA1060DKA3200</v>
      </c>
      <c r="G7222" t="s">
        <v>501</v>
      </c>
    </row>
    <row r="7223" spans="1:7" x14ac:dyDescent="0.25">
      <c r="A7223">
        <v>470</v>
      </c>
      <c r="B7223">
        <v>510</v>
      </c>
      <c r="C7223" t="s">
        <v>1093</v>
      </c>
      <c r="D7223" t="s">
        <v>910</v>
      </c>
      <c r="E7223" t="s">
        <v>1048</v>
      </c>
      <c r="F7223" t="str">
        <f t="shared" si="112"/>
        <v>470510DKA6420DKA1060DKA3210</v>
      </c>
      <c r="G7223" t="s">
        <v>501</v>
      </c>
    </row>
    <row r="7224" spans="1:7" x14ac:dyDescent="0.25">
      <c r="A7224">
        <v>470</v>
      </c>
      <c r="B7224">
        <v>510</v>
      </c>
      <c r="C7224" t="s">
        <v>1093</v>
      </c>
      <c r="D7224" t="s">
        <v>910</v>
      </c>
      <c r="E7224" t="s">
        <v>1050</v>
      </c>
      <c r="F7224" t="str">
        <f t="shared" si="112"/>
        <v>470510DKA6420DKA1060DKA3220</v>
      </c>
      <c r="G7224" t="s">
        <v>501</v>
      </c>
    </row>
    <row r="7225" spans="1:7" x14ac:dyDescent="0.25">
      <c r="A7225">
        <v>470</v>
      </c>
      <c r="B7225">
        <v>510</v>
      </c>
      <c r="C7225" t="s">
        <v>1093</v>
      </c>
      <c r="D7225" t="s">
        <v>910</v>
      </c>
      <c r="E7225" t="s">
        <v>1052</v>
      </c>
      <c r="F7225" t="str">
        <f t="shared" si="112"/>
        <v>470510DKA6420DKA1060DKA3230</v>
      </c>
      <c r="G7225" t="s">
        <v>501</v>
      </c>
    </row>
    <row r="7226" spans="1:7" x14ac:dyDescent="0.25">
      <c r="A7226">
        <v>470</v>
      </c>
      <c r="B7226">
        <v>510</v>
      </c>
      <c r="C7226" t="s">
        <v>1093</v>
      </c>
      <c r="D7226" t="s">
        <v>911</v>
      </c>
      <c r="E7226" t="s">
        <v>1046</v>
      </c>
      <c r="F7226" t="str">
        <f t="shared" si="112"/>
        <v>470510DKA6420DKA1070-1080DKA3200</v>
      </c>
      <c r="G7226" t="s">
        <v>501</v>
      </c>
    </row>
    <row r="7227" spans="1:7" x14ac:dyDescent="0.25">
      <c r="A7227">
        <v>470</v>
      </c>
      <c r="B7227">
        <v>510</v>
      </c>
      <c r="C7227" t="s">
        <v>1093</v>
      </c>
      <c r="D7227" t="s">
        <v>911</v>
      </c>
      <c r="E7227" t="s">
        <v>1048</v>
      </c>
      <c r="F7227" t="str">
        <f t="shared" si="112"/>
        <v>470510DKA6420DKA1070-1080DKA3210</v>
      </c>
      <c r="G7227" t="s">
        <v>501</v>
      </c>
    </row>
    <row r="7228" spans="1:7" x14ac:dyDescent="0.25">
      <c r="A7228">
        <v>470</v>
      </c>
      <c r="B7228">
        <v>510</v>
      </c>
      <c r="C7228" t="s">
        <v>1093</v>
      </c>
      <c r="D7228" t="s">
        <v>911</v>
      </c>
      <c r="E7228" t="s">
        <v>1050</v>
      </c>
      <c r="F7228" t="str">
        <f t="shared" si="112"/>
        <v>470510DKA6420DKA1070-1080DKA3220</v>
      </c>
      <c r="G7228" t="s">
        <v>501</v>
      </c>
    </row>
    <row r="7229" spans="1:7" x14ac:dyDescent="0.25">
      <c r="A7229">
        <v>470</v>
      </c>
      <c r="B7229">
        <v>510</v>
      </c>
      <c r="C7229" t="s">
        <v>1093</v>
      </c>
      <c r="D7229" t="s">
        <v>911</v>
      </c>
      <c r="E7229" t="s">
        <v>1052</v>
      </c>
      <c r="F7229" t="str">
        <f t="shared" si="112"/>
        <v>470510DKA6420DKA1070-1080DKA3230</v>
      </c>
      <c r="G7229" t="s">
        <v>501</v>
      </c>
    </row>
    <row r="7230" spans="1:7" x14ac:dyDescent="0.25">
      <c r="A7230">
        <v>470</v>
      </c>
      <c r="B7230">
        <v>510</v>
      </c>
      <c r="C7230" t="s">
        <v>1093</v>
      </c>
      <c r="D7230" t="s">
        <v>913</v>
      </c>
      <c r="E7230" t="s">
        <v>1046</v>
      </c>
      <c r="F7230" t="str">
        <f t="shared" si="112"/>
        <v>470510DKA6420DKA1090DKA3200</v>
      </c>
      <c r="G7230" t="s">
        <v>501</v>
      </c>
    </row>
    <row r="7231" spans="1:7" x14ac:dyDescent="0.25">
      <c r="A7231">
        <v>470</v>
      </c>
      <c r="B7231">
        <v>510</v>
      </c>
      <c r="C7231" t="s">
        <v>1093</v>
      </c>
      <c r="D7231" t="s">
        <v>913</v>
      </c>
      <c r="E7231" t="s">
        <v>1048</v>
      </c>
      <c r="F7231" t="str">
        <f t="shared" si="112"/>
        <v>470510DKA6420DKA1090DKA3210</v>
      </c>
      <c r="G7231" t="s">
        <v>501</v>
      </c>
    </row>
    <row r="7232" spans="1:7" x14ac:dyDescent="0.25">
      <c r="A7232">
        <v>470</v>
      </c>
      <c r="B7232">
        <v>510</v>
      </c>
      <c r="C7232" t="s">
        <v>1093</v>
      </c>
      <c r="D7232" t="s">
        <v>913</v>
      </c>
      <c r="E7232" t="s">
        <v>1050</v>
      </c>
      <c r="F7232" t="str">
        <f t="shared" si="112"/>
        <v>470510DKA6420DKA1090DKA3220</v>
      </c>
      <c r="G7232" t="s">
        <v>501</v>
      </c>
    </row>
    <row r="7233" spans="1:7" x14ac:dyDescent="0.25">
      <c r="A7233">
        <v>470</v>
      </c>
      <c r="B7233">
        <v>510</v>
      </c>
      <c r="C7233" t="s">
        <v>1093</v>
      </c>
      <c r="D7233" t="s">
        <v>913</v>
      </c>
      <c r="E7233" t="s">
        <v>1052</v>
      </c>
      <c r="F7233" t="str">
        <f t="shared" si="112"/>
        <v>470510DKA6420DKA1090DKA3230</v>
      </c>
      <c r="G7233" t="s">
        <v>501</v>
      </c>
    </row>
    <row r="7234" spans="1:7" x14ac:dyDescent="0.25">
      <c r="A7234">
        <v>470</v>
      </c>
      <c r="B7234">
        <v>510</v>
      </c>
      <c r="C7234" t="s">
        <v>1094</v>
      </c>
      <c r="D7234" t="s">
        <v>908</v>
      </c>
      <c r="E7234" t="s">
        <v>1046</v>
      </c>
      <c r="F7234" t="str">
        <f t="shared" si="112"/>
        <v>470510DKA6430DKA1040-1050DKA3200</v>
      </c>
      <c r="G7234" t="s">
        <v>501</v>
      </c>
    </row>
    <row r="7235" spans="1:7" x14ac:dyDescent="0.25">
      <c r="A7235">
        <v>470</v>
      </c>
      <c r="B7235">
        <v>510</v>
      </c>
      <c r="C7235" t="s">
        <v>1094</v>
      </c>
      <c r="D7235" t="s">
        <v>908</v>
      </c>
      <c r="E7235" t="s">
        <v>1048</v>
      </c>
      <c r="F7235" t="str">
        <f t="shared" ref="F7235:F7298" si="113">CONCATENATE(A7235,B7235,C7235,D7235,E7235)</f>
        <v>470510DKA6430DKA1040-1050DKA3210</v>
      </c>
      <c r="G7235" t="s">
        <v>501</v>
      </c>
    </row>
    <row r="7236" spans="1:7" x14ac:dyDescent="0.25">
      <c r="A7236">
        <v>470</v>
      </c>
      <c r="B7236">
        <v>510</v>
      </c>
      <c r="C7236" t="s">
        <v>1094</v>
      </c>
      <c r="D7236" t="s">
        <v>908</v>
      </c>
      <c r="E7236" t="s">
        <v>1050</v>
      </c>
      <c r="F7236" t="str">
        <f t="shared" si="113"/>
        <v>470510DKA6430DKA1040-1050DKA3220</v>
      </c>
      <c r="G7236" t="s">
        <v>501</v>
      </c>
    </row>
    <row r="7237" spans="1:7" x14ac:dyDescent="0.25">
      <c r="A7237">
        <v>470</v>
      </c>
      <c r="B7237">
        <v>510</v>
      </c>
      <c r="C7237" t="s">
        <v>1094</v>
      </c>
      <c r="D7237" t="s">
        <v>908</v>
      </c>
      <c r="E7237" t="s">
        <v>1052</v>
      </c>
      <c r="F7237" t="str">
        <f t="shared" si="113"/>
        <v>470510DKA6430DKA1040-1050DKA3230</v>
      </c>
      <c r="G7237" t="s">
        <v>501</v>
      </c>
    </row>
    <row r="7238" spans="1:7" x14ac:dyDescent="0.25">
      <c r="A7238">
        <v>470</v>
      </c>
      <c r="B7238">
        <v>510</v>
      </c>
      <c r="C7238" t="s">
        <v>1094</v>
      </c>
      <c r="D7238" t="s">
        <v>910</v>
      </c>
      <c r="E7238" t="s">
        <v>1046</v>
      </c>
      <c r="F7238" t="str">
        <f t="shared" si="113"/>
        <v>470510DKA6430DKA1060DKA3200</v>
      </c>
      <c r="G7238" t="s">
        <v>723</v>
      </c>
    </row>
    <row r="7239" spans="1:7" x14ac:dyDescent="0.25">
      <c r="A7239">
        <v>470</v>
      </c>
      <c r="B7239">
        <v>510</v>
      </c>
      <c r="C7239" t="s">
        <v>1094</v>
      </c>
      <c r="D7239" t="s">
        <v>910</v>
      </c>
      <c r="E7239" t="s">
        <v>1048</v>
      </c>
      <c r="F7239" t="str">
        <f t="shared" si="113"/>
        <v>470510DKA6430DKA1060DKA3210</v>
      </c>
      <c r="G7239" t="s">
        <v>723</v>
      </c>
    </row>
    <row r="7240" spans="1:7" x14ac:dyDescent="0.25">
      <c r="A7240">
        <v>470</v>
      </c>
      <c r="B7240">
        <v>510</v>
      </c>
      <c r="C7240" t="s">
        <v>1094</v>
      </c>
      <c r="D7240" t="s">
        <v>910</v>
      </c>
      <c r="E7240" t="s">
        <v>1050</v>
      </c>
      <c r="F7240" t="str">
        <f t="shared" si="113"/>
        <v>470510DKA6430DKA1060DKA3220</v>
      </c>
      <c r="G7240" t="s">
        <v>723</v>
      </c>
    </row>
    <row r="7241" spans="1:7" x14ac:dyDescent="0.25">
      <c r="A7241">
        <v>470</v>
      </c>
      <c r="B7241">
        <v>510</v>
      </c>
      <c r="C7241" t="s">
        <v>1094</v>
      </c>
      <c r="D7241" t="s">
        <v>910</v>
      </c>
      <c r="E7241" t="s">
        <v>1052</v>
      </c>
      <c r="F7241" t="str">
        <f t="shared" si="113"/>
        <v>470510DKA6430DKA1060DKA3230</v>
      </c>
      <c r="G7241" t="s">
        <v>723</v>
      </c>
    </row>
    <row r="7242" spans="1:7" x14ac:dyDescent="0.25">
      <c r="A7242">
        <v>470</v>
      </c>
      <c r="B7242">
        <v>510</v>
      </c>
      <c r="C7242" t="s">
        <v>1094</v>
      </c>
      <c r="D7242" t="s">
        <v>911</v>
      </c>
      <c r="E7242" t="s">
        <v>1046</v>
      </c>
      <c r="F7242" t="str">
        <f t="shared" si="113"/>
        <v>470510DKA6430DKA1070-1080DKA3200</v>
      </c>
      <c r="G7242" t="s">
        <v>501</v>
      </c>
    </row>
    <row r="7243" spans="1:7" x14ac:dyDescent="0.25">
      <c r="A7243">
        <v>470</v>
      </c>
      <c r="B7243">
        <v>510</v>
      </c>
      <c r="C7243" t="s">
        <v>1094</v>
      </c>
      <c r="D7243" t="s">
        <v>911</v>
      </c>
      <c r="E7243" t="s">
        <v>1048</v>
      </c>
      <c r="F7243" t="str">
        <f t="shared" si="113"/>
        <v>470510DKA6430DKA1070-1080DKA3210</v>
      </c>
      <c r="G7243" t="s">
        <v>501</v>
      </c>
    </row>
    <row r="7244" spans="1:7" x14ac:dyDescent="0.25">
      <c r="A7244">
        <v>470</v>
      </c>
      <c r="B7244">
        <v>510</v>
      </c>
      <c r="C7244" t="s">
        <v>1094</v>
      </c>
      <c r="D7244" t="s">
        <v>911</v>
      </c>
      <c r="E7244" t="s">
        <v>1050</v>
      </c>
      <c r="F7244" t="str">
        <f t="shared" si="113"/>
        <v>470510DKA6430DKA1070-1080DKA3220</v>
      </c>
      <c r="G7244" t="s">
        <v>501</v>
      </c>
    </row>
    <row r="7245" spans="1:7" x14ac:dyDescent="0.25">
      <c r="A7245">
        <v>470</v>
      </c>
      <c r="B7245">
        <v>510</v>
      </c>
      <c r="C7245" t="s">
        <v>1094</v>
      </c>
      <c r="D7245" t="s">
        <v>911</v>
      </c>
      <c r="E7245" t="s">
        <v>1052</v>
      </c>
      <c r="F7245" t="str">
        <f t="shared" si="113"/>
        <v>470510DKA6430DKA1070-1080DKA3230</v>
      </c>
      <c r="G7245" t="s">
        <v>501</v>
      </c>
    </row>
    <row r="7246" spans="1:7" x14ac:dyDescent="0.25">
      <c r="A7246">
        <v>470</v>
      </c>
      <c r="B7246">
        <v>510</v>
      </c>
      <c r="C7246" t="s">
        <v>1094</v>
      </c>
      <c r="D7246" t="s">
        <v>913</v>
      </c>
      <c r="E7246" t="s">
        <v>1046</v>
      </c>
      <c r="F7246" t="str">
        <f t="shared" si="113"/>
        <v>470510DKA6430DKA1090DKA3200</v>
      </c>
      <c r="G7246" t="s">
        <v>723</v>
      </c>
    </row>
    <row r="7247" spans="1:7" x14ac:dyDescent="0.25">
      <c r="A7247">
        <v>470</v>
      </c>
      <c r="B7247">
        <v>510</v>
      </c>
      <c r="C7247" t="s">
        <v>1094</v>
      </c>
      <c r="D7247" t="s">
        <v>913</v>
      </c>
      <c r="E7247" t="s">
        <v>1048</v>
      </c>
      <c r="F7247" t="str">
        <f t="shared" si="113"/>
        <v>470510DKA6430DKA1090DKA3210</v>
      </c>
      <c r="G7247" t="s">
        <v>723</v>
      </c>
    </row>
    <row r="7248" spans="1:7" x14ac:dyDescent="0.25">
      <c r="A7248">
        <v>470</v>
      </c>
      <c r="B7248">
        <v>510</v>
      </c>
      <c r="C7248" t="s">
        <v>1094</v>
      </c>
      <c r="D7248" t="s">
        <v>913</v>
      </c>
      <c r="E7248" t="s">
        <v>1050</v>
      </c>
      <c r="F7248" t="str">
        <f t="shared" si="113"/>
        <v>470510DKA6430DKA1090DKA3220</v>
      </c>
      <c r="G7248" t="s">
        <v>723</v>
      </c>
    </row>
    <row r="7249" spans="1:7" x14ac:dyDescent="0.25">
      <c r="A7249">
        <v>470</v>
      </c>
      <c r="B7249">
        <v>510</v>
      </c>
      <c r="C7249" t="s">
        <v>1094</v>
      </c>
      <c r="D7249" t="s">
        <v>913</v>
      </c>
      <c r="E7249" t="s">
        <v>1052</v>
      </c>
      <c r="F7249" t="str">
        <f t="shared" si="113"/>
        <v>470510DKA6430DKA1090DKA3230</v>
      </c>
      <c r="G7249" t="s">
        <v>723</v>
      </c>
    </row>
    <row r="7250" spans="1:7" x14ac:dyDescent="0.25">
      <c r="A7250">
        <v>470</v>
      </c>
      <c r="B7250">
        <v>520</v>
      </c>
      <c r="C7250" t="s">
        <v>1092</v>
      </c>
      <c r="D7250" t="s">
        <v>908</v>
      </c>
      <c r="E7250" t="s">
        <v>1046</v>
      </c>
      <c r="F7250" t="str">
        <f t="shared" si="113"/>
        <v>470520DKA6410DKA1040-1050DKA3200</v>
      </c>
      <c r="G7250" t="s">
        <v>723</v>
      </c>
    </row>
    <row r="7251" spans="1:7" x14ac:dyDescent="0.25">
      <c r="A7251">
        <v>470</v>
      </c>
      <c r="B7251">
        <v>520</v>
      </c>
      <c r="C7251" t="s">
        <v>1092</v>
      </c>
      <c r="D7251" t="s">
        <v>908</v>
      </c>
      <c r="E7251" t="s">
        <v>1048</v>
      </c>
      <c r="F7251" t="str">
        <f t="shared" si="113"/>
        <v>470520DKA6410DKA1040-1050DKA3210</v>
      </c>
      <c r="G7251" t="s">
        <v>723</v>
      </c>
    </row>
    <row r="7252" spans="1:7" x14ac:dyDescent="0.25">
      <c r="A7252">
        <v>470</v>
      </c>
      <c r="B7252">
        <v>520</v>
      </c>
      <c r="C7252" t="s">
        <v>1092</v>
      </c>
      <c r="D7252" t="s">
        <v>908</v>
      </c>
      <c r="E7252" t="s">
        <v>1050</v>
      </c>
      <c r="F7252" t="str">
        <f t="shared" si="113"/>
        <v>470520DKA6410DKA1040-1050DKA3220</v>
      </c>
      <c r="G7252" t="s">
        <v>723</v>
      </c>
    </row>
    <row r="7253" spans="1:7" x14ac:dyDescent="0.25">
      <c r="A7253">
        <v>470</v>
      </c>
      <c r="B7253">
        <v>520</v>
      </c>
      <c r="C7253" t="s">
        <v>1092</v>
      </c>
      <c r="D7253" t="s">
        <v>908</v>
      </c>
      <c r="E7253" t="s">
        <v>1052</v>
      </c>
      <c r="F7253" t="str">
        <f t="shared" si="113"/>
        <v>470520DKA6410DKA1040-1050DKA3230</v>
      </c>
      <c r="G7253" t="s">
        <v>723</v>
      </c>
    </row>
    <row r="7254" spans="1:7" x14ac:dyDescent="0.25">
      <c r="A7254">
        <v>470</v>
      </c>
      <c r="B7254">
        <v>520</v>
      </c>
      <c r="C7254" t="s">
        <v>1092</v>
      </c>
      <c r="D7254" t="s">
        <v>910</v>
      </c>
      <c r="E7254" t="s">
        <v>1046</v>
      </c>
      <c r="F7254" t="str">
        <f t="shared" si="113"/>
        <v>470520DKA6410DKA1060DKA3200</v>
      </c>
      <c r="G7254" t="s">
        <v>501</v>
      </c>
    </row>
    <row r="7255" spans="1:7" x14ac:dyDescent="0.25">
      <c r="A7255">
        <v>470</v>
      </c>
      <c r="B7255">
        <v>520</v>
      </c>
      <c r="C7255" t="s">
        <v>1092</v>
      </c>
      <c r="D7255" t="s">
        <v>910</v>
      </c>
      <c r="E7255" t="s">
        <v>1048</v>
      </c>
      <c r="F7255" t="str">
        <f t="shared" si="113"/>
        <v>470520DKA6410DKA1060DKA3210</v>
      </c>
      <c r="G7255" t="s">
        <v>501</v>
      </c>
    </row>
    <row r="7256" spans="1:7" x14ac:dyDescent="0.25">
      <c r="A7256">
        <v>470</v>
      </c>
      <c r="B7256">
        <v>520</v>
      </c>
      <c r="C7256" t="s">
        <v>1092</v>
      </c>
      <c r="D7256" t="s">
        <v>910</v>
      </c>
      <c r="E7256" t="s">
        <v>1050</v>
      </c>
      <c r="F7256" t="str">
        <f t="shared" si="113"/>
        <v>470520DKA6410DKA1060DKA3220</v>
      </c>
      <c r="G7256" t="s">
        <v>501</v>
      </c>
    </row>
    <row r="7257" spans="1:7" x14ac:dyDescent="0.25">
      <c r="A7257">
        <v>470</v>
      </c>
      <c r="B7257">
        <v>520</v>
      </c>
      <c r="C7257" t="s">
        <v>1092</v>
      </c>
      <c r="D7257" t="s">
        <v>910</v>
      </c>
      <c r="E7257" t="s">
        <v>1052</v>
      </c>
      <c r="F7257" t="str">
        <f t="shared" si="113"/>
        <v>470520DKA6410DKA1060DKA3230</v>
      </c>
      <c r="G7257" t="s">
        <v>501</v>
      </c>
    </row>
    <row r="7258" spans="1:7" x14ac:dyDescent="0.25">
      <c r="A7258">
        <v>470</v>
      </c>
      <c r="B7258">
        <v>520</v>
      </c>
      <c r="C7258" t="s">
        <v>1092</v>
      </c>
      <c r="D7258" t="s">
        <v>911</v>
      </c>
      <c r="E7258" t="s">
        <v>1046</v>
      </c>
      <c r="F7258" t="str">
        <f t="shared" si="113"/>
        <v>470520DKA6410DKA1070-1080DKA3200</v>
      </c>
      <c r="G7258" t="s">
        <v>723</v>
      </c>
    </row>
    <row r="7259" spans="1:7" x14ac:dyDescent="0.25">
      <c r="A7259">
        <v>470</v>
      </c>
      <c r="B7259">
        <v>520</v>
      </c>
      <c r="C7259" t="s">
        <v>1092</v>
      </c>
      <c r="D7259" t="s">
        <v>911</v>
      </c>
      <c r="E7259" t="s">
        <v>1048</v>
      </c>
      <c r="F7259" t="str">
        <f t="shared" si="113"/>
        <v>470520DKA6410DKA1070-1080DKA3210</v>
      </c>
      <c r="G7259" t="s">
        <v>723</v>
      </c>
    </row>
    <row r="7260" spans="1:7" x14ac:dyDescent="0.25">
      <c r="A7260">
        <v>470</v>
      </c>
      <c r="B7260">
        <v>520</v>
      </c>
      <c r="C7260" t="s">
        <v>1092</v>
      </c>
      <c r="D7260" t="s">
        <v>911</v>
      </c>
      <c r="E7260" t="s">
        <v>1050</v>
      </c>
      <c r="F7260" t="str">
        <f t="shared" si="113"/>
        <v>470520DKA6410DKA1070-1080DKA3220</v>
      </c>
      <c r="G7260" t="s">
        <v>723</v>
      </c>
    </row>
    <row r="7261" spans="1:7" x14ac:dyDescent="0.25">
      <c r="A7261">
        <v>470</v>
      </c>
      <c r="B7261">
        <v>520</v>
      </c>
      <c r="C7261" t="s">
        <v>1092</v>
      </c>
      <c r="D7261" t="s">
        <v>911</v>
      </c>
      <c r="E7261" t="s">
        <v>1052</v>
      </c>
      <c r="F7261" t="str">
        <f t="shared" si="113"/>
        <v>470520DKA6410DKA1070-1080DKA3230</v>
      </c>
      <c r="G7261" t="s">
        <v>723</v>
      </c>
    </row>
    <row r="7262" spans="1:7" x14ac:dyDescent="0.25">
      <c r="A7262">
        <v>470</v>
      </c>
      <c r="B7262">
        <v>520</v>
      </c>
      <c r="C7262" t="s">
        <v>1092</v>
      </c>
      <c r="D7262" t="s">
        <v>913</v>
      </c>
      <c r="E7262" t="s">
        <v>1046</v>
      </c>
      <c r="F7262" t="str">
        <f t="shared" si="113"/>
        <v>470520DKA6410DKA1090DKA3200</v>
      </c>
      <c r="G7262" t="s">
        <v>501</v>
      </c>
    </row>
    <row r="7263" spans="1:7" x14ac:dyDescent="0.25">
      <c r="A7263">
        <v>470</v>
      </c>
      <c r="B7263">
        <v>520</v>
      </c>
      <c r="C7263" t="s">
        <v>1092</v>
      </c>
      <c r="D7263" t="s">
        <v>913</v>
      </c>
      <c r="E7263" t="s">
        <v>1048</v>
      </c>
      <c r="F7263" t="str">
        <f t="shared" si="113"/>
        <v>470520DKA6410DKA1090DKA3210</v>
      </c>
      <c r="G7263" t="s">
        <v>501</v>
      </c>
    </row>
    <row r="7264" spans="1:7" x14ac:dyDescent="0.25">
      <c r="A7264">
        <v>470</v>
      </c>
      <c r="B7264">
        <v>520</v>
      </c>
      <c r="C7264" t="s">
        <v>1092</v>
      </c>
      <c r="D7264" t="s">
        <v>913</v>
      </c>
      <c r="E7264" t="s">
        <v>1050</v>
      </c>
      <c r="F7264" t="str">
        <f t="shared" si="113"/>
        <v>470520DKA6410DKA1090DKA3220</v>
      </c>
      <c r="G7264" t="s">
        <v>501</v>
      </c>
    </row>
    <row r="7265" spans="1:7" x14ac:dyDescent="0.25">
      <c r="A7265">
        <v>470</v>
      </c>
      <c r="B7265">
        <v>520</v>
      </c>
      <c r="C7265" t="s">
        <v>1092</v>
      </c>
      <c r="D7265" t="s">
        <v>913</v>
      </c>
      <c r="E7265" t="s">
        <v>1052</v>
      </c>
      <c r="F7265" t="str">
        <f t="shared" si="113"/>
        <v>470520DKA6410DKA1090DKA3230</v>
      </c>
      <c r="G7265" t="s">
        <v>501</v>
      </c>
    </row>
    <row r="7266" spans="1:7" x14ac:dyDescent="0.25">
      <c r="A7266">
        <v>470</v>
      </c>
      <c r="B7266">
        <v>520</v>
      </c>
      <c r="C7266" t="s">
        <v>1093</v>
      </c>
      <c r="D7266" t="s">
        <v>908</v>
      </c>
      <c r="E7266" t="s">
        <v>1046</v>
      </c>
      <c r="F7266" t="str">
        <f t="shared" si="113"/>
        <v>470520DKA6420DKA1040-1050DKA3200</v>
      </c>
      <c r="G7266" t="s">
        <v>723</v>
      </c>
    </row>
    <row r="7267" spans="1:7" x14ac:dyDescent="0.25">
      <c r="A7267">
        <v>470</v>
      </c>
      <c r="B7267">
        <v>520</v>
      </c>
      <c r="C7267" t="s">
        <v>1093</v>
      </c>
      <c r="D7267" t="s">
        <v>908</v>
      </c>
      <c r="E7267" t="s">
        <v>1048</v>
      </c>
      <c r="F7267" t="str">
        <f t="shared" si="113"/>
        <v>470520DKA6420DKA1040-1050DKA3210</v>
      </c>
      <c r="G7267" t="s">
        <v>723</v>
      </c>
    </row>
    <row r="7268" spans="1:7" x14ac:dyDescent="0.25">
      <c r="A7268">
        <v>470</v>
      </c>
      <c r="B7268">
        <v>520</v>
      </c>
      <c r="C7268" t="s">
        <v>1093</v>
      </c>
      <c r="D7268" t="s">
        <v>908</v>
      </c>
      <c r="E7268" t="s">
        <v>1050</v>
      </c>
      <c r="F7268" t="str">
        <f t="shared" si="113"/>
        <v>470520DKA6420DKA1040-1050DKA3220</v>
      </c>
      <c r="G7268" t="s">
        <v>723</v>
      </c>
    </row>
    <row r="7269" spans="1:7" x14ac:dyDescent="0.25">
      <c r="A7269">
        <v>470</v>
      </c>
      <c r="B7269">
        <v>520</v>
      </c>
      <c r="C7269" t="s">
        <v>1093</v>
      </c>
      <c r="D7269" t="s">
        <v>908</v>
      </c>
      <c r="E7269" t="s">
        <v>1052</v>
      </c>
      <c r="F7269" t="str">
        <f t="shared" si="113"/>
        <v>470520DKA6420DKA1040-1050DKA3230</v>
      </c>
      <c r="G7269" t="s">
        <v>723</v>
      </c>
    </row>
    <row r="7270" spans="1:7" x14ac:dyDescent="0.25">
      <c r="A7270">
        <v>470</v>
      </c>
      <c r="B7270">
        <v>520</v>
      </c>
      <c r="C7270" t="s">
        <v>1093</v>
      </c>
      <c r="D7270" t="s">
        <v>910</v>
      </c>
      <c r="E7270" t="s">
        <v>1046</v>
      </c>
      <c r="F7270" t="str">
        <f t="shared" si="113"/>
        <v>470520DKA6420DKA1060DKA3200</v>
      </c>
      <c r="G7270" t="s">
        <v>501</v>
      </c>
    </row>
    <row r="7271" spans="1:7" x14ac:dyDescent="0.25">
      <c r="A7271">
        <v>470</v>
      </c>
      <c r="B7271">
        <v>520</v>
      </c>
      <c r="C7271" t="s">
        <v>1093</v>
      </c>
      <c r="D7271" t="s">
        <v>910</v>
      </c>
      <c r="E7271" t="s">
        <v>1048</v>
      </c>
      <c r="F7271" t="str">
        <f t="shared" si="113"/>
        <v>470520DKA6420DKA1060DKA3210</v>
      </c>
      <c r="G7271" t="s">
        <v>501</v>
      </c>
    </row>
    <row r="7272" spans="1:7" x14ac:dyDescent="0.25">
      <c r="A7272">
        <v>470</v>
      </c>
      <c r="B7272">
        <v>520</v>
      </c>
      <c r="C7272" t="s">
        <v>1093</v>
      </c>
      <c r="D7272" t="s">
        <v>910</v>
      </c>
      <c r="E7272" t="s">
        <v>1050</v>
      </c>
      <c r="F7272" t="str">
        <f t="shared" si="113"/>
        <v>470520DKA6420DKA1060DKA3220</v>
      </c>
      <c r="G7272" t="s">
        <v>501</v>
      </c>
    </row>
    <row r="7273" spans="1:7" x14ac:dyDescent="0.25">
      <c r="A7273">
        <v>470</v>
      </c>
      <c r="B7273">
        <v>520</v>
      </c>
      <c r="C7273" t="s">
        <v>1093</v>
      </c>
      <c r="D7273" t="s">
        <v>910</v>
      </c>
      <c r="E7273" t="s">
        <v>1052</v>
      </c>
      <c r="F7273" t="str">
        <f t="shared" si="113"/>
        <v>470520DKA6420DKA1060DKA3230</v>
      </c>
      <c r="G7273" t="s">
        <v>501</v>
      </c>
    </row>
    <row r="7274" spans="1:7" x14ac:dyDescent="0.25">
      <c r="A7274">
        <v>470</v>
      </c>
      <c r="B7274">
        <v>520</v>
      </c>
      <c r="C7274" t="s">
        <v>1093</v>
      </c>
      <c r="D7274" t="s">
        <v>911</v>
      </c>
      <c r="E7274" t="s">
        <v>1046</v>
      </c>
      <c r="F7274" t="str">
        <f t="shared" si="113"/>
        <v>470520DKA6420DKA1070-1080DKA3200</v>
      </c>
      <c r="G7274" t="s">
        <v>723</v>
      </c>
    </row>
    <row r="7275" spans="1:7" x14ac:dyDescent="0.25">
      <c r="A7275">
        <v>470</v>
      </c>
      <c r="B7275">
        <v>520</v>
      </c>
      <c r="C7275" t="s">
        <v>1093</v>
      </c>
      <c r="D7275" t="s">
        <v>911</v>
      </c>
      <c r="E7275" t="s">
        <v>1048</v>
      </c>
      <c r="F7275" t="str">
        <f t="shared" si="113"/>
        <v>470520DKA6420DKA1070-1080DKA3210</v>
      </c>
      <c r="G7275" t="s">
        <v>723</v>
      </c>
    </row>
    <row r="7276" spans="1:7" x14ac:dyDescent="0.25">
      <c r="A7276">
        <v>470</v>
      </c>
      <c r="B7276">
        <v>520</v>
      </c>
      <c r="C7276" t="s">
        <v>1093</v>
      </c>
      <c r="D7276" t="s">
        <v>911</v>
      </c>
      <c r="E7276" t="s">
        <v>1050</v>
      </c>
      <c r="F7276" t="str">
        <f t="shared" si="113"/>
        <v>470520DKA6420DKA1070-1080DKA3220</v>
      </c>
      <c r="G7276" t="s">
        <v>723</v>
      </c>
    </row>
    <row r="7277" spans="1:7" x14ac:dyDescent="0.25">
      <c r="A7277">
        <v>470</v>
      </c>
      <c r="B7277">
        <v>520</v>
      </c>
      <c r="C7277" t="s">
        <v>1093</v>
      </c>
      <c r="D7277" t="s">
        <v>911</v>
      </c>
      <c r="E7277" t="s">
        <v>1052</v>
      </c>
      <c r="F7277" t="str">
        <f t="shared" si="113"/>
        <v>470520DKA6420DKA1070-1080DKA3230</v>
      </c>
      <c r="G7277" t="s">
        <v>723</v>
      </c>
    </row>
    <row r="7278" spans="1:7" x14ac:dyDescent="0.25">
      <c r="A7278">
        <v>470</v>
      </c>
      <c r="B7278">
        <v>520</v>
      </c>
      <c r="C7278" t="s">
        <v>1093</v>
      </c>
      <c r="D7278" t="s">
        <v>913</v>
      </c>
      <c r="E7278" t="s">
        <v>1046</v>
      </c>
      <c r="F7278" t="str">
        <f t="shared" si="113"/>
        <v>470520DKA6420DKA1090DKA3200</v>
      </c>
      <c r="G7278" t="s">
        <v>501</v>
      </c>
    </row>
    <row r="7279" spans="1:7" x14ac:dyDescent="0.25">
      <c r="A7279">
        <v>470</v>
      </c>
      <c r="B7279">
        <v>520</v>
      </c>
      <c r="C7279" t="s">
        <v>1093</v>
      </c>
      <c r="D7279" t="s">
        <v>913</v>
      </c>
      <c r="E7279" t="s">
        <v>1048</v>
      </c>
      <c r="F7279" t="str">
        <f t="shared" si="113"/>
        <v>470520DKA6420DKA1090DKA3210</v>
      </c>
      <c r="G7279" t="s">
        <v>501</v>
      </c>
    </row>
    <row r="7280" spans="1:7" x14ac:dyDescent="0.25">
      <c r="A7280">
        <v>470</v>
      </c>
      <c r="B7280">
        <v>520</v>
      </c>
      <c r="C7280" t="s">
        <v>1093</v>
      </c>
      <c r="D7280" t="s">
        <v>913</v>
      </c>
      <c r="E7280" t="s">
        <v>1050</v>
      </c>
      <c r="F7280" t="str">
        <f t="shared" si="113"/>
        <v>470520DKA6420DKA1090DKA3220</v>
      </c>
      <c r="G7280" t="s">
        <v>501</v>
      </c>
    </row>
    <row r="7281" spans="1:7" x14ac:dyDescent="0.25">
      <c r="A7281">
        <v>470</v>
      </c>
      <c r="B7281">
        <v>520</v>
      </c>
      <c r="C7281" t="s">
        <v>1093</v>
      </c>
      <c r="D7281" t="s">
        <v>913</v>
      </c>
      <c r="E7281" t="s">
        <v>1052</v>
      </c>
      <c r="F7281" t="str">
        <f t="shared" si="113"/>
        <v>470520DKA6420DKA1090DKA3230</v>
      </c>
      <c r="G7281" t="s">
        <v>501</v>
      </c>
    </row>
    <row r="7282" spans="1:7" x14ac:dyDescent="0.25">
      <c r="A7282">
        <v>470</v>
      </c>
      <c r="B7282">
        <v>520</v>
      </c>
      <c r="C7282" t="s">
        <v>1094</v>
      </c>
      <c r="D7282" t="s">
        <v>908</v>
      </c>
      <c r="E7282" t="s">
        <v>1046</v>
      </c>
      <c r="F7282" t="str">
        <f t="shared" si="113"/>
        <v>470520DKA6430DKA1040-1050DKA3200</v>
      </c>
      <c r="G7282" t="s">
        <v>501</v>
      </c>
    </row>
    <row r="7283" spans="1:7" x14ac:dyDescent="0.25">
      <c r="A7283">
        <v>470</v>
      </c>
      <c r="B7283">
        <v>520</v>
      </c>
      <c r="C7283" t="s">
        <v>1094</v>
      </c>
      <c r="D7283" t="s">
        <v>908</v>
      </c>
      <c r="E7283" t="s">
        <v>1048</v>
      </c>
      <c r="F7283" t="str">
        <f t="shared" si="113"/>
        <v>470520DKA6430DKA1040-1050DKA3210</v>
      </c>
      <c r="G7283" t="s">
        <v>501</v>
      </c>
    </row>
    <row r="7284" spans="1:7" x14ac:dyDescent="0.25">
      <c r="A7284">
        <v>470</v>
      </c>
      <c r="B7284">
        <v>520</v>
      </c>
      <c r="C7284" t="s">
        <v>1094</v>
      </c>
      <c r="D7284" t="s">
        <v>908</v>
      </c>
      <c r="E7284" t="s">
        <v>1050</v>
      </c>
      <c r="F7284" t="str">
        <f t="shared" si="113"/>
        <v>470520DKA6430DKA1040-1050DKA3220</v>
      </c>
      <c r="G7284" t="s">
        <v>501</v>
      </c>
    </row>
    <row r="7285" spans="1:7" x14ac:dyDescent="0.25">
      <c r="A7285">
        <v>470</v>
      </c>
      <c r="B7285">
        <v>520</v>
      </c>
      <c r="C7285" t="s">
        <v>1094</v>
      </c>
      <c r="D7285" t="s">
        <v>908</v>
      </c>
      <c r="E7285" t="s">
        <v>1052</v>
      </c>
      <c r="F7285" t="str">
        <f t="shared" si="113"/>
        <v>470520DKA6430DKA1040-1050DKA3230</v>
      </c>
      <c r="G7285" t="s">
        <v>501</v>
      </c>
    </row>
    <row r="7286" spans="1:7" x14ac:dyDescent="0.25">
      <c r="A7286">
        <v>470</v>
      </c>
      <c r="B7286">
        <v>520</v>
      </c>
      <c r="C7286" t="s">
        <v>1094</v>
      </c>
      <c r="D7286" t="s">
        <v>910</v>
      </c>
      <c r="E7286" t="s">
        <v>1046</v>
      </c>
      <c r="F7286" t="str">
        <f t="shared" si="113"/>
        <v>470520DKA6430DKA1060DKA3200</v>
      </c>
      <c r="G7286" t="s">
        <v>501</v>
      </c>
    </row>
    <row r="7287" spans="1:7" x14ac:dyDescent="0.25">
      <c r="A7287">
        <v>470</v>
      </c>
      <c r="B7287">
        <v>520</v>
      </c>
      <c r="C7287" t="s">
        <v>1094</v>
      </c>
      <c r="D7287" t="s">
        <v>910</v>
      </c>
      <c r="E7287" t="s">
        <v>1048</v>
      </c>
      <c r="F7287" t="str">
        <f t="shared" si="113"/>
        <v>470520DKA6430DKA1060DKA3210</v>
      </c>
      <c r="G7287" t="s">
        <v>501</v>
      </c>
    </row>
    <row r="7288" spans="1:7" x14ac:dyDescent="0.25">
      <c r="A7288">
        <v>470</v>
      </c>
      <c r="B7288">
        <v>520</v>
      </c>
      <c r="C7288" t="s">
        <v>1094</v>
      </c>
      <c r="D7288" t="s">
        <v>910</v>
      </c>
      <c r="E7288" t="s">
        <v>1050</v>
      </c>
      <c r="F7288" t="str">
        <f t="shared" si="113"/>
        <v>470520DKA6430DKA1060DKA3220</v>
      </c>
      <c r="G7288" t="s">
        <v>501</v>
      </c>
    </row>
    <row r="7289" spans="1:7" x14ac:dyDescent="0.25">
      <c r="A7289">
        <v>470</v>
      </c>
      <c r="B7289">
        <v>520</v>
      </c>
      <c r="C7289" t="s">
        <v>1094</v>
      </c>
      <c r="D7289" t="s">
        <v>910</v>
      </c>
      <c r="E7289" t="s">
        <v>1052</v>
      </c>
      <c r="F7289" t="str">
        <f t="shared" si="113"/>
        <v>470520DKA6430DKA1060DKA3230</v>
      </c>
      <c r="G7289" t="s">
        <v>501</v>
      </c>
    </row>
    <row r="7290" spans="1:7" x14ac:dyDescent="0.25">
      <c r="A7290">
        <v>470</v>
      </c>
      <c r="B7290">
        <v>520</v>
      </c>
      <c r="C7290" t="s">
        <v>1094</v>
      </c>
      <c r="D7290" t="s">
        <v>911</v>
      </c>
      <c r="E7290" t="s">
        <v>1046</v>
      </c>
      <c r="F7290" t="str">
        <f t="shared" si="113"/>
        <v>470520DKA6430DKA1070-1080DKA3200</v>
      </c>
      <c r="G7290" t="s">
        <v>501</v>
      </c>
    </row>
    <row r="7291" spans="1:7" x14ac:dyDescent="0.25">
      <c r="A7291">
        <v>470</v>
      </c>
      <c r="B7291">
        <v>520</v>
      </c>
      <c r="C7291" t="s">
        <v>1094</v>
      </c>
      <c r="D7291" t="s">
        <v>911</v>
      </c>
      <c r="E7291" t="s">
        <v>1048</v>
      </c>
      <c r="F7291" t="str">
        <f t="shared" si="113"/>
        <v>470520DKA6430DKA1070-1080DKA3210</v>
      </c>
      <c r="G7291" t="s">
        <v>501</v>
      </c>
    </row>
    <row r="7292" spans="1:7" x14ac:dyDescent="0.25">
      <c r="A7292">
        <v>470</v>
      </c>
      <c r="B7292">
        <v>520</v>
      </c>
      <c r="C7292" t="s">
        <v>1094</v>
      </c>
      <c r="D7292" t="s">
        <v>911</v>
      </c>
      <c r="E7292" t="s">
        <v>1050</v>
      </c>
      <c r="F7292" t="str">
        <f t="shared" si="113"/>
        <v>470520DKA6430DKA1070-1080DKA3220</v>
      </c>
      <c r="G7292" t="s">
        <v>501</v>
      </c>
    </row>
    <row r="7293" spans="1:7" x14ac:dyDescent="0.25">
      <c r="A7293">
        <v>470</v>
      </c>
      <c r="B7293">
        <v>520</v>
      </c>
      <c r="C7293" t="s">
        <v>1094</v>
      </c>
      <c r="D7293" t="s">
        <v>911</v>
      </c>
      <c r="E7293" t="s">
        <v>1052</v>
      </c>
      <c r="F7293" t="str">
        <f t="shared" si="113"/>
        <v>470520DKA6430DKA1070-1080DKA3230</v>
      </c>
      <c r="G7293" t="s">
        <v>501</v>
      </c>
    </row>
    <row r="7294" spans="1:7" x14ac:dyDescent="0.25">
      <c r="A7294">
        <v>470</v>
      </c>
      <c r="B7294">
        <v>520</v>
      </c>
      <c r="C7294" t="s">
        <v>1094</v>
      </c>
      <c r="D7294" t="s">
        <v>913</v>
      </c>
      <c r="E7294" t="s">
        <v>1046</v>
      </c>
      <c r="F7294" t="str">
        <f t="shared" si="113"/>
        <v>470520DKA6430DKA1090DKA3200</v>
      </c>
      <c r="G7294" t="s">
        <v>501</v>
      </c>
    </row>
    <row r="7295" spans="1:7" x14ac:dyDescent="0.25">
      <c r="A7295">
        <v>470</v>
      </c>
      <c r="B7295">
        <v>520</v>
      </c>
      <c r="C7295" t="s">
        <v>1094</v>
      </c>
      <c r="D7295" t="s">
        <v>913</v>
      </c>
      <c r="E7295" t="s">
        <v>1048</v>
      </c>
      <c r="F7295" t="str">
        <f t="shared" si="113"/>
        <v>470520DKA6430DKA1090DKA3210</v>
      </c>
      <c r="G7295" t="s">
        <v>501</v>
      </c>
    </row>
    <row r="7296" spans="1:7" x14ac:dyDescent="0.25">
      <c r="A7296">
        <v>470</v>
      </c>
      <c r="B7296">
        <v>520</v>
      </c>
      <c r="C7296" t="s">
        <v>1094</v>
      </c>
      <c r="D7296" t="s">
        <v>913</v>
      </c>
      <c r="E7296" t="s">
        <v>1050</v>
      </c>
      <c r="F7296" t="str">
        <f t="shared" si="113"/>
        <v>470520DKA6430DKA1090DKA3220</v>
      </c>
      <c r="G7296" t="s">
        <v>501</v>
      </c>
    </row>
    <row r="7297" spans="1:7" x14ac:dyDescent="0.25">
      <c r="A7297">
        <v>470</v>
      </c>
      <c r="B7297">
        <v>520</v>
      </c>
      <c r="C7297" t="s">
        <v>1094</v>
      </c>
      <c r="D7297" t="s">
        <v>913</v>
      </c>
      <c r="E7297" t="s">
        <v>1052</v>
      </c>
      <c r="F7297" t="str">
        <f t="shared" si="113"/>
        <v>470520DKA6430DKA1090DKA3230</v>
      </c>
      <c r="G7297" t="s">
        <v>501</v>
      </c>
    </row>
    <row r="7298" spans="1:7" x14ac:dyDescent="0.25">
      <c r="A7298">
        <v>480</v>
      </c>
      <c r="B7298">
        <v>450</v>
      </c>
      <c r="C7298" t="s">
        <v>1092</v>
      </c>
      <c r="D7298" t="s">
        <v>908</v>
      </c>
      <c r="E7298" t="s">
        <v>1046</v>
      </c>
      <c r="F7298" t="str">
        <f t="shared" si="113"/>
        <v>480450DKA6410DKA1040-1050DKA3200</v>
      </c>
      <c r="G7298" t="s">
        <v>723</v>
      </c>
    </row>
    <row r="7299" spans="1:7" x14ac:dyDescent="0.25">
      <c r="A7299">
        <v>480</v>
      </c>
      <c r="B7299">
        <v>450</v>
      </c>
      <c r="C7299" t="s">
        <v>1092</v>
      </c>
      <c r="D7299" t="s">
        <v>908</v>
      </c>
      <c r="E7299" t="s">
        <v>1048</v>
      </c>
      <c r="F7299" t="str">
        <f t="shared" ref="F7299:F7362" si="114">CONCATENATE(A7299,B7299,C7299,D7299,E7299)</f>
        <v>480450DKA6410DKA1040-1050DKA3210</v>
      </c>
      <c r="G7299" t="s">
        <v>723</v>
      </c>
    </row>
    <row r="7300" spans="1:7" x14ac:dyDescent="0.25">
      <c r="A7300">
        <v>480</v>
      </c>
      <c r="B7300">
        <v>450</v>
      </c>
      <c r="C7300" t="s">
        <v>1092</v>
      </c>
      <c r="D7300" t="s">
        <v>908</v>
      </c>
      <c r="E7300" t="s">
        <v>1050</v>
      </c>
      <c r="F7300" t="str">
        <f t="shared" si="114"/>
        <v>480450DKA6410DKA1040-1050DKA3220</v>
      </c>
      <c r="G7300" t="s">
        <v>723</v>
      </c>
    </row>
    <row r="7301" spans="1:7" x14ac:dyDescent="0.25">
      <c r="A7301">
        <v>480</v>
      </c>
      <c r="B7301">
        <v>450</v>
      </c>
      <c r="C7301" t="s">
        <v>1092</v>
      </c>
      <c r="D7301" t="s">
        <v>908</v>
      </c>
      <c r="E7301" t="s">
        <v>1052</v>
      </c>
      <c r="F7301" t="str">
        <f t="shared" si="114"/>
        <v>480450DKA6410DKA1040-1050DKA3230</v>
      </c>
      <c r="G7301" t="s">
        <v>723</v>
      </c>
    </row>
    <row r="7302" spans="1:7" x14ac:dyDescent="0.25">
      <c r="A7302">
        <v>480</v>
      </c>
      <c r="B7302">
        <v>450</v>
      </c>
      <c r="C7302" t="s">
        <v>1092</v>
      </c>
      <c r="D7302" t="s">
        <v>910</v>
      </c>
      <c r="E7302" t="s">
        <v>1046</v>
      </c>
      <c r="F7302" t="str">
        <f t="shared" si="114"/>
        <v>480450DKA6410DKA1060DKA3200</v>
      </c>
      <c r="G7302" t="s">
        <v>723</v>
      </c>
    </row>
    <row r="7303" spans="1:7" x14ac:dyDescent="0.25">
      <c r="A7303">
        <v>480</v>
      </c>
      <c r="B7303">
        <v>450</v>
      </c>
      <c r="C7303" t="s">
        <v>1092</v>
      </c>
      <c r="D7303" t="s">
        <v>910</v>
      </c>
      <c r="E7303" t="s">
        <v>1048</v>
      </c>
      <c r="F7303" t="str">
        <f t="shared" si="114"/>
        <v>480450DKA6410DKA1060DKA3210</v>
      </c>
      <c r="G7303" t="s">
        <v>723</v>
      </c>
    </row>
    <row r="7304" spans="1:7" x14ac:dyDescent="0.25">
      <c r="A7304">
        <v>480</v>
      </c>
      <c r="B7304">
        <v>450</v>
      </c>
      <c r="C7304" t="s">
        <v>1092</v>
      </c>
      <c r="D7304" t="s">
        <v>910</v>
      </c>
      <c r="E7304" t="s">
        <v>1050</v>
      </c>
      <c r="F7304" t="str">
        <f t="shared" si="114"/>
        <v>480450DKA6410DKA1060DKA3220</v>
      </c>
      <c r="G7304" t="s">
        <v>723</v>
      </c>
    </row>
    <row r="7305" spans="1:7" x14ac:dyDescent="0.25">
      <c r="A7305">
        <v>480</v>
      </c>
      <c r="B7305">
        <v>450</v>
      </c>
      <c r="C7305" t="s">
        <v>1092</v>
      </c>
      <c r="D7305" t="s">
        <v>910</v>
      </c>
      <c r="E7305" t="s">
        <v>1052</v>
      </c>
      <c r="F7305" t="str">
        <f t="shared" si="114"/>
        <v>480450DKA6410DKA1060DKA3230</v>
      </c>
      <c r="G7305" t="s">
        <v>723</v>
      </c>
    </row>
    <row r="7306" spans="1:7" x14ac:dyDescent="0.25">
      <c r="A7306">
        <v>480</v>
      </c>
      <c r="B7306">
        <v>450</v>
      </c>
      <c r="C7306" t="s">
        <v>1092</v>
      </c>
      <c r="D7306" t="s">
        <v>911</v>
      </c>
      <c r="E7306" t="s">
        <v>1046</v>
      </c>
      <c r="F7306" t="str">
        <f t="shared" si="114"/>
        <v>480450DKA6410DKA1070-1080DKA3200</v>
      </c>
      <c r="G7306" t="s">
        <v>723</v>
      </c>
    </row>
    <row r="7307" spans="1:7" x14ac:dyDescent="0.25">
      <c r="A7307">
        <v>480</v>
      </c>
      <c r="B7307">
        <v>450</v>
      </c>
      <c r="C7307" t="s">
        <v>1092</v>
      </c>
      <c r="D7307" t="s">
        <v>911</v>
      </c>
      <c r="E7307" t="s">
        <v>1048</v>
      </c>
      <c r="F7307" t="str">
        <f t="shared" si="114"/>
        <v>480450DKA6410DKA1070-1080DKA3210</v>
      </c>
      <c r="G7307" t="s">
        <v>723</v>
      </c>
    </row>
    <row r="7308" spans="1:7" x14ac:dyDescent="0.25">
      <c r="A7308">
        <v>480</v>
      </c>
      <c r="B7308">
        <v>450</v>
      </c>
      <c r="C7308" t="s">
        <v>1092</v>
      </c>
      <c r="D7308" t="s">
        <v>911</v>
      </c>
      <c r="E7308" t="s">
        <v>1050</v>
      </c>
      <c r="F7308" t="str">
        <f t="shared" si="114"/>
        <v>480450DKA6410DKA1070-1080DKA3220</v>
      </c>
      <c r="G7308" t="s">
        <v>723</v>
      </c>
    </row>
    <row r="7309" spans="1:7" x14ac:dyDescent="0.25">
      <c r="A7309">
        <v>480</v>
      </c>
      <c r="B7309">
        <v>450</v>
      </c>
      <c r="C7309" t="s">
        <v>1092</v>
      </c>
      <c r="D7309" t="s">
        <v>911</v>
      </c>
      <c r="E7309" t="s">
        <v>1052</v>
      </c>
      <c r="F7309" t="str">
        <f t="shared" si="114"/>
        <v>480450DKA6410DKA1070-1080DKA3230</v>
      </c>
      <c r="G7309" t="s">
        <v>723</v>
      </c>
    </row>
    <row r="7310" spans="1:7" x14ac:dyDescent="0.25">
      <c r="A7310">
        <v>480</v>
      </c>
      <c r="B7310">
        <v>450</v>
      </c>
      <c r="C7310" t="s">
        <v>1092</v>
      </c>
      <c r="D7310" t="s">
        <v>913</v>
      </c>
      <c r="E7310" t="s">
        <v>1046</v>
      </c>
      <c r="F7310" t="str">
        <f t="shared" si="114"/>
        <v>480450DKA6410DKA1090DKA3200</v>
      </c>
      <c r="G7310" t="s">
        <v>723</v>
      </c>
    </row>
    <row r="7311" spans="1:7" x14ac:dyDescent="0.25">
      <c r="A7311">
        <v>480</v>
      </c>
      <c r="B7311">
        <v>450</v>
      </c>
      <c r="C7311" t="s">
        <v>1092</v>
      </c>
      <c r="D7311" t="s">
        <v>913</v>
      </c>
      <c r="E7311" t="s">
        <v>1048</v>
      </c>
      <c r="F7311" t="str">
        <f t="shared" si="114"/>
        <v>480450DKA6410DKA1090DKA3210</v>
      </c>
      <c r="G7311" t="s">
        <v>723</v>
      </c>
    </row>
    <row r="7312" spans="1:7" x14ac:dyDescent="0.25">
      <c r="A7312">
        <v>480</v>
      </c>
      <c r="B7312">
        <v>450</v>
      </c>
      <c r="C7312" t="s">
        <v>1092</v>
      </c>
      <c r="D7312" t="s">
        <v>913</v>
      </c>
      <c r="E7312" t="s">
        <v>1050</v>
      </c>
      <c r="F7312" t="str">
        <f t="shared" si="114"/>
        <v>480450DKA6410DKA1090DKA3220</v>
      </c>
      <c r="G7312" t="s">
        <v>723</v>
      </c>
    </row>
    <row r="7313" spans="1:7" x14ac:dyDescent="0.25">
      <c r="A7313">
        <v>480</v>
      </c>
      <c r="B7313">
        <v>450</v>
      </c>
      <c r="C7313" t="s">
        <v>1092</v>
      </c>
      <c r="D7313" t="s">
        <v>913</v>
      </c>
      <c r="E7313" t="s">
        <v>1052</v>
      </c>
      <c r="F7313" t="str">
        <f t="shared" si="114"/>
        <v>480450DKA6410DKA1090DKA3230</v>
      </c>
      <c r="G7313" t="s">
        <v>723</v>
      </c>
    </row>
    <row r="7314" spans="1:7" x14ac:dyDescent="0.25">
      <c r="A7314">
        <v>480</v>
      </c>
      <c r="B7314">
        <v>450</v>
      </c>
      <c r="C7314" t="s">
        <v>1093</v>
      </c>
      <c r="D7314" t="s">
        <v>908</v>
      </c>
      <c r="E7314" t="s">
        <v>1046</v>
      </c>
      <c r="F7314" t="str">
        <f t="shared" si="114"/>
        <v>480450DKA6420DKA1040-1050DKA3200</v>
      </c>
      <c r="G7314" t="s">
        <v>723</v>
      </c>
    </row>
    <row r="7315" spans="1:7" x14ac:dyDescent="0.25">
      <c r="A7315">
        <v>480</v>
      </c>
      <c r="B7315">
        <v>450</v>
      </c>
      <c r="C7315" t="s">
        <v>1093</v>
      </c>
      <c r="D7315" t="s">
        <v>908</v>
      </c>
      <c r="E7315" t="s">
        <v>1048</v>
      </c>
      <c r="F7315" t="str">
        <f t="shared" si="114"/>
        <v>480450DKA6420DKA1040-1050DKA3210</v>
      </c>
      <c r="G7315" t="s">
        <v>723</v>
      </c>
    </row>
    <row r="7316" spans="1:7" x14ac:dyDescent="0.25">
      <c r="A7316">
        <v>480</v>
      </c>
      <c r="B7316">
        <v>450</v>
      </c>
      <c r="C7316" t="s">
        <v>1093</v>
      </c>
      <c r="D7316" t="s">
        <v>908</v>
      </c>
      <c r="E7316" t="s">
        <v>1050</v>
      </c>
      <c r="F7316" t="str">
        <f t="shared" si="114"/>
        <v>480450DKA6420DKA1040-1050DKA3220</v>
      </c>
      <c r="G7316" t="s">
        <v>723</v>
      </c>
    </row>
    <row r="7317" spans="1:7" x14ac:dyDescent="0.25">
      <c r="A7317">
        <v>480</v>
      </c>
      <c r="B7317">
        <v>450</v>
      </c>
      <c r="C7317" t="s">
        <v>1093</v>
      </c>
      <c r="D7317" t="s">
        <v>908</v>
      </c>
      <c r="E7317" t="s">
        <v>1052</v>
      </c>
      <c r="F7317" t="str">
        <f t="shared" si="114"/>
        <v>480450DKA6420DKA1040-1050DKA3230</v>
      </c>
      <c r="G7317" t="s">
        <v>723</v>
      </c>
    </row>
    <row r="7318" spans="1:7" x14ac:dyDescent="0.25">
      <c r="A7318">
        <v>480</v>
      </c>
      <c r="B7318">
        <v>450</v>
      </c>
      <c r="C7318" t="s">
        <v>1093</v>
      </c>
      <c r="D7318" t="s">
        <v>910</v>
      </c>
      <c r="E7318" t="s">
        <v>1046</v>
      </c>
      <c r="F7318" t="str">
        <f t="shared" si="114"/>
        <v>480450DKA6420DKA1060DKA3200</v>
      </c>
      <c r="G7318" t="s">
        <v>723</v>
      </c>
    </row>
    <row r="7319" spans="1:7" x14ac:dyDescent="0.25">
      <c r="A7319">
        <v>480</v>
      </c>
      <c r="B7319">
        <v>450</v>
      </c>
      <c r="C7319" t="s">
        <v>1093</v>
      </c>
      <c r="D7319" t="s">
        <v>910</v>
      </c>
      <c r="E7319" t="s">
        <v>1048</v>
      </c>
      <c r="F7319" t="str">
        <f t="shared" si="114"/>
        <v>480450DKA6420DKA1060DKA3210</v>
      </c>
      <c r="G7319" t="s">
        <v>723</v>
      </c>
    </row>
    <row r="7320" spans="1:7" x14ac:dyDescent="0.25">
      <c r="A7320">
        <v>480</v>
      </c>
      <c r="B7320">
        <v>450</v>
      </c>
      <c r="C7320" t="s">
        <v>1093</v>
      </c>
      <c r="D7320" t="s">
        <v>910</v>
      </c>
      <c r="E7320" t="s">
        <v>1050</v>
      </c>
      <c r="F7320" t="str">
        <f t="shared" si="114"/>
        <v>480450DKA6420DKA1060DKA3220</v>
      </c>
      <c r="G7320" t="s">
        <v>723</v>
      </c>
    </row>
    <row r="7321" spans="1:7" x14ac:dyDescent="0.25">
      <c r="A7321">
        <v>480</v>
      </c>
      <c r="B7321">
        <v>450</v>
      </c>
      <c r="C7321" t="s">
        <v>1093</v>
      </c>
      <c r="D7321" t="s">
        <v>910</v>
      </c>
      <c r="E7321" t="s">
        <v>1052</v>
      </c>
      <c r="F7321" t="str">
        <f t="shared" si="114"/>
        <v>480450DKA6420DKA1060DKA3230</v>
      </c>
      <c r="G7321" t="s">
        <v>723</v>
      </c>
    </row>
    <row r="7322" spans="1:7" x14ac:dyDescent="0.25">
      <c r="A7322">
        <v>480</v>
      </c>
      <c r="B7322">
        <v>450</v>
      </c>
      <c r="C7322" t="s">
        <v>1093</v>
      </c>
      <c r="D7322" t="s">
        <v>911</v>
      </c>
      <c r="E7322" t="s">
        <v>1046</v>
      </c>
      <c r="F7322" t="str">
        <f t="shared" si="114"/>
        <v>480450DKA6420DKA1070-1080DKA3200</v>
      </c>
      <c r="G7322" t="s">
        <v>723</v>
      </c>
    </row>
    <row r="7323" spans="1:7" x14ac:dyDescent="0.25">
      <c r="A7323">
        <v>480</v>
      </c>
      <c r="B7323">
        <v>450</v>
      </c>
      <c r="C7323" t="s">
        <v>1093</v>
      </c>
      <c r="D7323" t="s">
        <v>911</v>
      </c>
      <c r="E7323" t="s">
        <v>1048</v>
      </c>
      <c r="F7323" t="str">
        <f t="shared" si="114"/>
        <v>480450DKA6420DKA1070-1080DKA3210</v>
      </c>
      <c r="G7323" t="s">
        <v>723</v>
      </c>
    </row>
    <row r="7324" spans="1:7" x14ac:dyDescent="0.25">
      <c r="A7324">
        <v>480</v>
      </c>
      <c r="B7324">
        <v>450</v>
      </c>
      <c r="C7324" t="s">
        <v>1093</v>
      </c>
      <c r="D7324" t="s">
        <v>911</v>
      </c>
      <c r="E7324" t="s">
        <v>1050</v>
      </c>
      <c r="F7324" t="str">
        <f t="shared" si="114"/>
        <v>480450DKA6420DKA1070-1080DKA3220</v>
      </c>
      <c r="G7324" t="s">
        <v>723</v>
      </c>
    </row>
    <row r="7325" spans="1:7" x14ac:dyDescent="0.25">
      <c r="A7325">
        <v>480</v>
      </c>
      <c r="B7325">
        <v>450</v>
      </c>
      <c r="C7325" t="s">
        <v>1093</v>
      </c>
      <c r="D7325" t="s">
        <v>911</v>
      </c>
      <c r="E7325" t="s">
        <v>1052</v>
      </c>
      <c r="F7325" t="str">
        <f t="shared" si="114"/>
        <v>480450DKA6420DKA1070-1080DKA3230</v>
      </c>
      <c r="G7325" t="s">
        <v>723</v>
      </c>
    </row>
    <row r="7326" spans="1:7" x14ac:dyDescent="0.25">
      <c r="A7326">
        <v>480</v>
      </c>
      <c r="B7326">
        <v>450</v>
      </c>
      <c r="C7326" t="s">
        <v>1093</v>
      </c>
      <c r="D7326" t="s">
        <v>913</v>
      </c>
      <c r="E7326" t="s">
        <v>1046</v>
      </c>
      <c r="F7326" t="str">
        <f t="shared" si="114"/>
        <v>480450DKA6420DKA1090DKA3200</v>
      </c>
      <c r="G7326" t="s">
        <v>723</v>
      </c>
    </row>
    <row r="7327" spans="1:7" x14ac:dyDescent="0.25">
      <c r="A7327">
        <v>480</v>
      </c>
      <c r="B7327">
        <v>450</v>
      </c>
      <c r="C7327" t="s">
        <v>1093</v>
      </c>
      <c r="D7327" t="s">
        <v>913</v>
      </c>
      <c r="E7327" t="s">
        <v>1048</v>
      </c>
      <c r="F7327" t="str">
        <f t="shared" si="114"/>
        <v>480450DKA6420DKA1090DKA3210</v>
      </c>
      <c r="G7327" t="s">
        <v>723</v>
      </c>
    </row>
    <row r="7328" spans="1:7" x14ac:dyDescent="0.25">
      <c r="A7328">
        <v>480</v>
      </c>
      <c r="B7328">
        <v>450</v>
      </c>
      <c r="C7328" t="s">
        <v>1093</v>
      </c>
      <c r="D7328" t="s">
        <v>913</v>
      </c>
      <c r="E7328" t="s">
        <v>1050</v>
      </c>
      <c r="F7328" t="str">
        <f t="shared" si="114"/>
        <v>480450DKA6420DKA1090DKA3220</v>
      </c>
      <c r="G7328" t="s">
        <v>723</v>
      </c>
    </row>
    <row r="7329" spans="1:7" x14ac:dyDescent="0.25">
      <c r="A7329">
        <v>480</v>
      </c>
      <c r="B7329">
        <v>450</v>
      </c>
      <c r="C7329" t="s">
        <v>1093</v>
      </c>
      <c r="D7329" t="s">
        <v>913</v>
      </c>
      <c r="E7329" t="s">
        <v>1052</v>
      </c>
      <c r="F7329" t="str">
        <f t="shared" si="114"/>
        <v>480450DKA6420DKA1090DKA3230</v>
      </c>
      <c r="G7329" t="s">
        <v>723</v>
      </c>
    </row>
    <row r="7330" spans="1:7" x14ac:dyDescent="0.25">
      <c r="A7330">
        <v>480</v>
      </c>
      <c r="B7330">
        <v>450</v>
      </c>
      <c r="C7330" t="s">
        <v>1094</v>
      </c>
      <c r="D7330" t="s">
        <v>908</v>
      </c>
      <c r="E7330" t="s">
        <v>1046</v>
      </c>
      <c r="F7330" t="str">
        <f t="shared" si="114"/>
        <v>480450DKA6430DKA1040-1050DKA3200</v>
      </c>
      <c r="G7330" t="s">
        <v>723</v>
      </c>
    </row>
    <row r="7331" spans="1:7" x14ac:dyDescent="0.25">
      <c r="A7331">
        <v>480</v>
      </c>
      <c r="B7331">
        <v>450</v>
      </c>
      <c r="C7331" t="s">
        <v>1094</v>
      </c>
      <c r="D7331" t="s">
        <v>908</v>
      </c>
      <c r="E7331" t="s">
        <v>1048</v>
      </c>
      <c r="F7331" t="str">
        <f t="shared" si="114"/>
        <v>480450DKA6430DKA1040-1050DKA3210</v>
      </c>
      <c r="G7331" t="s">
        <v>723</v>
      </c>
    </row>
    <row r="7332" spans="1:7" x14ac:dyDescent="0.25">
      <c r="A7332">
        <v>480</v>
      </c>
      <c r="B7332">
        <v>450</v>
      </c>
      <c r="C7332" t="s">
        <v>1094</v>
      </c>
      <c r="D7332" t="s">
        <v>908</v>
      </c>
      <c r="E7332" t="s">
        <v>1050</v>
      </c>
      <c r="F7332" t="str">
        <f t="shared" si="114"/>
        <v>480450DKA6430DKA1040-1050DKA3220</v>
      </c>
      <c r="G7332" t="s">
        <v>723</v>
      </c>
    </row>
    <row r="7333" spans="1:7" x14ac:dyDescent="0.25">
      <c r="A7333">
        <v>480</v>
      </c>
      <c r="B7333">
        <v>450</v>
      </c>
      <c r="C7333" t="s">
        <v>1094</v>
      </c>
      <c r="D7333" t="s">
        <v>908</v>
      </c>
      <c r="E7333" t="s">
        <v>1052</v>
      </c>
      <c r="F7333" t="str">
        <f t="shared" si="114"/>
        <v>480450DKA6430DKA1040-1050DKA3230</v>
      </c>
      <c r="G7333" t="s">
        <v>723</v>
      </c>
    </row>
    <row r="7334" spans="1:7" x14ac:dyDescent="0.25">
      <c r="A7334">
        <v>480</v>
      </c>
      <c r="B7334">
        <v>450</v>
      </c>
      <c r="C7334" t="s">
        <v>1094</v>
      </c>
      <c r="D7334" t="s">
        <v>910</v>
      </c>
      <c r="E7334" t="s">
        <v>1046</v>
      </c>
      <c r="F7334" t="str">
        <f t="shared" si="114"/>
        <v>480450DKA6430DKA1060DKA3200</v>
      </c>
      <c r="G7334" t="s">
        <v>723</v>
      </c>
    </row>
    <row r="7335" spans="1:7" x14ac:dyDescent="0.25">
      <c r="A7335">
        <v>480</v>
      </c>
      <c r="B7335">
        <v>450</v>
      </c>
      <c r="C7335" t="s">
        <v>1094</v>
      </c>
      <c r="D7335" t="s">
        <v>910</v>
      </c>
      <c r="E7335" t="s">
        <v>1048</v>
      </c>
      <c r="F7335" t="str">
        <f t="shared" si="114"/>
        <v>480450DKA6430DKA1060DKA3210</v>
      </c>
      <c r="G7335" t="s">
        <v>723</v>
      </c>
    </row>
    <row r="7336" spans="1:7" x14ac:dyDescent="0.25">
      <c r="A7336">
        <v>480</v>
      </c>
      <c r="B7336">
        <v>450</v>
      </c>
      <c r="C7336" t="s">
        <v>1094</v>
      </c>
      <c r="D7336" t="s">
        <v>910</v>
      </c>
      <c r="E7336" t="s">
        <v>1050</v>
      </c>
      <c r="F7336" t="str">
        <f t="shared" si="114"/>
        <v>480450DKA6430DKA1060DKA3220</v>
      </c>
      <c r="G7336" t="s">
        <v>723</v>
      </c>
    </row>
    <row r="7337" spans="1:7" x14ac:dyDescent="0.25">
      <c r="A7337">
        <v>480</v>
      </c>
      <c r="B7337">
        <v>450</v>
      </c>
      <c r="C7337" t="s">
        <v>1094</v>
      </c>
      <c r="D7337" t="s">
        <v>910</v>
      </c>
      <c r="E7337" t="s">
        <v>1052</v>
      </c>
      <c r="F7337" t="str">
        <f t="shared" si="114"/>
        <v>480450DKA6430DKA1060DKA3230</v>
      </c>
      <c r="G7337" t="s">
        <v>723</v>
      </c>
    </row>
    <row r="7338" spans="1:7" x14ac:dyDescent="0.25">
      <c r="A7338">
        <v>480</v>
      </c>
      <c r="B7338">
        <v>450</v>
      </c>
      <c r="C7338" t="s">
        <v>1094</v>
      </c>
      <c r="D7338" t="s">
        <v>911</v>
      </c>
      <c r="E7338" t="s">
        <v>1046</v>
      </c>
      <c r="F7338" t="str">
        <f t="shared" si="114"/>
        <v>480450DKA6430DKA1070-1080DKA3200</v>
      </c>
      <c r="G7338" t="s">
        <v>723</v>
      </c>
    </row>
    <row r="7339" spans="1:7" x14ac:dyDescent="0.25">
      <c r="A7339">
        <v>480</v>
      </c>
      <c r="B7339">
        <v>450</v>
      </c>
      <c r="C7339" t="s">
        <v>1094</v>
      </c>
      <c r="D7339" t="s">
        <v>911</v>
      </c>
      <c r="E7339" t="s">
        <v>1048</v>
      </c>
      <c r="F7339" t="str">
        <f t="shared" si="114"/>
        <v>480450DKA6430DKA1070-1080DKA3210</v>
      </c>
      <c r="G7339" t="s">
        <v>723</v>
      </c>
    </row>
    <row r="7340" spans="1:7" x14ac:dyDescent="0.25">
      <c r="A7340">
        <v>480</v>
      </c>
      <c r="B7340">
        <v>450</v>
      </c>
      <c r="C7340" t="s">
        <v>1094</v>
      </c>
      <c r="D7340" t="s">
        <v>911</v>
      </c>
      <c r="E7340" t="s">
        <v>1050</v>
      </c>
      <c r="F7340" t="str">
        <f t="shared" si="114"/>
        <v>480450DKA6430DKA1070-1080DKA3220</v>
      </c>
      <c r="G7340" t="s">
        <v>723</v>
      </c>
    </row>
    <row r="7341" spans="1:7" x14ac:dyDescent="0.25">
      <c r="A7341">
        <v>480</v>
      </c>
      <c r="B7341">
        <v>450</v>
      </c>
      <c r="C7341" t="s">
        <v>1094</v>
      </c>
      <c r="D7341" t="s">
        <v>911</v>
      </c>
      <c r="E7341" t="s">
        <v>1052</v>
      </c>
      <c r="F7341" t="str">
        <f t="shared" si="114"/>
        <v>480450DKA6430DKA1070-1080DKA3230</v>
      </c>
      <c r="G7341" t="s">
        <v>723</v>
      </c>
    </row>
    <row r="7342" spans="1:7" x14ac:dyDescent="0.25">
      <c r="A7342">
        <v>480</v>
      </c>
      <c r="B7342">
        <v>450</v>
      </c>
      <c r="C7342" t="s">
        <v>1094</v>
      </c>
      <c r="D7342" t="s">
        <v>913</v>
      </c>
      <c r="E7342" t="s">
        <v>1046</v>
      </c>
      <c r="F7342" t="str">
        <f t="shared" si="114"/>
        <v>480450DKA6430DKA1090DKA3200</v>
      </c>
      <c r="G7342" t="s">
        <v>723</v>
      </c>
    </row>
    <row r="7343" spans="1:7" x14ac:dyDescent="0.25">
      <c r="A7343">
        <v>480</v>
      </c>
      <c r="B7343">
        <v>450</v>
      </c>
      <c r="C7343" t="s">
        <v>1094</v>
      </c>
      <c r="D7343" t="s">
        <v>913</v>
      </c>
      <c r="E7343" t="s">
        <v>1048</v>
      </c>
      <c r="F7343" t="str">
        <f t="shared" si="114"/>
        <v>480450DKA6430DKA1090DKA3210</v>
      </c>
      <c r="G7343" t="s">
        <v>723</v>
      </c>
    </row>
    <row r="7344" spans="1:7" x14ac:dyDescent="0.25">
      <c r="A7344">
        <v>480</v>
      </c>
      <c r="B7344">
        <v>450</v>
      </c>
      <c r="C7344" t="s">
        <v>1094</v>
      </c>
      <c r="D7344" t="s">
        <v>913</v>
      </c>
      <c r="E7344" t="s">
        <v>1050</v>
      </c>
      <c r="F7344" t="str">
        <f t="shared" si="114"/>
        <v>480450DKA6430DKA1090DKA3220</v>
      </c>
      <c r="G7344" t="s">
        <v>723</v>
      </c>
    </row>
    <row r="7345" spans="1:7" x14ac:dyDescent="0.25">
      <c r="A7345">
        <v>480</v>
      </c>
      <c r="B7345">
        <v>450</v>
      </c>
      <c r="C7345" t="s">
        <v>1094</v>
      </c>
      <c r="D7345" t="s">
        <v>913</v>
      </c>
      <c r="E7345" t="s">
        <v>1052</v>
      </c>
      <c r="F7345" t="str">
        <f t="shared" si="114"/>
        <v>480450DKA6430DKA1090DKA3230</v>
      </c>
      <c r="G7345" t="s">
        <v>723</v>
      </c>
    </row>
    <row r="7346" spans="1:7" x14ac:dyDescent="0.25">
      <c r="A7346">
        <v>480</v>
      </c>
      <c r="B7346">
        <v>460</v>
      </c>
      <c r="C7346" t="s">
        <v>1092</v>
      </c>
      <c r="D7346" t="s">
        <v>908</v>
      </c>
      <c r="E7346" t="s">
        <v>1046</v>
      </c>
      <c r="F7346" t="str">
        <f t="shared" si="114"/>
        <v>480460DKA6410DKA1040-1050DKA3200</v>
      </c>
      <c r="G7346" t="s">
        <v>723</v>
      </c>
    </row>
    <row r="7347" spans="1:7" x14ac:dyDescent="0.25">
      <c r="A7347">
        <v>480</v>
      </c>
      <c r="B7347">
        <v>460</v>
      </c>
      <c r="C7347" t="s">
        <v>1092</v>
      </c>
      <c r="D7347" t="s">
        <v>908</v>
      </c>
      <c r="E7347" t="s">
        <v>1048</v>
      </c>
      <c r="F7347" t="str">
        <f t="shared" si="114"/>
        <v>480460DKA6410DKA1040-1050DKA3210</v>
      </c>
      <c r="G7347" t="s">
        <v>723</v>
      </c>
    </row>
    <row r="7348" spans="1:7" x14ac:dyDescent="0.25">
      <c r="A7348">
        <v>480</v>
      </c>
      <c r="B7348">
        <v>460</v>
      </c>
      <c r="C7348" t="s">
        <v>1092</v>
      </c>
      <c r="D7348" t="s">
        <v>908</v>
      </c>
      <c r="E7348" t="s">
        <v>1050</v>
      </c>
      <c r="F7348" t="str">
        <f t="shared" si="114"/>
        <v>480460DKA6410DKA1040-1050DKA3220</v>
      </c>
      <c r="G7348" t="s">
        <v>723</v>
      </c>
    </row>
    <row r="7349" spans="1:7" x14ac:dyDescent="0.25">
      <c r="A7349">
        <v>480</v>
      </c>
      <c r="B7349">
        <v>460</v>
      </c>
      <c r="C7349" t="s">
        <v>1092</v>
      </c>
      <c r="D7349" t="s">
        <v>908</v>
      </c>
      <c r="E7349" t="s">
        <v>1052</v>
      </c>
      <c r="F7349" t="str">
        <f t="shared" si="114"/>
        <v>480460DKA6410DKA1040-1050DKA3230</v>
      </c>
      <c r="G7349" t="s">
        <v>723</v>
      </c>
    </row>
    <row r="7350" spans="1:7" x14ac:dyDescent="0.25">
      <c r="A7350">
        <v>480</v>
      </c>
      <c r="B7350">
        <v>460</v>
      </c>
      <c r="C7350" t="s">
        <v>1092</v>
      </c>
      <c r="D7350" t="s">
        <v>910</v>
      </c>
      <c r="E7350" t="s">
        <v>1046</v>
      </c>
      <c r="F7350" t="str">
        <f t="shared" si="114"/>
        <v>480460DKA6410DKA1060DKA3200</v>
      </c>
      <c r="G7350" t="s">
        <v>723</v>
      </c>
    </row>
    <row r="7351" spans="1:7" x14ac:dyDescent="0.25">
      <c r="A7351">
        <v>480</v>
      </c>
      <c r="B7351">
        <v>460</v>
      </c>
      <c r="C7351" t="s">
        <v>1092</v>
      </c>
      <c r="D7351" t="s">
        <v>910</v>
      </c>
      <c r="E7351" t="s">
        <v>1048</v>
      </c>
      <c r="F7351" t="str">
        <f t="shared" si="114"/>
        <v>480460DKA6410DKA1060DKA3210</v>
      </c>
      <c r="G7351" t="s">
        <v>723</v>
      </c>
    </row>
    <row r="7352" spans="1:7" x14ac:dyDescent="0.25">
      <c r="A7352">
        <v>480</v>
      </c>
      <c r="B7352">
        <v>460</v>
      </c>
      <c r="C7352" t="s">
        <v>1092</v>
      </c>
      <c r="D7352" t="s">
        <v>910</v>
      </c>
      <c r="E7352" t="s">
        <v>1050</v>
      </c>
      <c r="F7352" t="str">
        <f t="shared" si="114"/>
        <v>480460DKA6410DKA1060DKA3220</v>
      </c>
      <c r="G7352" t="s">
        <v>723</v>
      </c>
    </row>
    <row r="7353" spans="1:7" x14ac:dyDescent="0.25">
      <c r="A7353">
        <v>480</v>
      </c>
      <c r="B7353">
        <v>460</v>
      </c>
      <c r="C7353" t="s">
        <v>1092</v>
      </c>
      <c r="D7353" t="s">
        <v>910</v>
      </c>
      <c r="E7353" t="s">
        <v>1052</v>
      </c>
      <c r="F7353" t="str">
        <f t="shared" si="114"/>
        <v>480460DKA6410DKA1060DKA3230</v>
      </c>
      <c r="G7353" t="s">
        <v>723</v>
      </c>
    </row>
    <row r="7354" spans="1:7" x14ac:dyDescent="0.25">
      <c r="A7354">
        <v>480</v>
      </c>
      <c r="B7354">
        <v>460</v>
      </c>
      <c r="C7354" t="s">
        <v>1092</v>
      </c>
      <c r="D7354" t="s">
        <v>911</v>
      </c>
      <c r="E7354" t="s">
        <v>1046</v>
      </c>
      <c r="F7354" t="str">
        <f t="shared" si="114"/>
        <v>480460DKA6410DKA1070-1080DKA3200</v>
      </c>
      <c r="G7354" t="s">
        <v>723</v>
      </c>
    </row>
    <row r="7355" spans="1:7" x14ac:dyDescent="0.25">
      <c r="A7355">
        <v>480</v>
      </c>
      <c r="B7355">
        <v>460</v>
      </c>
      <c r="C7355" t="s">
        <v>1092</v>
      </c>
      <c r="D7355" t="s">
        <v>911</v>
      </c>
      <c r="E7355" t="s">
        <v>1048</v>
      </c>
      <c r="F7355" t="str">
        <f t="shared" si="114"/>
        <v>480460DKA6410DKA1070-1080DKA3210</v>
      </c>
      <c r="G7355" t="s">
        <v>723</v>
      </c>
    </row>
    <row r="7356" spans="1:7" x14ac:dyDescent="0.25">
      <c r="A7356">
        <v>480</v>
      </c>
      <c r="B7356">
        <v>460</v>
      </c>
      <c r="C7356" t="s">
        <v>1092</v>
      </c>
      <c r="D7356" t="s">
        <v>911</v>
      </c>
      <c r="E7356" t="s">
        <v>1050</v>
      </c>
      <c r="F7356" t="str">
        <f t="shared" si="114"/>
        <v>480460DKA6410DKA1070-1080DKA3220</v>
      </c>
      <c r="G7356" t="s">
        <v>723</v>
      </c>
    </row>
    <row r="7357" spans="1:7" x14ac:dyDescent="0.25">
      <c r="A7357">
        <v>480</v>
      </c>
      <c r="B7357">
        <v>460</v>
      </c>
      <c r="C7357" t="s">
        <v>1092</v>
      </c>
      <c r="D7357" t="s">
        <v>911</v>
      </c>
      <c r="E7357" t="s">
        <v>1052</v>
      </c>
      <c r="F7357" t="str">
        <f t="shared" si="114"/>
        <v>480460DKA6410DKA1070-1080DKA3230</v>
      </c>
      <c r="G7357" t="s">
        <v>723</v>
      </c>
    </row>
    <row r="7358" spans="1:7" x14ac:dyDescent="0.25">
      <c r="A7358">
        <v>480</v>
      </c>
      <c r="B7358">
        <v>460</v>
      </c>
      <c r="C7358" t="s">
        <v>1092</v>
      </c>
      <c r="D7358" t="s">
        <v>913</v>
      </c>
      <c r="E7358" t="s">
        <v>1046</v>
      </c>
      <c r="F7358" t="str">
        <f t="shared" si="114"/>
        <v>480460DKA6410DKA1090DKA3200</v>
      </c>
      <c r="G7358" t="s">
        <v>723</v>
      </c>
    </row>
    <row r="7359" spans="1:7" x14ac:dyDescent="0.25">
      <c r="A7359">
        <v>480</v>
      </c>
      <c r="B7359">
        <v>460</v>
      </c>
      <c r="C7359" t="s">
        <v>1092</v>
      </c>
      <c r="D7359" t="s">
        <v>913</v>
      </c>
      <c r="E7359" t="s">
        <v>1048</v>
      </c>
      <c r="F7359" t="str">
        <f t="shared" si="114"/>
        <v>480460DKA6410DKA1090DKA3210</v>
      </c>
      <c r="G7359" t="s">
        <v>723</v>
      </c>
    </row>
    <row r="7360" spans="1:7" x14ac:dyDescent="0.25">
      <c r="A7360">
        <v>480</v>
      </c>
      <c r="B7360">
        <v>460</v>
      </c>
      <c r="C7360" t="s">
        <v>1092</v>
      </c>
      <c r="D7360" t="s">
        <v>913</v>
      </c>
      <c r="E7360" t="s">
        <v>1050</v>
      </c>
      <c r="F7360" t="str">
        <f t="shared" si="114"/>
        <v>480460DKA6410DKA1090DKA3220</v>
      </c>
      <c r="G7360" t="s">
        <v>723</v>
      </c>
    </row>
    <row r="7361" spans="1:7" x14ac:dyDescent="0.25">
      <c r="A7361">
        <v>480</v>
      </c>
      <c r="B7361">
        <v>460</v>
      </c>
      <c r="C7361" t="s">
        <v>1092</v>
      </c>
      <c r="D7361" t="s">
        <v>913</v>
      </c>
      <c r="E7361" t="s">
        <v>1052</v>
      </c>
      <c r="F7361" t="str">
        <f t="shared" si="114"/>
        <v>480460DKA6410DKA1090DKA3230</v>
      </c>
      <c r="G7361" t="s">
        <v>723</v>
      </c>
    </row>
    <row r="7362" spans="1:7" x14ac:dyDescent="0.25">
      <c r="A7362">
        <v>480</v>
      </c>
      <c r="B7362">
        <v>460</v>
      </c>
      <c r="C7362" t="s">
        <v>1093</v>
      </c>
      <c r="D7362" t="s">
        <v>908</v>
      </c>
      <c r="E7362" t="s">
        <v>1046</v>
      </c>
      <c r="F7362" t="str">
        <f t="shared" si="114"/>
        <v>480460DKA6420DKA1040-1050DKA3200</v>
      </c>
      <c r="G7362" t="s">
        <v>723</v>
      </c>
    </row>
    <row r="7363" spans="1:7" x14ac:dyDescent="0.25">
      <c r="A7363">
        <v>480</v>
      </c>
      <c r="B7363">
        <v>460</v>
      </c>
      <c r="C7363" t="s">
        <v>1093</v>
      </c>
      <c r="D7363" t="s">
        <v>908</v>
      </c>
      <c r="E7363" t="s">
        <v>1048</v>
      </c>
      <c r="F7363" t="str">
        <f t="shared" ref="F7363:F7426" si="115">CONCATENATE(A7363,B7363,C7363,D7363,E7363)</f>
        <v>480460DKA6420DKA1040-1050DKA3210</v>
      </c>
      <c r="G7363" t="s">
        <v>723</v>
      </c>
    </row>
    <row r="7364" spans="1:7" x14ac:dyDescent="0.25">
      <c r="A7364">
        <v>480</v>
      </c>
      <c r="B7364">
        <v>460</v>
      </c>
      <c r="C7364" t="s">
        <v>1093</v>
      </c>
      <c r="D7364" t="s">
        <v>908</v>
      </c>
      <c r="E7364" t="s">
        <v>1050</v>
      </c>
      <c r="F7364" t="str">
        <f t="shared" si="115"/>
        <v>480460DKA6420DKA1040-1050DKA3220</v>
      </c>
      <c r="G7364" t="s">
        <v>723</v>
      </c>
    </row>
    <row r="7365" spans="1:7" x14ac:dyDescent="0.25">
      <c r="A7365">
        <v>480</v>
      </c>
      <c r="B7365">
        <v>460</v>
      </c>
      <c r="C7365" t="s">
        <v>1093</v>
      </c>
      <c r="D7365" t="s">
        <v>908</v>
      </c>
      <c r="E7365" t="s">
        <v>1052</v>
      </c>
      <c r="F7365" t="str">
        <f t="shared" si="115"/>
        <v>480460DKA6420DKA1040-1050DKA3230</v>
      </c>
      <c r="G7365" t="s">
        <v>723</v>
      </c>
    </row>
    <row r="7366" spans="1:7" x14ac:dyDescent="0.25">
      <c r="A7366">
        <v>480</v>
      </c>
      <c r="B7366">
        <v>460</v>
      </c>
      <c r="C7366" t="s">
        <v>1093</v>
      </c>
      <c r="D7366" t="s">
        <v>910</v>
      </c>
      <c r="E7366" t="s">
        <v>1046</v>
      </c>
      <c r="F7366" t="str">
        <f t="shared" si="115"/>
        <v>480460DKA6420DKA1060DKA3200</v>
      </c>
      <c r="G7366" t="s">
        <v>723</v>
      </c>
    </row>
    <row r="7367" spans="1:7" x14ac:dyDescent="0.25">
      <c r="A7367">
        <v>480</v>
      </c>
      <c r="B7367">
        <v>460</v>
      </c>
      <c r="C7367" t="s">
        <v>1093</v>
      </c>
      <c r="D7367" t="s">
        <v>910</v>
      </c>
      <c r="E7367" t="s">
        <v>1048</v>
      </c>
      <c r="F7367" t="str">
        <f t="shared" si="115"/>
        <v>480460DKA6420DKA1060DKA3210</v>
      </c>
      <c r="G7367" t="s">
        <v>723</v>
      </c>
    </row>
    <row r="7368" spans="1:7" x14ac:dyDescent="0.25">
      <c r="A7368">
        <v>480</v>
      </c>
      <c r="B7368">
        <v>460</v>
      </c>
      <c r="C7368" t="s">
        <v>1093</v>
      </c>
      <c r="D7368" t="s">
        <v>910</v>
      </c>
      <c r="E7368" t="s">
        <v>1050</v>
      </c>
      <c r="F7368" t="str">
        <f t="shared" si="115"/>
        <v>480460DKA6420DKA1060DKA3220</v>
      </c>
      <c r="G7368" t="s">
        <v>723</v>
      </c>
    </row>
    <row r="7369" spans="1:7" x14ac:dyDescent="0.25">
      <c r="A7369">
        <v>480</v>
      </c>
      <c r="B7369">
        <v>460</v>
      </c>
      <c r="C7369" t="s">
        <v>1093</v>
      </c>
      <c r="D7369" t="s">
        <v>910</v>
      </c>
      <c r="E7369" t="s">
        <v>1052</v>
      </c>
      <c r="F7369" t="str">
        <f t="shared" si="115"/>
        <v>480460DKA6420DKA1060DKA3230</v>
      </c>
      <c r="G7369" t="s">
        <v>723</v>
      </c>
    </row>
    <row r="7370" spans="1:7" x14ac:dyDescent="0.25">
      <c r="A7370">
        <v>480</v>
      </c>
      <c r="B7370">
        <v>460</v>
      </c>
      <c r="C7370" t="s">
        <v>1093</v>
      </c>
      <c r="D7370" t="s">
        <v>911</v>
      </c>
      <c r="E7370" t="s">
        <v>1046</v>
      </c>
      <c r="F7370" t="str">
        <f t="shared" si="115"/>
        <v>480460DKA6420DKA1070-1080DKA3200</v>
      </c>
      <c r="G7370" t="s">
        <v>723</v>
      </c>
    </row>
    <row r="7371" spans="1:7" x14ac:dyDescent="0.25">
      <c r="A7371">
        <v>480</v>
      </c>
      <c r="B7371">
        <v>460</v>
      </c>
      <c r="C7371" t="s">
        <v>1093</v>
      </c>
      <c r="D7371" t="s">
        <v>911</v>
      </c>
      <c r="E7371" t="s">
        <v>1048</v>
      </c>
      <c r="F7371" t="str">
        <f t="shared" si="115"/>
        <v>480460DKA6420DKA1070-1080DKA3210</v>
      </c>
      <c r="G7371" t="s">
        <v>723</v>
      </c>
    </row>
    <row r="7372" spans="1:7" x14ac:dyDescent="0.25">
      <c r="A7372">
        <v>480</v>
      </c>
      <c r="B7372">
        <v>460</v>
      </c>
      <c r="C7372" t="s">
        <v>1093</v>
      </c>
      <c r="D7372" t="s">
        <v>911</v>
      </c>
      <c r="E7372" t="s">
        <v>1050</v>
      </c>
      <c r="F7372" t="str">
        <f t="shared" si="115"/>
        <v>480460DKA6420DKA1070-1080DKA3220</v>
      </c>
      <c r="G7372" t="s">
        <v>723</v>
      </c>
    </row>
    <row r="7373" spans="1:7" x14ac:dyDescent="0.25">
      <c r="A7373">
        <v>480</v>
      </c>
      <c r="B7373">
        <v>460</v>
      </c>
      <c r="C7373" t="s">
        <v>1093</v>
      </c>
      <c r="D7373" t="s">
        <v>911</v>
      </c>
      <c r="E7373" t="s">
        <v>1052</v>
      </c>
      <c r="F7373" t="str">
        <f t="shared" si="115"/>
        <v>480460DKA6420DKA1070-1080DKA3230</v>
      </c>
      <c r="G7373" t="s">
        <v>723</v>
      </c>
    </row>
    <row r="7374" spans="1:7" x14ac:dyDescent="0.25">
      <c r="A7374">
        <v>480</v>
      </c>
      <c r="B7374">
        <v>460</v>
      </c>
      <c r="C7374" t="s">
        <v>1093</v>
      </c>
      <c r="D7374" t="s">
        <v>913</v>
      </c>
      <c r="E7374" t="s">
        <v>1046</v>
      </c>
      <c r="F7374" t="str">
        <f t="shared" si="115"/>
        <v>480460DKA6420DKA1090DKA3200</v>
      </c>
      <c r="G7374" t="s">
        <v>723</v>
      </c>
    </row>
    <row r="7375" spans="1:7" x14ac:dyDescent="0.25">
      <c r="A7375">
        <v>480</v>
      </c>
      <c r="B7375">
        <v>460</v>
      </c>
      <c r="C7375" t="s">
        <v>1093</v>
      </c>
      <c r="D7375" t="s">
        <v>913</v>
      </c>
      <c r="E7375" t="s">
        <v>1048</v>
      </c>
      <c r="F7375" t="str">
        <f t="shared" si="115"/>
        <v>480460DKA6420DKA1090DKA3210</v>
      </c>
      <c r="G7375" t="s">
        <v>723</v>
      </c>
    </row>
    <row r="7376" spans="1:7" x14ac:dyDescent="0.25">
      <c r="A7376">
        <v>480</v>
      </c>
      <c r="B7376">
        <v>460</v>
      </c>
      <c r="C7376" t="s">
        <v>1093</v>
      </c>
      <c r="D7376" t="s">
        <v>913</v>
      </c>
      <c r="E7376" t="s">
        <v>1050</v>
      </c>
      <c r="F7376" t="str">
        <f t="shared" si="115"/>
        <v>480460DKA6420DKA1090DKA3220</v>
      </c>
      <c r="G7376" t="s">
        <v>723</v>
      </c>
    </row>
    <row r="7377" spans="1:7" x14ac:dyDescent="0.25">
      <c r="A7377">
        <v>480</v>
      </c>
      <c r="B7377">
        <v>460</v>
      </c>
      <c r="C7377" t="s">
        <v>1093</v>
      </c>
      <c r="D7377" t="s">
        <v>913</v>
      </c>
      <c r="E7377" t="s">
        <v>1052</v>
      </c>
      <c r="F7377" t="str">
        <f t="shared" si="115"/>
        <v>480460DKA6420DKA1090DKA3230</v>
      </c>
      <c r="G7377" t="s">
        <v>723</v>
      </c>
    </row>
    <row r="7378" spans="1:7" x14ac:dyDescent="0.25">
      <c r="A7378">
        <v>480</v>
      </c>
      <c r="B7378">
        <v>460</v>
      </c>
      <c r="C7378" t="s">
        <v>1094</v>
      </c>
      <c r="D7378" t="s">
        <v>908</v>
      </c>
      <c r="E7378" t="s">
        <v>1046</v>
      </c>
      <c r="F7378" t="str">
        <f t="shared" si="115"/>
        <v>480460DKA6430DKA1040-1050DKA3200</v>
      </c>
      <c r="G7378" t="s">
        <v>723</v>
      </c>
    </row>
    <row r="7379" spans="1:7" x14ac:dyDescent="0.25">
      <c r="A7379">
        <v>480</v>
      </c>
      <c r="B7379">
        <v>460</v>
      </c>
      <c r="C7379" t="s">
        <v>1094</v>
      </c>
      <c r="D7379" t="s">
        <v>908</v>
      </c>
      <c r="E7379" t="s">
        <v>1048</v>
      </c>
      <c r="F7379" t="str">
        <f t="shared" si="115"/>
        <v>480460DKA6430DKA1040-1050DKA3210</v>
      </c>
      <c r="G7379" t="s">
        <v>723</v>
      </c>
    </row>
    <row r="7380" spans="1:7" x14ac:dyDescent="0.25">
      <c r="A7380">
        <v>480</v>
      </c>
      <c r="B7380">
        <v>460</v>
      </c>
      <c r="C7380" t="s">
        <v>1094</v>
      </c>
      <c r="D7380" t="s">
        <v>908</v>
      </c>
      <c r="E7380" t="s">
        <v>1050</v>
      </c>
      <c r="F7380" t="str">
        <f t="shared" si="115"/>
        <v>480460DKA6430DKA1040-1050DKA3220</v>
      </c>
      <c r="G7380" t="s">
        <v>723</v>
      </c>
    </row>
    <row r="7381" spans="1:7" x14ac:dyDescent="0.25">
      <c r="A7381">
        <v>480</v>
      </c>
      <c r="B7381">
        <v>460</v>
      </c>
      <c r="C7381" t="s">
        <v>1094</v>
      </c>
      <c r="D7381" t="s">
        <v>908</v>
      </c>
      <c r="E7381" t="s">
        <v>1052</v>
      </c>
      <c r="F7381" t="str">
        <f t="shared" si="115"/>
        <v>480460DKA6430DKA1040-1050DKA3230</v>
      </c>
      <c r="G7381" t="s">
        <v>723</v>
      </c>
    </row>
    <row r="7382" spans="1:7" x14ac:dyDescent="0.25">
      <c r="A7382">
        <v>480</v>
      </c>
      <c r="B7382">
        <v>460</v>
      </c>
      <c r="C7382" t="s">
        <v>1094</v>
      </c>
      <c r="D7382" t="s">
        <v>910</v>
      </c>
      <c r="E7382" t="s">
        <v>1046</v>
      </c>
      <c r="F7382" t="str">
        <f t="shared" si="115"/>
        <v>480460DKA6430DKA1060DKA3200</v>
      </c>
      <c r="G7382" t="s">
        <v>723</v>
      </c>
    </row>
    <row r="7383" spans="1:7" x14ac:dyDescent="0.25">
      <c r="A7383">
        <v>480</v>
      </c>
      <c r="B7383">
        <v>460</v>
      </c>
      <c r="C7383" t="s">
        <v>1094</v>
      </c>
      <c r="D7383" t="s">
        <v>910</v>
      </c>
      <c r="E7383" t="s">
        <v>1048</v>
      </c>
      <c r="F7383" t="str">
        <f t="shared" si="115"/>
        <v>480460DKA6430DKA1060DKA3210</v>
      </c>
      <c r="G7383" t="s">
        <v>723</v>
      </c>
    </row>
    <row r="7384" spans="1:7" x14ac:dyDescent="0.25">
      <c r="A7384">
        <v>480</v>
      </c>
      <c r="B7384">
        <v>460</v>
      </c>
      <c r="C7384" t="s">
        <v>1094</v>
      </c>
      <c r="D7384" t="s">
        <v>910</v>
      </c>
      <c r="E7384" t="s">
        <v>1050</v>
      </c>
      <c r="F7384" t="str">
        <f t="shared" si="115"/>
        <v>480460DKA6430DKA1060DKA3220</v>
      </c>
      <c r="G7384" t="s">
        <v>723</v>
      </c>
    </row>
    <row r="7385" spans="1:7" x14ac:dyDescent="0.25">
      <c r="A7385">
        <v>480</v>
      </c>
      <c r="B7385">
        <v>460</v>
      </c>
      <c r="C7385" t="s">
        <v>1094</v>
      </c>
      <c r="D7385" t="s">
        <v>910</v>
      </c>
      <c r="E7385" t="s">
        <v>1052</v>
      </c>
      <c r="F7385" t="str">
        <f t="shared" si="115"/>
        <v>480460DKA6430DKA1060DKA3230</v>
      </c>
      <c r="G7385" t="s">
        <v>723</v>
      </c>
    </row>
    <row r="7386" spans="1:7" x14ac:dyDescent="0.25">
      <c r="A7386">
        <v>480</v>
      </c>
      <c r="B7386">
        <v>460</v>
      </c>
      <c r="C7386" t="s">
        <v>1094</v>
      </c>
      <c r="D7386" t="s">
        <v>911</v>
      </c>
      <c r="E7386" t="s">
        <v>1046</v>
      </c>
      <c r="F7386" t="str">
        <f t="shared" si="115"/>
        <v>480460DKA6430DKA1070-1080DKA3200</v>
      </c>
      <c r="G7386" t="s">
        <v>723</v>
      </c>
    </row>
    <row r="7387" spans="1:7" x14ac:dyDescent="0.25">
      <c r="A7387">
        <v>480</v>
      </c>
      <c r="B7387">
        <v>460</v>
      </c>
      <c r="C7387" t="s">
        <v>1094</v>
      </c>
      <c r="D7387" t="s">
        <v>911</v>
      </c>
      <c r="E7387" t="s">
        <v>1048</v>
      </c>
      <c r="F7387" t="str">
        <f t="shared" si="115"/>
        <v>480460DKA6430DKA1070-1080DKA3210</v>
      </c>
      <c r="G7387" t="s">
        <v>723</v>
      </c>
    </row>
    <row r="7388" spans="1:7" x14ac:dyDescent="0.25">
      <c r="A7388">
        <v>480</v>
      </c>
      <c r="B7388">
        <v>460</v>
      </c>
      <c r="C7388" t="s">
        <v>1094</v>
      </c>
      <c r="D7388" t="s">
        <v>911</v>
      </c>
      <c r="E7388" t="s">
        <v>1050</v>
      </c>
      <c r="F7388" t="str">
        <f t="shared" si="115"/>
        <v>480460DKA6430DKA1070-1080DKA3220</v>
      </c>
      <c r="G7388" t="s">
        <v>723</v>
      </c>
    </row>
    <row r="7389" spans="1:7" x14ac:dyDescent="0.25">
      <c r="A7389">
        <v>480</v>
      </c>
      <c r="B7389">
        <v>460</v>
      </c>
      <c r="C7389" t="s">
        <v>1094</v>
      </c>
      <c r="D7389" t="s">
        <v>911</v>
      </c>
      <c r="E7389" t="s">
        <v>1052</v>
      </c>
      <c r="F7389" t="str">
        <f t="shared" si="115"/>
        <v>480460DKA6430DKA1070-1080DKA3230</v>
      </c>
      <c r="G7389" t="s">
        <v>723</v>
      </c>
    </row>
    <row r="7390" spans="1:7" x14ac:dyDescent="0.25">
      <c r="A7390">
        <v>480</v>
      </c>
      <c r="B7390">
        <v>460</v>
      </c>
      <c r="C7390" t="s">
        <v>1094</v>
      </c>
      <c r="D7390" t="s">
        <v>913</v>
      </c>
      <c r="E7390" t="s">
        <v>1046</v>
      </c>
      <c r="F7390" t="str">
        <f t="shared" si="115"/>
        <v>480460DKA6430DKA1090DKA3200</v>
      </c>
      <c r="G7390" t="s">
        <v>723</v>
      </c>
    </row>
    <row r="7391" spans="1:7" x14ac:dyDescent="0.25">
      <c r="A7391">
        <v>480</v>
      </c>
      <c r="B7391">
        <v>460</v>
      </c>
      <c r="C7391" t="s">
        <v>1094</v>
      </c>
      <c r="D7391" t="s">
        <v>913</v>
      </c>
      <c r="E7391" t="s">
        <v>1048</v>
      </c>
      <c r="F7391" t="str">
        <f t="shared" si="115"/>
        <v>480460DKA6430DKA1090DKA3210</v>
      </c>
      <c r="G7391" t="s">
        <v>723</v>
      </c>
    </row>
    <row r="7392" spans="1:7" x14ac:dyDescent="0.25">
      <c r="A7392">
        <v>480</v>
      </c>
      <c r="B7392">
        <v>460</v>
      </c>
      <c r="C7392" t="s">
        <v>1094</v>
      </c>
      <c r="D7392" t="s">
        <v>913</v>
      </c>
      <c r="E7392" t="s">
        <v>1050</v>
      </c>
      <c r="F7392" t="str">
        <f t="shared" si="115"/>
        <v>480460DKA6430DKA1090DKA3220</v>
      </c>
      <c r="G7392" t="s">
        <v>723</v>
      </c>
    </row>
    <row r="7393" spans="1:7" x14ac:dyDescent="0.25">
      <c r="A7393">
        <v>480</v>
      </c>
      <c r="B7393">
        <v>460</v>
      </c>
      <c r="C7393" t="s">
        <v>1094</v>
      </c>
      <c r="D7393" t="s">
        <v>913</v>
      </c>
      <c r="E7393" t="s">
        <v>1052</v>
      </c>
      <c r="F7393" t="str">
        <f t="shared" si="115"/>
        <v>480460DKA6430DKA1090DKA3230</v>
      </c>
      <c r="G7393" t="s">
        <v>723</v>
      </c>
    </row>
    <row r="7394" spans="1:7" x14ac:dyDescent="0.25">
      <c r="A7394">
        <v>480</v>
      </c>
      <c r="B7394">
        <v>470</v>
      </c>
      <c r="C7394" t="s">
        <v>1092</v>
      </c>
      <c r="D7394" t="s">
        <v>908</v>
      </c>
      <c r="E7394" t="s">
        <v>1046</v>
      </c>
      <c r="F7394" t="str">
        <f t="shared" si="115"/>
        <v>480470DKA6410DKA1040-1050DKA3200</v>
      </c>
      <c r="G7394" t="s">
        <v>723</v>
      </c>
    </row>
    <row r="7395" spans="1:7" x14ac:dyDescent="0.25">
      <c r="A7395">
        <v>480</v>
      </c>
      <c r="B7395">
        <v>470</v>
      </c>
      <c r="C7395" t="s">
        <v>1092</v>
      </c>
      <c r="D7395" t="s">
        <v>908</v>
      </c>
      <c r="E7395" t="s">
        <v>1048</v>
      </c>
      <c r="F7395" t="str">
        <f t="shared" si="115"/>
        <v>480470DKA6410DKA1040-1050DKA3210</v>
      </c>
      <c r="G7395" t="s">
        <v>723</v>
      </c>
    </row>
    <row r="7396" spans="1:7" x14ac:dyDescent="0.25">
      <c r="A7396">
        <v>480</v>
      </c>
      <c r="B7396">
        <v>470</v>
      </c>
      <c r="C7396" t="s">
        <v>1092</v>
      </c>
      <c r="D7396" t="s">
        <v>908</v>
      </c>
      <c r="E7396" t="s">
        <v>1050</v>
      </c>
      <c r="F7396" t="str">
        <f t="shared" si="115"/>
        <v>480470DKA6410DKA1040-1050DKA3220</v>
      </c>
      <c r="G7396" t="s">
        <v>723</v>
      </c>
    </row>
    <row r="7397" spans="1:7" x14ac:dyDescent="0.25">
      <c r="A7397">
        <v>480</v>
      </c>
      <c r="B7397">
        <v>470</v>
      </c>
      <c r="C7397" t="s">
        <v>1092</v>
      </c>
      <c r="D7397" t="s">
        <v>908</v>
      </c>
      <c r="E7397" t="s">
        <v>1052</v>
      </c>
      <c r="F7397" t="str">
        <f t="shared" si="115"/>
        <v>480470DKA6410DKA1040-1050DKA3230</v>
      </c>
      <c r="G7397" t="s">
        <v>723</v>
      </c>
    </row>
    <row r="7398" spans="1:7" x14ac:dyDescent="0.25">
      <c r="A7398">
        <v>480</v>
      </c>
      <c r="B7398">
        <v>470</v>
      </c>
      <c r="C7398" t="s">
        <v>1092</v>
      </c>
      <c r="D7398" t="s">
        <v>910</v>
      </c>
      <c r="E7398" t="s">
        <v>1046</v>
      </c>
      <c r="F7398" t="str">
        <f t="shared" si="115"/>
        <v>480470DKA6410DKA1060DKA3200</v>
      </c>
      <c r="G7398" t="s">
        <v>723</v>
      </c>
    </row>
    <row r="7399" spans="1:7" x14ac:dyDescent="0.25">
      <c r="A7399">
        <v>480</v>
      </c>
      <c r="B7399">
        <v>470</v>
      </c>
      <c r="C7399" t="s">
        <v>1092</v>
      </c>
      <c r="D7399" t="s">
        <v>910</v>
      </c>
      <c r="E7399" t="s">
        <v>1048</v>
      </c>
      <c r="F7399" t="str">
        <f t="shared" si="115"/>
        <v>480470DKA6410DKA1060DKA3210</v>
      </c>
      <c r="G7399" t="s">
        <v>723</v>
      </c>
    </row>
    <row r="7400" spans="1:7" x14ac:dyDescent="0.25">
      <c r="A7400">
        <v>480</v>
      </c>
      <c r="B7400">
        <v>470</v>
      </c>
      <c r="C7400" t="s">
        <v>1092</v>
      </c>
      <c r="D7400" t="s">
        <v>910</v>
      </c>
      <c r="E7400" t="s">
        <v>1050</v>
      </c>
      <c r="F7400" t="str">
        <f t="shared" si="115"/>
        <v>480470DKA6410DKA1060DKA3220</v>
      </c>
      <c r="G7400" t="s">
        <v>723</v>
      </c>
    </row>
    <row r="7401" spans="1:7" x14ac:dyDescent="0.25">
      <c r="A7401">
        <v>480</v>
      </c>
      <c r="B7401">
        <v>470</v>
      </c>
      <c r="C7401" t="s">
        <v>1092</v>
      </c>
      <c r="D7401" t="s">
        <v>910</v>
      </c>
      <c r="E7401" t="s">
        <v>1052</v>
      </c>
      <c r="F7401" t="str">
        <f t="shared" si="115"/>
        <v>480470DKA6410DKA1060DKA3230</v>
      </c>
      <c r="G7401" t="s">
        <v>723</v>
      </c>
    </row>
    <row r="7402" spans="1:7" x14ac:dyDescent="0.25">
      <c r="A7402">
        <v>480</v>
      </c>
      <c r="B7402">
        <v>470</v>
      </c>
      <c r="C7402" t="s">
        <v>1092</v>
      </c>
      <c r="D7402" t="s">
        <v>911</v>
      </c>
      <c r="E7402" t="s">
        <v>1046</v>
      </c>
      <c r="F7402" t="str">
        <f t="shared" si="115"/>
        <v>480470DKA6410DKA1070-1080DKA3200</v>
      </c>
      <c r="G7402" t="s">
        <v>723</v>
      </c>
    </row>
    <row r="7403" spans="1:7" x14ac:dyDescent="0.25">
      <c r="A7403">
        <v>480</v>
      </c>
      <c r="B7403">
        <v>470</v>
      </c>
      <c r="C7403" t="s">
        <v>1092</v>
      </c>
      <c r="D7403" t="s">
        <v>911</v>
      </c>
      <c r="E7403" t="s">
        <v>1048</v>
      </c>
      <c r="F7403" t="str">
        <f t="shared" si="115"/>
        <v>480470DKA6410DKA1070-1080DKA3210</v>
      </c>
      <c r="G7403" t="s">
        <v>723</v>
      </c>
    </row>
    <row r="7404" spans="1:7" x14ac:dyDescent="0.25">
      <c r="A7404">
        <v>480</v>
      </c>
      <c r="B7404">
        <v>470</v>
      </c>
      <c r="C7404" t="s">
        <v>1092</v>
      </c>
      <c r="D7404" t="s">
        <v>911</v>
      </c>
      <c r="E7404" t="s">
        <v>1050</v>
      </c>
      <c r="F7404" t="str">
        <f t="shared" si="115"/>
        <v>480470DKA6410DKA1070-1080DKA3220</v>
      </c>
      <c r="G7404" t="s">
        <v>723</v>
      </c>
    </row>
    <row r="7405" spans="1:7" x14ac:dyDescent="0.25">
      <c r="A7405">
        <v>480</v>
      </c>
      <c r="B7405">
        <v>470</v>
      </c>
      <c r="C7405" t="s">
        <v>1092</v>
      </c>
      <c r="D7405" t="s">
        <v>911</v>
      </c>
      <c r="E7405" t="s">
        <v>1052</v>
      </c>
      <c r="F7405" t="str">
        <f t="shared" si="115"/>
        <v>480470DKA6410DKA1070-1080DKA3230</v>
      </c>
      <c r="G7405" t="s">
        <v>723</v>
      </c>
    </row>
    <row r="7406" spans="1:7" x14ac:dyDescent="0.25">
      <c r="A7406">
        <v>480</v>
      </c>
      <c r="B7406">
        <v>470</v>
      </c>
      <c r="C7406" t="s">
        <v>1092</v>
      </c>
      <c r="D7406" t="s">
        <v>913</v>
      </c>
      <c r="E7406" t="s">
        <v>1046</v>
      </c>
      <c r="F7406" t="str">
        <f t="shared" si="115"/>
        <v>480470DKA6410DKA1090DKA3200</v>
      </c>
      <c r="G7406" t="s">
        <v>723</v>
      </c>
    </row>
    <row r="7407" spans="1:7" x14ac:dyDescent="0.25">
      <c r="A7407">
        <v>480</v>
      </c>
      <c r="B7407">
        <v>470</v>
      </c>
      <c r="C7407" t="s">
        <v>1092</v>
      </c>
      <c r="D7407" t="s">
        <v>913</v>
      </c>
      <c r="E7407" t="s">
        <v>1048</v>
      </c>
      <c r="F7407" t="str">
        <f t="shared" si="115"/>
        <v>480470DKA6410DKA1090DKA3210</v>
      </c>
      <c r="G7407" t="s">
        <v>723</v>
      </c>
    </row>
    <row r="7408" spans="1:7" x14ac:dyDescent="0.25">
      <c r="A7408">
        <v>480</v>
      </c>
      <c r="B7408">
        <v>470</v>
      </c>
      <c r="C7408" t="s">
        <v>1092</v>
      </c>
      <c r="D7408" t="s">
        <v>913</v>
      </c>
      <c r="E7408" t="s">
        <v>1050</v>
      </c>
      <c r="F7408" t="str">
        <f t="shared" si="115"/>
        <v>480470DKA6410DKA1090DKA3220</v>
      </c>
      <c r="G7408" t="s">
        <v>723</v>
      </c>
    </row>
    <row r="7409" spans="1:7" x14ac:dyDescent="0.25">
      <c r="A7409">
        <v>480</v>
      </c>
      <c r="B7409">
        <v>470</v>
      </c>
      <c r="C7409" t="s">
        <v>1092</v>
      </c>
      <c r="D7409" t="s">
        <v>913</v>
      </c>
      <c r="E7409" t="s">
        <v>1052</v>
      </c>
      <c r="F7409" t="str">
        <f t="shared" si="115"/>
        <v>480470DKA6410DKA1090DKA3230</v>
      </c>
      <c r="G7409" t="s">
        <v>723</v>
      </c>
    </row>
    <row r="7410" spans="1:7" x14ac:dyDescent="0.25">
      <c r="A7410">
        <v>480</v>
      </c>
      <c r="B7410">
        <v>470</v>
      </c>
      <c r="C7410" t="s">
        <v>1093</v>
      </c>
      <c r="D7410" t="s">
        <v>908</v>
      </c>
      <c r="E7410" t="s">
        <v>1046</v>
      </c>
      <c r="F7410" t="str">
        <f t="shared" si="115"/>
        <v>480470DKA6420DKA1040-1050DKA3200</v>
      </c>
      <c r="G7410" t="s">
        <v>723</v>
      </c>
    </row>
    <row r="7411" spans="1:7" x14ac:dyDescent="0.25">
      <c r="A7411">
        <v>480</v>
      </c>
      <c r="B7411">
        <v>470</v>
      </c>
      <c r="C7411" t="s">
        <v>1093</v>
      </c>
      <c r="D7411" t="s">
        <v>908</v>
      </c>
      <c r="E7411" t="s">
        <v>1048</v>
      </c>
      <c r="F7411" t="str">
        <f t="shared" si="115"/>
        <v>480470DKA6420DKA1040-1050DKA3210</v>
      </c>
      <c r="G7411" t="s">
        <v>723</v>
      </c>
    </row>
    <row r="7412" spans="1:7" x14ac:dyDescent="0.25">
      <c r="A7412">
        <v>480</v>
      </c>
      <c r="B7412">
        <v>470</v>
      </c>
      <c r="C7412" t="s">
        <v>1093</v>
      </c>
      <c r="D7412" t="s">
        <v>908</v>
      </c>
      <c r="E7412" t="s">
        <v>1050</v>
      </c>
      <c r="F7412" t="str">
        <f t="shared" si="115"/>
        <v>480470DKA6420DKA1040-1050DKA3220</v>
      </c>
      <c r="G7412" t="s">
        <v>723</v>
      </c>
    </row>
    <row r="7413" spans="1:7" x14ac:dyDescent="0.25">
      <c r="A7413">
        <v>480</v>
      </c>
      <c r="B7413">
        <v>470</v>
      </c>
      <c r="C7413" t="s">
        <v>1093</v>
      </c>
      <c r="D7413" t="s">
        <v>908</v>
      </c>
      <c r="E7413" t="s">
        <v>1052</v>
      </c>
      <c r="F7413" t="str">
        <f t="shared" si="115"/>
        <v>480470DKA6420DKA1040-1050DKA3230</v>
      </c>
      <c r="G7413" t="s">
        <v>723</v>
      </c>
    </row>
    <row r="7414" spans="1:7" x14ac:dyDescent="0.25">
      <c r="A7414">
        <v>480</v>
      </c>
      <c r="B7414">
        <v>470</v>
      </c>
      <c r="C7414" t="s">
        <v>1093</v>
      </c>
      <c r="D7414" t="s">
        <v>910</v>
      </c>
      <c r="E7414" t="s">
        <v>1046</v>
      </c>
      <c r="F7414" t="str">
        <f t="shared" si="115"/>
        <v>480470DKA6420DKA1060DKA3200</v>
      </c>
      <c r="G7414" t="s">
        <v>723</v>
      </c>
    </row>
    <row r="7415" spans="1:7" x14ac:dyDescent="0.25">
      <c r="A7415">
        <v>480</v>
      </c>
      <c r="B7415">
        <v>470</v>
      </c>
      <c r="C7415" t="s">
        <v>1093</v>
      </c>
      <c r="D7415" t="s">
        <v>910</v>
      </c>
      <c r="E7415" t="s">
        <v>1048</v>
      </c>
      <c r="F7415" t="str">
        <f t="shared" si="115"/>
        <v>480470DKA6420DKA1060DKA3210</v>
      </c>
      <c r="G7415" t="s">
        <v>723</v>
      </c>
    </row>
    <row r="7416" spans="1:7" x14ac:dyDescent="0.25">
      <c r="A7416">
        <v>480</v>
      </c>
      <c r="B7416">
        <v>470</v>
      </c>
      <c r="C7416" t="s">
        <v>1093</v>
      </c>
      <c r="D7416" t="s">
        <v>910</v>
      </c>
      <c r="E7416" t="s">
        <v>1050</v>
      </c>
      <c r="F7416" t="str">
        <f t="shared" si="115"/>
        <v>480470DKA6420DKA1060DKA3220</v>
      </c>
      <c r="G7416" t="s">
        <v>723</v>
      </c>
    </row>
    <row r="7417" spans="1:7" x14ac:dyDescent="0.25">
      <c r="A7417">
        <v>480</v>
      </c>
      <c r="B7417">
        <v>470</v>
      </c>
      <c r="C7417" t="s">
        <v>1093</v>
      </c>
      <c r="D7417" t="s">
        <v>910</v>
      </c>
      <c r="E7417" t="s">
        <v>1052</v>
      </c>
      <c r="F7417" t="str">
        <f t="shared" si="115"/>
        <v>480470DKA6420DKA1060DKA3230</v>
      </c>
      <c r="G7417" t="s">
        <v>723</v>
      </c>
    </row>
    <row r="7418" spans="1:7" x14ac:dyDescent="0.25">
      <c r="A7418">
        <v>480</v>
      </c>
      <c r="B7418">
        <v>470</v>
      </c>
      <c r="C7418" t="s">
        <v>1093</v>
      </c>
      <c r="D7418" t="s">
        <v>911</v>
      </c>
      <c r="E7418" t="s">
        <v>1046</v>
      </c>
      <c r="F7418" t="str">
        <f t="shared" si="115"/>
        <v>480470DKA6420DKA1070-1080DKA3200</v>
      </c>
      <c r="G7418" t="s">
        <v>723</v>
      </c>
    </row>
    <row r="7419" spans="1:7" x14ac:dyDescent="0.25">
      <c r="A7419">
        <v>480</v>
      </c>
      <c r="B7419">
        <v>470</v>
      </c>
      <c r="C7419" t="s">
        <v>1093</v>
      </c>
      <c r="D7419" t="s">
        <v>911</v>
      </c>
      <c r="E7419" t="s">
        <v>1048</v>
      </c>
      <c r="F7419" t="str">
        <f t="shared" si="115"/>
        <v>480470DKA6420DKA1070-1080DKA3210</v>
      </c>
      <c r="G7419" t="s">
        <v>723</v>
      </c>
    </row>
    <row r="7420" spans="1:7" x14ac:dyDescent="0.25">
      <c r="A7420">
        <v>480</v>
      </c>
      <c r="B7420">
        <v>470</v>
      </c>
      <c r="C7420" t="s">
        <v>1093</v>
      </c>
      <c r="D7420" t="s">
        <v>911</v>
      </c>
      <c r="E7420" t="s">
        <v>1050</v>
      </c>
      <c r="F7420" t="str">
        <f t="shared" si="115"/>
        <v>480470DKA6420DKA1070-1080DKA3220</v>
      </c>
      <c r="G7420" t="s">
        <v>723</v>
      </c>
    </row>
    <row r="7421" spans="1:7" x14ac:dyDescent="0.25">
      <c r="A7421">
        <v>480</v>
      </c>
      <c r="B7421">
        <v>470</v>
      </c>
      <c r="C7421" t="s">
        <v>1093</v>
      </c>
      <c r="D7421" t="s">
        <v>911</v>
      </c>
      <c r="E7421" t="s">
        <v>1052</v>
      </c>
      <c r="F7421" t="str">
        <f t="shared" si="115"/>
        <v>480470DKA6420DKA1070-1080DKA3230</v>
      </c>
      <c r="G7421" t="s">
        <v>723</v>
      </c>
    </row>
    <row r="7422" spans="1:7" x14ac:dyDescent="0.25">
      <c r="A7422">
        <v>480</v>
      </c>
      <c r="B7422">
        <v>470</v>
      </c>
      <c r="C7422" t="s">
        <v>1093</v>
      </c>
      <c r="D7422" t="s">
        <v>913</v>
      </c>
      <c r="E7422" t="s">
        <v>1046</v>
      </c>
      <c r="F7422" t="str">
        <f t="shared" si="115"/>
        <v>480470DKA6420DKA1090DKA3200</v>
      </c>
      <c r="G7422" t="s">
        <v>723</v>
      </c>
    </row>
    <row r="7423" spans="1:7" x14ac:dyDescent="0.25">
      <c r="A7423">
        <v>480</v>
      </c>
      <c r="B7423">
        <v>470</v>
      </c>
      <c r="C7423" t="s">
        <v>1093</v>
      </c>
      <c r="D7423" t="s">
        <v>913</v>
      </c>
      <c r="E7423" t="s">
        <v>1048</v>
      </c>
      <c r="F7423" t="str">
        <f t="shared" si="115"/>
        <v>480470DKA6420DKA1090DKA3210</v>
      </c>
      <c r="G7423" t="s">
        <v>723</v>
      </c>
    </row>
    <row r="7424" spans="1:7" x14ac:dyDescent="0.25">
      <c r="A7424">
        <v>480</v>
      </c>
      <c r="B7424">
        <v>470</v>
      </c>
      <c r="C7424" t="s">
        <v>1093</v>
      </c>
      <c r="D7424" t="s">
        <v>913</v>
      </c>
      <c r="E7424" t="s">
        <v>1050</v>
      </c>
      <c r="F7424" t="str">
        <f t="shared" si="115"/>
        <v>480470DKA6420DKA1090DKA3220</v>
      </c>
      <c r="G7424" t="s">
        <v>723</v>
      </c>
    </row>
    <row r="7425" spans="1:7" x14ac:dyDescent="0.25">
      <c r="A7425">
        <v>480</v>
      </c>
      <c r="B7425">
        <v>470</v>
      </c>
      <c r="C7425" t="s">
        <v>1093</v>
      </c>
      <c r="D7425" t="s">
        <v>913</v>
      </c>
      <c r="E7425" t="s">
        <v>1052</v>
      </c>
      <c r="F7425" t="str">
        <f t="shared" si="115"/>
        <v>480470DKA6420DKA1090DKA3230</v>
      </c>
      <c r="G7425" t="s">
        <v>723</v>
      </c>
    </row>
    <row r="7426" spans="1:7" x14ac:dyDescent="0.25">
      <c r="A7426">
        <v>480</v>
      </c>
      <c r="B7426">
        <v>470</v>
      </c>
      <c r="C7426" t="s">
        <v>1094</v>
      </c>
      <c r="D7426" t="s">
        <v>908</v>
      </c>
      <c r="E7426" t="s">
        <v>1046</v>
      </c>
      <c r="F7426" t="str">
        <f t="shared" si="115"/>
        <v>480470DKA6430DKA1040-1050DKA3200</v>
      </c>
      <c r="G7426" t="s">
        <v>723</v>
      </c>
    </row>
    <row r="7427" spans="1:7" x14ac:dyDescent="0.25">
      <c r="A7427">
        <v>480</v>
      </c>
      <c r="B7427">
        <v>470</v>
      </c>
      <c r="C7427" t="s">
        <v>1094</v>
      </c>
      <c r="D7427" t="s">
        <v>908</v>
      </c>
      <c r="E7427" t="s">
        <v>1048</v>
      </c>
      <c r="F7427" t="str">
        <f t="shared" ref="F7427:F7490" si="116">CONCATENATE(A7427,B7427,C7427,D7427,E7427)</f>
        <v>480470DKA6430DKA1040-1050DKA3210</v>
      </c>
      <c r="G7427" t="s">
        <v>723</v>
      </c>
    </row>
    <row r="7428" spans="1:7" x14ac:dyDescent="0.25">
      <c r="A7428">
        <v>480</v>
      </c>
      <c r="B7428">
        <v>470</v>
      </c>
      <c r="C7428" t="s">
        <v>1094</v>
      </c>
      <c r="D7428" t="s">
        <v>908</v>
      </c>
      <c r="E7428" t="s">
        <v>1050</v>
      </c>
      <c r="F7428" t="str">
        <f t="shared" si="116"/>
        <v>480470DKA6430DKA1040-1050DKA3220</v>
      </c>
      <c r="G7428" t="s">
        <v>723</v>
      </c>
    </row>
    <row r="7429" spans="1:7" x14ac:dyDescent="0.25">
      <c r="A7429">
        <v>480</v>
      </c>
      <c r="B7429">
        <v>470</v>
      </c>
      <c r="C7429" t="s">
        <v>1094</v>
      </c>
      <c r="D7429" t="s">
        <v>908</v>
      </c>
      <c r="E7429" t="s">
        <v>1052</v>
      </c>
      <c r="F7429" t="str">
        <f t="shared" si="116"/>
        <v>480470DKA6430DKA1040-1050DKA3230</v>
      </c>
      <c r="G7429" t="s">
        <v>723</v>
      </c>
    </row>
    <row r="7430" spans="1:7" x14ac:dyDescent="0.25">
      <c r="A7430">
        <v>480</v>
      </c>
      <c r="B7430">
        <v>470</v>
      </c>
      <c r="C7430" t="s">
        <v>1094</v>
      </c>
      <c r="D7430" t="s">
        <v>910</v>
      </c>
      <c r="E7430" t="s">
        <v>1046</v>
      </c>
      <c r="F7430" t="str">
        <f t="shared" si="116"/>
        <v>480470DKA6430DKA1060DKA3200</v>
      </c>
      <c r="G7430" t="s">
        <v>723</v>
      </c>
    </row>
    <row r="7431" spans="1:7" x14ac:dyDescent="0.25">
      <c r="A7431">
        <v>480</v>
      </c>
      <c r="B7431">
        <v>470</v>
      </c>
      <c r="C7431" t="s">
        <v>1094</v>
      </c>
      <c r="D7431" t="s">
        <v>910</v>
      </c>
      <c r="E7431" t="s">
        <v>1048</v>
      </c>
      <c r="F7431" t="str">
        <f t="shared" si="116"/>
        <v>480470DKA6430DKA1060DKA3210</v>
      </c>
      <c r="G7431" t="s">
        <v>723</v>
      </c>
    </row>
    <row r="7432" spans="1:7" x14ac:dyDescent="0.25">
      <c r="A7432">
        <v>480</v>
      </c>
      <c r="B7432">
        <v>470</v>
      </c>
      <c r="C7432" t="s">
        <v>1094</v>
      </c>
      <c r="D7432" t="s">
        <v>910</v>
      </c>
      <c r="E7432" t="s">
        <v>1050</v>
      </c>
      <c r="F7432" t="str">
        <f t="shared" si="116"/>
        <v>480470DKA6430DKA1060DKA3220</v>
      </c>
      <c r="G7432" t="s">
        <v>723</v>
      </c>
    </row>
    <row r="7433" spans="1:7" x14ac:dyDescent="0.25">
      <c r="A7433">
        <v>480</v>
      </c>
      <c r="B7433">
        <v>470</v>
      </c>
      <c r="C7433" t="s">
        <v>1094</v>
      </c>
      <c r="D7433" t="s">
        <v>910</v>
      </c>
      <c r="E7433" t="s">
        <v>1052</v>
      </c>
      <c r="F7433" t="str">
        <f t="shared" si="116"/>
        <v>480470DKA6430DKA1060DKA3230</v>
      </c>
      <c r="G7433" t="s">
        <v>723</v>
      </c>
    </row>
    <row r="7434" spans="1:7" x14ac:dyDescent="0.25">
      <c r="A7434">
        <v>480</v>
      </c>
      <c r="B7434">
        <v>470</v>
      </c>
      <c r="C7434" t="s">
        <v>1094</v>
      </c>
      <c r="D7434" t="s">
        <v>911</v>
      </c>
      <c r="E7434" t="s">
        <v>1046</v>
      </c>
      <c r="F7434" t="str">
        <f t="shared" si="116"/>
        <v>480470DKA6430DKA1070-1080DKA3200</v>
      </c>
      <c r="G7434" t="s">
        <v>501</v>
      </c>
    </row>
    <row r="7435" spans="1:7" x14ac:dyDescent="0.25">
      <c r="A7435">
        <v>480</v>
      </c>
      <c r="B7435">
        <v>470</v>
      </c>
      <c r="C7435" t="s">
        <v>1094</v>
      </c>
      <c r="D7435" t="s">
        <v>911</v>
      </c>
      <c r="E7435" t="s">
        <v>1048</v>
      </c>
      <c r="F7435" t="str">
        <f t="shared" si="116"/>
        <v>480470DKA6430DKA1070-1080DKA3210</v>
      </c>
      <c r="G7435" t="s">
        <v>501</v>
      </c>
    </row>
    <row r="7436" spans="1:7" x14ac:dyDescent="0.25">
      <c r="A7436">
        <v>480</v>
      </c>
      <c r="B7436">
        <v>470</v>
      </c>
      <c r="C7436" t="s">
        <v>1094</v>
      </c>
      <c r="D7436" t="s">
        <v>911</v>
      </c>
      <c r="E7436" t="s">
        <v>1050</v>
      </c>
      <c r="F7436" t="str">
        <f t="shared" si="116"/>
        <v>480470DKA6430DKA1070-1080DKA3220</v>
      </c>
      <c r="G7436" t="s">
        <v>723</v>
      </c>
    </row>
    <row r="7437" spans="1:7" x14ac:dyDescent="0.25">
      <c r="A7437">
        <v>480</v>
      </c>
      <c r="B7437">
        <v>470</v>
      </c>
      <c r="C7437" t="s">
        <v>1094</v>
      </c>
      <c r="D7437" t="s">
        <v>911</v>
      </c>
      <c r="E7437" t="s">
        <v>1052</v>
      </c>
      <c r="F7437" t="str">
        <f t="shared" si="116"/>
        <v>480470DKA6430DKA1070-1080DKA3230</v>
      </c>
      <c r="G7437" t="s">
        <v>723</v>
      </c>
    </row>
    <row r="7438" spans="1:7" x14ac:dyDescent="0.25">
      <c r="A7438">
        <v>480</v>
      </c>
      <c r="B7438">
        <v>470</v>
      </c>
      <c r="C7438" t="s">
        <v>1094</v>
      </c>
      <c r="D7438" t="s">
        <v>913</v>
      </c>
      <c r="E7438" t="s">
        <v>1046</v>
      </c>
      <c r="F7438" t="str">
        <f t="shared" si="116"/>
        <v>480470DKA6430DKA1090DKA3200</v>
      </c>
      <c r="G7438" t="s">
        <v>723</v>
      </c>
    </row>
    <row r="7439" spans="1:7" x14ac:dyDescent="0.25">
      <c r="A7439">
        <v>480</v>
      </c>
      <c r="B7439">
        <v>470</v>
      </c>
      <c r="C7439" t="s">
        <v>1094</v>
      </c>
      <c r="D7439" t="s">
        <v>913</v>
      </c>
      <c r="E7439" t="s">
        <v>1048</v>
      </c>
      <c r="F7439" t="str">
        <f t="shared" si="116"/>
        <v>480470DKA6430DKA1090DKA3210</v>
      </c>
      <c r="G7439" t="s">
        <v>723</v>
      </c>
    </row>
    <row r="7440" spans="1:7" x14ac:dyDescent="0.25">
      <c r="A7440">
        <v>480</v>
      </c>
      <c r="B7440">
        <v>470</v>
      </c>
      <c r="C7440" t="s">
        <v>1094</v>
      </c>
      <c r="D7440" t="s">
        <v>913</v>
      </c>
      <c r="E7440" t="s">
        <v>1050</v>
      </c>
      <c r="F7440" t="str">
        <f t="shared" si="116"/>
        <v>480470DKA6430DKA1090DKA3220</v>
      </c>
      <c r="G7440" t="s">
        <v>723</v>
      </c>
    </row>
    <row r="7441" spans="1:7" x14ac:dyDescent="0.25">
      <c r="A7441">
        <v>480</v>
      </c>
      <c r="B7441">
        <v>470</v>
      </c>
      <c r="C7441" t="s">
        <v>1094</v>
      </c>
      <c r="D7441" t="s">
        <v>913</v>
      </c>
      <c r="E7441" t="s">
        <v>1052</v>
      </c>
      <c r="F7441" t="str">
        <f t="shared" si="116"/>
        <v>480470DKA6430DKA1090DKA3230</v>
      </c>
      <c r="G7441" t="s">
        <v>723</v>
      </c>
    </row>
    <row r="7442" spans="1:7" x14ac:dyDescent="0.25">
      <c r="A7442">
        <v>480</v>
      </c>
      <c r="B7442">
        <v>480</v>
      </c>
      <c r="C7442" t="s">
        <v>1092</v>
      </c>
      <c r="D7442" t="s">
        <v>908</v>
      </c>
      <c r="E7442" t="s">
        <v>1046</v>
      </c>
      <c r="F7442" t="str">
        <f t="shared" si="116"/>
        <v>480480DKA6410DKA1040-1050DKA3200</v>
      </c>
      <c r="G7442" t="s">
        <v>723</v>
      </c>
    </row>
    <row r="7443" spans="1:7" x14ac:dyDescent="0.25">
      <c r="A7443">
        <v>480</v>
      </c>
      <c r="B7443">
        <v>480</v>
      </c>
      <c r="C7443" t="s">
        <v>1092</v>
      </c>
      <c r="D7443" t="s">
        <v>908</v>
      </c>
      <c r="E7443" t="s">
        <v>1048</v>
      </c>
      <c r="F7443" t="str">
        <f t="shared" si="116"/>
        <v>480480DKA6410DKA1040-1050DKA3210</v>
      </c>
      <c r="G7443" t="s">
        <v>723</v>
      </c>
    </row>
    <row r="7444" spans="1:7" x14ac:dyDescent="0.25">
      <c r="A7444">
        <v>480</v>
      </c>
      <c r="B7444">
        <v>480</v>
      </c>
      <c r="C7444" t="s">
        <v>1092</v>
      </c>
      <c r="D7444" t="s">
        <v>908</v>
      </c>
      <c r="E7444" t="s">
        <v>1050</v>
      </c>
      <c r="F7444" t="str">
        <f t="shared" si="116"/>
        <v>480480DKA6410DKA1040-1050DKA3220</v>
      </c>
      <c r="G7444" t="s">
        <v>723</v>
      </c>
    </row>
    <row r="7445" spans="1:7" x14ac:dyDescent="0.25">
      <c r="A7445">
        <v>480</v>
      </c>
      <c r="B7445">
        <v>480</v>
      </c>
      <c r="C7445" t="s">
        <v>1092</v>
      </c>
      <c r="D7445" t="s">
        <v>908</v>
      </c>
      <c r="E7445" t="s">
        <v>1052</v>
      </c>
      <c r="F7445" t="str">
        <f t="shared" si="116"/>
        <v>480480DKA6410DKA1040-1050DKA3230</v>
      </c>
      <c r="G7445" t="s">
        <v>723</v>
      </c>
    </row>
    <row r="7446" spans="1:7" x14ac:dyDescent="0.25">
      <c r="A7446">
        <v>480</v>
      </c>
      <c r="B7446">
        <v>480</v>
      </c>
      <c r="C7446" t="s">
        <v>1092</v>
      </c>
      <c r="D7446" t="s">
        <v>910</v>
      </c>
      <c r="E7446" t="s">
        <v>1046</v>
      </c>
      <c r="F7446" t="str">
        <f t="shared" si="116"/>
        <v>480480DKA6410DKA1060DKA3200</v>
      </c>
      <c r="G7446" t="s">
        <v>723</v>
      </c>
    </row>
    <row r="7447" spans="1:7" x14ac:dyDescent="0.25">
      <c r="A7447">
        <v>480</v>
      </c>
      <c r="B7447">
        <v>480</v>
      </c>
      <c r="C7447" t="s">
        <v>1092</v>
      </c>
      <c r="D7447" t="s">
        <v>910</v>
      </c>
      <c r="E7447" t="s">
        <v>1048</v>
      </c>
      <c r="F7447" t="str">
        <f t="shared" si="116"/>
        <v>480480DKA6410DKA1060DKA3210</v>
      </c>
      <c r="G7447" t="s">
        <v>723</v>
      </c>
    </row>
    <row r="7448" spans="1:7" x14ac:dyDescent="0.25">
      <c r="A7448">
        <v>480</v>
      </c>
      <c r="B7448">
        <v>480</v>
      </c>
      <c r="C7448" t="s">
        <v>1092</v>
      </c>
      <c r="D7448" t="s">
        <v>910</v>
      </c>
      <c r="E7448" t="s">
        <v>1050</v>
      </c>
      <c r="F7448" t="str">
        <f t="shared" si="116"/>
        <v>480480DKA6410DKA1060DKA3220</v>
      </c>
      <c r="G7448" t="s">
        <v>723</v>
      </c>
    </row>
    <row r="7449" spans="1:7" x14ac:dyDescent="0.25">
      <c r="A7449">
        <v>480</v>
      </c>
      <c r="B7449">
        <v>480</v>
      </c>
      <c r="C7449" t="s">
        <v>1092</v>
      </c>
      <c r="D7449" t="s">
        <v>910</v>
      </c>
      <c r="E7449" t="s">
        <v>1052</v>
      </c>
      <c r="F7449" t="str">
        <f t="shared" si="116"/>
        <v>480480DKA6410DKA1060DKA3230</v>
      </c>
      <c r="G7449" t="s">
        <v>723</v>
      </c>
    </row>
    <row r="7450" spans="1:7" x14ac:dyDescent="0.25">
      <c r="A7450">
        <v>480</v>
      </c>
      <c r="B7450">
        <v>480</v>
      </c>
      <c r="C7450" t="s">
        <v>1092</v>
      </c>
      <c r="D7450" t="s">
        <v>911</v>
      </c>
      <c r="E7450" t="s">
        <v>1046</v>
      </c>
      <c r="F7450" t="str">
        <f t="shared" si="116"/>
        <v>480480DKA6410DKA1070-1080DKA3200</v>
      </c>
      <c r="G7450" t="s">
        <v>723</v>
      </c>
    </row>
    <row r="7451" spans="1:7" x14ac:dyDescent="0.25">
      <c r="A7451">
        <v>480</v>
      </c>
      <c r="B7451">
        <v>480</v>
      </c>
      <c r="C7451" t="s">
        <v>1092</v>
      </c>
      <c r="D7451" t="s">
        <v>911</v>
      </c>
      <c r="E7451" t="s">
        <v>1048</v>
      </c>
      <c r="F7451" t="str">
        <f t="shared" si="116"/>
        <v>480480DKA6410DKA1070-1080DKA3210</v>
      </c>
      <c r="G7451" t="s">
        <v>723</v>
      </c>
    </row>
    <row r="7452" spans="1:7" x14ac:dyDescent="0.25">
      <c r="A7452">
        <v>480</v>
      </c>
      <c r="B7452">
        <v>480</v>
      </c>
      <c r="C7452" t="s">
        <v>1092</v>
      </c>
      <c r="D7452" t="s">
        <v>911</v>
      </c>
      <c r="E7452" t="s">
        <v>1050</v>
      </c>
      <c r="F7452" t="str">
        <f t="shared" si="116"/>
        <v>480480DKA6410DKA1070-1080DKA3220</v>
      </c>
      <c r="G7452" t="s">
        <v>723</v>
      </c>
    </row>
    <row r="7453" spans="1:7" x14ac:dyDescent="0.25">
      <c r="A7453">
        <v>480</v>
      </c>
      <c r="B7453">
        <v>480</v>
      </c>
      <c r="C7453" t="s">
        <v>1092</v>
      </c>
      <c r="D7453" t="s">
        <v>911</v>
      </c>
      <c r="E7453" t="s">
        <v>1052</v>
      </c>
      <c r="F7453" t="str">
        <f t="shared" si="116"/>
        <v>480480DKA6410DKA1070-1080DKA3230</v>
      </c>
      <c r="G7453" t="s">
        <v>723</v>
      </c>
    </row>
    <row r="7454" spans="1:7" x14ac:dyDescent="0.25">
      <c r="A7454">
        <v>480</v>
      </c>
      <c r="B7454">
        <v>480</v>
      </c>
      <c r="C7454" t="s">
        <v>1092</v>
      </c>
      <c r="D7454" t="s">
        <v>913</v>
      </c>
      <c r="E7454" t="s">
        <v>1046</v>
      </c>
      <c r="F7454" t="str">
        <f t="shared" si="116"/>
        <v>480480DKA6410DKA1090DKA3200</v>
      </c>
      <c r="G7454" t="s">
        <v>723</v>
      </c>
    </row>
    <row r="7455" spans="1:7" x14ac:dyDescent="0.25">
      <c r="A7455">
        <v>480</v>
      </c>
      <c r="B7455">
        <v>480</v>
      </c>
      <c r="C7455" t="s">
        <v>1092</v>
      </c>
      <c r="D7455" t="s">
        <v>913</v>
      </c>
      <c r="E7455" t="s">
        <v>1048</v>
      </c>
      <c r="F7455" t="str">
        <f t="shared" si="116"/>
        <v>480480DKA6410DKA1090DKA3210</v>
      </c>
      <c r="G7455" t="s">
        <v>723</v>
      </c>
    </row>
    <row r="7456" spans="1:7" x14ac:dyDescent="0.25">
      <c r="A7456">
        <v>480</v>
      </c>
      <c r="B7456">
        <v>480</v>
      </c>
      <c r="C7456" t="s">
        <v>1092</v>
      </c>
      <c r="D7456" t="s">
        <v>913</v>
      </c>
      <c r="E7456" t="s">
        <v>1050</v>
      </c>
      <c r="F7456" t="str">
        <f t="shared" si="116"/>
        <v>480480DKA6410DKA1090DKA3220</v>
      </c>
      <c r="G7456" t="s">
        <v>723</v>
      </c>
    </row>
    <row r="7457" spans="1:7" x14ac:dyDescent="0.25">
      <c r="A7457">
        <v>480</v>
      </c>
      <c r="B7457">
        <v>480</v>
      </c>
      <c r="C7457" t="s">
        <v>1092</v>
      </c>
      <c r="D7457" t="s">
        <v>913</v>
      </c>
      <c r="E7457" t="s">
        <v>1052</v>
      </c>
      <c r="F7457" t="str">
        <f t="shared" si="116"/>
        <v>480480DKA6410DKA1090DKA3230</v>
      </c>
      <c r="G7457" t="s">
        <v>723</v>
      </c>
    </row>
    <row r="7458" spans="1:7" x14ac:dyDescent="0.25">
      <c r="A7458">
        <v>480</v>
      </c>
      <c r="B7458">
        <v>480</v>
      </c>
      <c r="C7458" t="s">
        <v>1093</v>
      </c>
      <c r="D7458" t="s">
        <v>908</v>
      </c>
      <c r="E7458" t="s">
        <v>1046</v>
      </c>
      <c r="F7458" t="str">
        <f t="shared" si="116"/>
        <v>480480DKA6420DKA1040-1050DKA3200</v>
      </c>
      <c r="G7458" t="s">
        <v>723</v>
      </c>
    </row>
    <row r="7459" spans="1:7" x14ac:dyDescent="0.25">
      <c r="A7459">
        <v>480</v>
      </c>
      <c r="B7459">
        <v>480</v>
      </c>
      <c r="C7459" t="s">
        <v>1093</v>
      </c>
      <c r="D7459" t="s">
        <v>908</v>
      </c>
      <c r="E7459" t="s">
        <v>1048</v>
      </c>
      <c r="F7459" t="str">
        <f t="shared" si="116"/>
        <v>480480DKA6420DKA1040-1050DKA3210</v>
      </c>
      <c r="G7459" t="s">
        <v>723</v>
      </c>
    </row>
    <row r="7460" spans="1:7" x14ac:dyDescent="0.25">
      <c r="A7460">
        <v>480</v>
      </c>
      <c r="B7460">
        <v>480</v>
      </c>
      <c r="C7460" t="s">
        <v>1093</v>
      </c>
      <c r="D7460" t="s">
        <v>908</v>
      </c>
      <c r="E7460" t="s">
        <v>1050</v>
      </c>
      <c r="F7460" t="str">
        <f t="shared" si="116"/>
        <v>480480DKA6420DKA1040-1050DKA3220</v>
      </c>
      <c r="G7460" t="s">
        <v>723</v>
      </c>
    </row>
    <row r="7461" spans="1:7" x14ac:dyDescent="0.25">
      <c r="A7461">
        <v>480</v>
      </c>
      <c r="B7461">
        <v>480</v>
      </c>
      <c r="C7461" t="s">
        <v>1093</v>
      </c>
      <c r="D7461" t="s">
        <v>908</v>
      </c>
      <c r="E7461" t="s">
        <v>1052</v>
      </c>
      <c r="F7461" t="str">
        <f t="shared" si="116"/>
        <v>480480DKA6420DKA1040-1050DKA3230</v>
      </c>
      <c r="G7461" t="s">
        <v>723</v>
      </c>
    </row>
    <row r="7462" spans="1:7" x14ac:dyDescent="0.25">
      <c r="A7462">
        <v>480</v>
      </c>
      <c r="B7462">
        <v>480</v>
      </c>
      <c r="C7462" t="s">
        <v>1093</v>
      </c>
      <c r="D7462" t="s">
        <v>910</v>
      </c>
      <c r="E7462" t="s">
        <v>1046</v>
      </c>
      <c r="F7462" t="str">
        <f t="shared" si="116"/>
        <v>480480DKA6420DKA1060DKA3200</v>
      </c>
      <c r="G7462" t="s">
        <v>723</v>
      </c>
    </row>
    <row r="7463" spans="1:7" x14ac:dyDescent="0.25">
      <c r="A7463">
        <v>480</v>
      </c>
      <c r="B7463">
        <v>480</v>
      </c>
      <c r="C7463" t="s">
        <v>1093</v>
      </c>
      <c r="D7463" t="s">
        <v>910</v>
      </c>
      <c r="E7463" t="s">
        <v>1048</v>
      </c>
      <c r="F7463" t="str">
        <f t="shared" si="116"/>
        <v>480480DKA6420DKA1060DKA3210</v>
      </c>
      <c r="G7463" t="s">
        <v>723</v>
      </c>
    </row>
    <row r="7464" spans="1:7" x14ac:dyDescent="0.25">
      <c r="A7464">
        <v>480</v>
      </c>
      <c r="B7464">
        <v>480</v>
      </c>
      <c r="C7464" t="s">
        <v>1093</v>
      </c>
      <c r="D7464" t="s">
        <v>910</v>
      </c>
      <c r="E7464" t="s">
        <v>1050</v>
      </c>
      <c r="F7464" t="str">
        <f t="shared" si="116"/>
        <v>480480DKA6420DKA1060DKA3220</v>
      </c>
      <c r="G7464" t="s">
        <v>723</v>
      </c>
    </row>
    <row r="7465" spans="1:7" x14ac:dyDescent="0.25">
      <c r="A7465">
        <v>480</v>
      </c>
      <c r="B7465">
        <v>480</v>
      </c>
      <c r="C7465" t="s">
        <v>1093</v>
      </c>
      <c r="D7465" t="s">
        <v>910</v>
      </c>
      <c r="E7465" t="s">
        <v>1052</v>
      </c>
      <c r="F7465" t="str">
        <f t="shared" si="116"/>
        <v>480480DKA6420DKA1060DKA3230</v>
      </c>
      <c r="G7465" t="s">
        <v>723</v>
      </c>
    </row>
    <row r="7466" spans="1:7" x14ac:dyDescent="0.25">
      <c r="A7466">
        <v>480</v>
      </c>
      <c r="B7466">
        <v>480</v>
      </c>
      <c r="C7466" t="s">
        <v>1093</v>
      </c>
      <c r="D7466" t="s">
        <v>911</v>
      </c>
      <c r="E7466" t="s">
        <v>1046</v>
      </c>
      <c r="F7466" t="str">
        <f t="shared" si="116"/>
        <v>480480DKA6420DKA1070-1080DKA3200</v>
      </c>
      <c r="G7466" t="s">
        <v>723</v>
      </c>
    </row>
    <row r="7467" spans="1:7" x14ac:dyDescent="0.25">
      <c r="A7467">
        <v>480</v>
      </c>
      <c r="B7467">
        <v>480</v>
      </c>
      <c r="C7467" t="s">
        <v>1093</v>
      </c>
      <c r="D7467" t="s">
        <v>911</v>
      </c>
      <c r="E7467" t="s">
        <v>1048</v>
      </c>
      <c r="F7467" t="str">
        <f t="shared" si="116"/>
        <v>480480DKA6420DKA1070-1080DKA3210</v>
      </c>
      <c r="G7467" t="s">
        <v>723</v>
      </c>
    </row>
    <row r="7468" spans="1:7" x14ac:dyDescent="0.25">
      <c r="A7468">
        <v>480</v>
      </c>
      <c r="B7468">
        <v>480</v>
      </c>
      <c r="C7468" t="s">
        <v>1093</v>
      </c>
      <c r="D7468" t="s">
        <v>911</v>
      </c>
      <c r="E7468" t="s">
        <v>1050</v>
      </c>
      <c r="F7468" t="str">
        <f t="shared" si="116"/>
        <v>480480DKA6420DKA1070-1080DKA3220</v>
      </c>
      <c r="G7468" t="s">
        <v>723</v>
      </c>
    </row>
    <row r="7469" spans="1:7" x14ac:dyDescent="0.25">
      <c r="A7469">
        <v>480</v>
      </c>
      <c r="B7469">
        <v>480</v>
      </c>
      <c r="C7469" t="s">
        <v>1093</v>
      </c>
      <c r="D7469" t="s">
        <v>911</v>
      </c>
      <c r="E7469" t="s">
        <v>1052</v>
      </c>
      <c r="F7469" t="str">
        <f t="shared" si="116"/>
        <v>480480DKA6420DKA1070-1080DKA3230</v>
      </c>
      <c r="G7469" t="s">
        <v>723</v>
      </c>
    </row>
    <row r="7470" spans="1:7" x14ac:dyDescent="0.25">
      <c r="A7470">
        <v>480</v>
      </c>
      <c r="B7470">
        <v>480</v>
      </c>
      <c r="C7470" t="s">
        <v>1093</v>
      </c>
      <c r="D7470" t="s">
        <v>913</v>
      </c>
      <c r="E7470" t="s">
        <v>1046</v>
      </c>
      <c r="F7470" t="str">
        <f t="shared" si="116"/>
        <v>480480DKA6420DKA1090DKA3200</v>
      </c>
      <c r="G7470" t="s">
        <v>723</v>
      </c>
    </row>
    <row r="7471" spans="1:7" x14ac:dyDescent="0.25">
      <c r="A7471">
        <v>480</v>
      </c>
      <c r="B7471">
        <v>480</v>
      </c>
      <c r="C7471" t="s">
        <v>1093</v>
      </c>
      <c r="D7471" t="s">
        <v>913</v>
      </c>
      <c r="E7471" t="s">
        <v>1048</v>
      </c>
      <c r="F7471" t="str">
        <f t="shared" si="116"/>
        <v>480480DKA6420DKA1090DKA3210</v>
      </c>
      <c r="G7471" t="s">
        <v>723</v>
      </c>
    </row>
    <row r="7472" spans="1:7" x14ac:dyDescent="0.25">
      <c r="A7472">
        <v>480</v>
      </c>
      <c r="B7472">
        <v>480</v>
      </c>
      <c r="C7472" t="s">
        <v>1093</v>
      </c>
      <c r="D7472" t="s">
        <v>913</v>
      </c>
      <c r="E7472" t="s">
        <v>1050</v>
      </c>
      <c r="F7472" t="str">
        <f t="shared" si="116"/>
        <v>480480DKA6420DKA1090DKA3220</v>
      </c>
      <c r="G7472" t="s">
        <v>723</v>
      </c>
    </row>
    <row r="7473" spans="1:7" x14ac:dyDescent="0.25">
      <c r="A7473">
        <v>480</v>
      </c>
      <c r="B7473">
        <v>480</v>
      </c>
      <c r="C7473" t="s">
        <v>1093</v>
      </c>
      <c r="D7473" t="s">
        <v>913</v>
      </c>
      <c r="E7473" t="s">
        <v>1052</v>
      </c>
      <c r="F7473" t="str">
        <f t="shared" si="116"/>
        <v>480480DKA6420DKA1090DKA3230</v>
      </c>
      <c r="G7473" t="s">
        <v>723</v>
      </c>
    </row>
    <row r="7474" spans="1:7" x14ac:dyDescent="0.25">
      <c r="A7474">
        <v>480</v>
      </c>
      <c r="B7474">
        <v>480</v>
      </c>
      <c r="C7474" t="s">
        <v>1094</v>
      </c>
      <c r="D7474" t="s">
        <v>908</v>
      </c>
      <c r="E7474" t="s">
        <v>1046</v>
      </c>
      <c r="F7474" t="str">
        <f t="shared" si="116"/>
        <v>480480DKA6430DKA1040-1050DKA3200</v>
      </c>
      <c r="G7474" t="s">
        <v>723</v>
      </c>
    </row>
    <row r="7475" spans="1:7" x14ac:dyDescent="0.25">
      <c r="A7475">
        <v>480</v>
      </c>
      <c r="B7475">
        <v>480</v>
      </c>
      <c r="C7475" t="s">
        <v>1094</v>
      </c>
      <c r="D7475" t="s">
        <v>908</v>
      </c>
      <c r="E7475" t="s">
        <v>1048</v>
      </c>
      <c r="F7475" t="str">
        <f t="shared" si="116"/>
        <v>480480DKA6430DKA1040-1050DKA3210</v>
      </c>
      <c r="G7475" t="s">
        <v>723</v>
      </c>
    </row>
    <row r="7476" spans="1:7" x14ac:dyDescent="0.25">
      <c r="A7476">
        <v>480</v>
      </c>
      <c r="B7476">
        <v>480</v>
      </c>
      <c r="C7476" t="s">
        <v>1094</v>
      </c>
      <c r="D7476" t="s">
        <v>908</v>
      </c>
      <c r="E7476" t="s">
        <v>1050</v>
      </c>
      <c r="F7476" t="str">
        <f t="shared" si="116"/>
        <v>480480DKA6430DKA1040-1050DKA3220</v>
      </c>
      <c r="G7476" t="s">
        <v>723</v>
      </c>
    </row>
    <row r="7477" spans="1:7" x14ac:dyDescent="0.25">
      <c r="A7477">
        <v>480</v>
      </c>
      <c r="B7477">
        <v>480</v>
      </c>
      <c r="C7477" t="s">
        <v>1094</v>
      </c>
      <c r="D7477" t="s">
        <v>908</v>
      </c>
      <c r="E7477" t="s">
        <v>1052</v>
      </c>
      <c r="F7477" t="str">
        <f t="shared" si="116"/>
        <v>480480DKA6430DKA1040-1050DKA3230</v>
      </c>
      <c r="G7477" t="s">
        <v>723</v>
      </c>
    </row>
    <row r="7478" spans="1:7" x14ac:dyDescent="0.25">
      <c r="A7478">
        <v>480</v>
      </c>
      <c r="B7478">
        <v>480</v>
      </c>
      <c r="C7478" t="s">
        <v>1094</v>
      </c>
      <c r="D7478" t="s">
        <v>910</v>
      </c>
      <c r="E7478" t="s">
        <v>1046</v>
      </c>
      <c r="F7478" t="str">
        <f t="shared" si="116"/>
        <v>480480DKA6430DKA1060DKA3200</v>
      </c>
      <c r="G7478" t="s">
        <v>723</v>
      </c>
    </row>
    <row r="7479" spans="1:7" x14ac:dyDescent="0.25">
      <c r="A7479">
        <v>480</v>
      </c>
      <c r="B7479">
        <v>480</v>
      </c>
      <c r="C7479" t="s">
        <v>1094</v>
      </c>
      <c r="D7479" t="s">
        <v>910</v>
      </c>
      <c r="E7479" t="s">
        <v>1048</v>
      </c>
      <c r="F7479" t="str">
        <f t="shared" si="116"/>
        <v>480480DKA6430DKA1060DKA3210</v>
      </c>
      <c r="G7479" t="s">
        <v>723</v>
      </c>
    </row>
    <row r="7480" spans="1:7" x14ac:dyDescent="0.25">
      <c r="A7480">
        <v>480</v>
      </c>
      <c r="B7480">
        <v>480</v>
      </c>
      <c r="C7480" t="s">
        <v>1094</v>
      </c>
      <c r="D7480" t="s">
        <v>910</v>
      </c>
      <c r="E7480" t="s">
        <v>1050</v>
      </c>
      <c r="F7480" t="str">
        <f t="shared" si="116"/>
        <v>480480DKA6430DKA1060DKA3220</v>
      </c>
      <c r="G7480" t="s">
        <v>723</v>
      </c>
    </row>
    <row r="7481" spans="1:7" x14ac:dyDescent="0.25">
      <c r="A7481">
        <v>480</v>
      </c>
      <c r="B7481">
        <v>480</v>
      </c>
      <c r="C7481" t="s">
        <v>1094</v>
      </c>
      <c r="D7481" t="s">
        <v>910</v>
      </c>
      <c r="E7481" t="s">
        <v>1052</v>
      </c>
      <c r="F7481" t="str">
        <f t="shared" si="116"/>
        <v>480480DKA6430DKA1060DKA3230</v>
      </c>
      <c r="G7481" t="s">
        <v>723</v>
      </c>
    </row>
    <row r="7482" spans="1:7" x14ac:dyDescent="0.25">
      <c r="A7482">
        <v>480</v>
      </c>
      <c r="B7482">
        <v>480</v>
      </c>
      <c r="C7482" t="s">
        <v>1094</v>
      </c>
      <c r="D7482" t="s">
        <v>911</v>
      </c>
      <c r="E7482" t="s">
        <v>1046</v>
      </c>
      <c r="F7482" t="str">
        <f t="shared" si="116"/>
        <v>480480DKA6430DKA1070-1080DKA3200</v>
      </c>
      <c r="G7482" t="s">
        <v>723</v>
      </c>
    </row>
    <row r="7483" spans="1:7" x14ac:dyDescent="0.25">
      <c r="A7483">
        <v>480</v>
      </c>
      <c r="B7483">
        <v>480</v>
      </c>
      <c r="C7483" t="s">
        <v>1094</v>
      </c>
      <c r="D7483" t="s">
        <v>911</v>
      </c>
      <c r="E7483" t="s">
        <v>1048</v>
      </c>
      <c r="F7483" t="str">
        <f t="shared" si="116"/>
        <v>480480DKA6430DKA1070-1080DKA3210</v>
      </c>
      <c r="G7483" t="s">
        <v>723</v>
      </c>
    </row>
    <row r="7484" spans="1:7" x14ac:dyDescent="0.25">
      <c r="A7484">
        <v>480</v>
      </c>
      <c r="B7484">
        <v>480</v>
      </c>
      <c r="C7484" t="s">
        <v>1094</v>
      </c>
      <c r="D7484" t="s">
        <v>911</v>
      </c>
      <c r="E7484" t="s">
        <v>1050</v>
      </c>
      <c r="F7484" t="str">
        <f t="shared" si="116"/>
        <v>480480DKA6430DKA1070-1080DKA3220</v>
      </c>
      <c r="G7484" t="s">
        <v>723</v>
      </c>
    </row>
    <row r="7485" spans="1:7" x14ac:dyDescent="0.25">
      <c r="A7485">
        <v>480</v>
      </c>
      <c r="B7485">
        <v>480</v>
      </c>
      <c r="C7485" t="s">
        <v>1094</v>
      </c>
      <c r="D7485" t="s">
        <v>911</v>
      </c>
      <c r="E7485" t="s">
        <v>1052</v>
      </c>
      <c r="F7485" t="str">
        <f t="shared" si="116"/>
        <v>480480DKA6430DKA1070-1080DKA3230</v>
      </c>
      <c r="G7485" t="s">
        <v>723</v>
      </c>
    </row>
    <row r="7486" spans="1:7" x14ac:dyDescent="0.25">
      <c r="A7486">
        <v>480</v>
      </c>
      <c r="B7486">
        <v>480</v>
      </c>
      <c r="C7486" t="s">
        <v>1094</v>
      </c>
      <c r="D7486" t="s">
        <v>913</v>
      </c>
      <c r="E7486" t="s">
        <v>1046</v>
      </c>
      <c r="F7486" t="str">
        <f t="shared" si="116"/>
        <v>480480DKA6430DKA1090DKA3200</v>
      </c>
      <c r="G7486" t="s">
        <v>723</v>
      </c>
    </row>
    <row r="7487" spans="1:7" x14ac:dyDescent="0.25">
      <c r="A7487">
        <v>480</v>
      </c>
      <c r="B7487">
        <v>480</v>
      </c>
      <c r="C7487" t="s">
        <v>1094</v>
      </c>
      <c r="D7487" t="s">
        <v>913</v>
      </c>
      <c r="E7487" t="s">
        <v>1048</v>
      </c>
      <c r="F7487" t="str">
        <f t="shared" si="116"/>
        <v>480480DKA6430DKA1090DKA3210</v>
      </c>
      <c r="G7487" t="s">
        <v>723</v>
      </c>
    </row>
    <row r="7488" spans="1:7" x14ac:dyDescent="0.25">
      <c r="A7488">
        <v>480</v>
      </c>
      <c r="B7488">
        <v>480</v>
      </c>
      <c r="C7488" t="s">
        <v>1094</v>
      </c>
      <c r="D7488" t="s">
        <v>913</v>
      </c>
      <c r="E7488" t="s">
        <v>1050</v>
      </c>
      <c r="F7488" t="str">
        <f t="shared" si="116"/>
        <v>480480DKA6430DKA1090DKA3220</v>
      </c>
      <c r="G7488" t="s">
        <v>723</v>
      </c>
    </row>
    <row r="7489" spans="1:7" x14ac:dyDescent="0.25">
      <c r="A7489">
        <v>480</v>
      </c>
      <c r="B7489">
        <v>480</v>
      </c>
      <c r="C7489" t="s">
        <v>1094</v>
      </c>
      <c r="D7489" t="s">
        <v>913</v>
      </c>
      <c r="E7489" t="s">
        <v>1052</v>
      </c>
      <c r="F7489" t="str">
        <f t="shared" si="116"/>
        <v>480480DKA6430DKA1090DKA3230</v>
      </c>
      <c r="G7489" t="s">
        <v>723</v>
      </c>
    </row>
    <row r="7490" spans="1:7" x14ac:dyDescent="0.25">
      <c r="A7490">
        <v>480</v>
      </c>
      <c r="B7490">
        <v>490</v>
      </c>
      <c r="C7490" t="s">
        <v>1092</v>
      </c>
      <c r="D7490" t="s">
        <v>908</v>
      </c>
      <c r="E7490" t="s">
        <v>1046</v>
      </c>
      <c r="F7490" t="str">
        <f t="shared" si="116"/>
        <v>480490DKA6410DKA1040-1050DKA3200</v>
      </c>
      <c r="G7490" t="s">
        <v>723</v>
      </c>
    </row>
    <row r="7491" spans="1:7" x14ac:dyDescent="0.25">
      <c r="A7491">
        <v>480</v>
      </c>
      <c r="B7491">
        <v>490</v>
      </c>
      <c r="C7491" t="s">
        <v>1092</v>
      </c>
      <c r="D7491" t="s">
        <v>908</v>
      </c>
      <c r="E7491" t="s">
        <v>1048</v>
      </c>
      <c r="F7491" t="str">
        <f t="shared" ref="F7491:F7554" si="117">CONCATENATE(A7491,B7491,C7491,D7491,E7491)</f>
        <v>480490DKA6410DKA1040-1050DKA3210</v>
      </c>
      <c r="G7491" t="s">
        <v>723</v>
      </c>
    </row>
    <row r="7492" spans="1:7" x14ac:dyDescent="0.25">
      <c r="A7492">
        <v>480</v>
      </c>
      <c r="B7492">
        <v>490</v>
      </c>
      <c r="C7492" t="s">
        <v>1092</v>
      </c>
      <c r="D7492" t="s">
        <v>908</v>
      </c>
      <c r="E7492" t="s">
        <v>1050</v>
      </c>
      <c r="F7492" t="str">
        <f t="shared" si="117"/>
        <v>480490DKA6410DKA1040-1050DKA3220</v>
      </c>
      <c r="G7492" t="s">
        <v>723</v>
      </c>
    </row>
    <row r="7493" spans="1:7" x14ac:dyDescent="0.25">
      <c r="A7493">
        <v>480</v>
      </c>
      <c r="B7493">
        <v>490</v>
      </c>
      <c r="C7493" t="s">
        <v>1092</v>
      </c>
      <c r="D7493" t="s">
        <v>908</v>
      </c>
      <c r="E7493" t="s">
        <v>1052</v>
      </c>
      <c r="F7493" t="str">
        <f t="shared" si="117"/>
        <v>480490DKA6410DKA1040-1050DKA3230</v>
      </c>
      <c r="G7493" t="s">
        <v>723</v>
      </c>
    </row>
    <row r="7494" spans="1:7" x14ac:dyDescent="0.25">
      <c r="A7494">
        <v>480</v>
      </c>
      <c r="B7494">
        <v>490</v>
      </c>
      <c r="C7494" t="s">
        <v>1092</v>
      </c>
      <c r="D7494" t="s">
        <v>910</v>
      </c>
      <c r="E7494" t="s">
        <v>1046</v>
      </c>
      <c r="F7494" t="str">
        <f t="shared" si="117"/>
        <v>480490DKA6410DKA1060DKA3200</v>
      </c>
      <c r="G7494" t="s">
        <v>723</v>
      </c>
    </row>
    <row r="7495" spans="1:7" x14ac:dyDescent="0.25">
      <c r="A7495">
        <v>480</v>
      </c>
      <c r="B7495">
        <v>490</v>
      </c>
      <c r="C7495" t="s">
        <v>1092</v>
      </c>
      <c r="D7495" t="s">
        <v>910</v>
      </c>
      <c r="E7495" t="s">
        <v>1048</v>
      </c>
      <c r="F7495" t="str">
        <f t="shared" si="117"/>
        <v>480490DKA6410DKA1060DKA3210</v>
      </c>
      <c r="G7495" t="s">
        <v>723</v>
      </c>
    </row>
    <row r="7496" spans="1:7" x14ac:dyDescent="0.25">
      <c r="A7496">
        <v>480</v>
      </c>
      <c r="B7496">
        <v>490</v>
      </c>
      <c r="C7496" t="s">
        <v>1092</v>
      </c>
      <c r="D7496" t="s">
        <v>910</v>
      </c>
      <c r="E7496" t="s">
        <v>1050</v>
      </c>
      <c r="F7496" t="str">
        <f t="shared" si="117"/>
        <v>480490DKA6410DKA1060DKA3220</v>
      </c>
      <c r="G7496" t="s">
        <v>723</v>
      </c>
    </row>
    <row r="7497" spans="1:7" x14ac:dyDescent="0.25">
      <c r="A7497">
        <v>480</v>
      </c>
      <c r="B7497">
        <v>490</v>
      </c>
      <c r="C7497" t="s">
        <v>1092</v>
      </c>
      <c r="D7497" t="s">
        <v>910</v>
      </c>
      <c r="E7497" t="s">
        <v>1052</v>
      </c>
      <c r="F7497" t="str">
        <f t="shared" si="117"/>
        <v>480490DKA6410DKA1060DKA3230</v>
      </c>
      <c r="G7497" t="s">
        <v>723</v>
      </c>
    </row>
    <row r="7498" spans="1:7" x14ac:dyDescent="0.25">
      <c r="A7498">
        <v>480</v>
      </c>
      <c r="B7498">
        <v>490</v>
      </c>
      <c r="C7498" t="s">
        <v>1092</v>
      </c>
      <c r="D7498" t="s">
        <v>911</v>
      </c>
      <c r="E7498" t="s">
        <v>1046</v>
      </c>
      <c r="F7498" t="str">
        <f t="shared" si="117"/>
        <v>480490DKA6410DKA1070-1080DKA3200</v>
      </c>
      <c r="G7498" t="s">
        <v>723</v>
      </c>
    </row>
    <row r="7499" spans="1:7" x14ac:dyDescent="0.25">
      <c r="A7499">
        <v>480</v>
      </c>
      <c r="B7499">
        <v>490</v>
      </c>
      <c r="C7499" t="s">
        <v>1092</v>
      </c>
      <c r="D7499" t="s">
        <v>911</v>
      </c>
      <c r="E7499" t="s">
        <v>1048</v>
      </c>
      <c r="F7499" t="str">
        <f t="shared" si="117"/>
        <v>480490DKA6410DKA1070-1080DKA3210</v>
      </c>
      <c r="G7499" t="s">
        <v>723</v>
      </c>
    </row>
    <row r="7500" spans="1:7" x14ac:dyDescent="0.25">
      <c r="A7500">
        <v>480</v>
      </c>
      <c r="B7500">
        <v>490</v>
      </c>
      <c r="C7500" t="s">
        <v>1092</v>
      </c>
      <c r="D7500" t="s">
        <v>911</v>
      </c>
      <c r="E7500" t="s">
        <v>1050</v>
      </c>
      <c r="F7500" t="str">
        <f t="shared" si="117"/>
        <v>480490DKA6410DKA1070-1080DKA3220</v>
      </c>
      <c r="G7500" t="s">
        <v>723</v>
      </c>
    </row>
    <row r="7501" spans="1:7" x14ac:dyDescent="0.25">
      <c r="A7501">
        <v>480</v>
      </c>
      <c r="B7501">
        <v>490</v>
      </c>
      <c r="C7501" t="s">
        <v>1092</v>
      </c>
      <c r="D7501" t="s">
        <v>911</v>
      </c>
      <c r="E7501" t="s">
        <v>1052</v>
      </c>
      <c r="F7501" t="str">
        <f t="shared" si="117"/>
        <v>480490DKA6410DKA1070-1080DKA3230</v>
      </c>
      <c r="G7501" t="s">
        <v>723</v>
      </c>
    </row>
    <row r="7502" spans="1:7" x14ac:dyDescent="0.25">
      <c r="A7502">
        <v>480</v>
      </c>
      <c r="B7502">
        <v>490</v>
      </c>
      <c r="C7502" t="s">
        <v>1092</v>
      </c>
      <c r="D7502" t="s">
        <v>913</v>
      </c>
      <c r="E7502" t="s">
        <v>1046</v>
      </c>
      <c r="F7502" t="str">
        <f t="shared" si="117"/>
        <v>480490DKA6410DKA1090DKA3200</v>
      </c>
      <c r="G7502" t="s">
        <v>723</v>
      </c>
    </row>
    <row r="7503" spans="1:7" x14ac:dyDescent="0.25">
      <c r="A7503">
        <v>480</v>
      </c>
      <c r="B7503">
        <v>490</v>
      </c>
      <c r="C7503" t="s">
        <v>1092</v>
      </c>
      <c r="D7503" t="s">
        <v>913</v>
      </c>
      <c r="E7503" t="s">
        <v>1048</v>
      </c>
      <c r="F7503" t="str">
        <f t="shared" si="117"/>
        <v>480490DKA6410DKA1090DKA3210</v>
      </c>
      <c r="G7503" t="s">
        <v>723</v>
      </c>
    </row>
    <row r="7504" spans="1:7" x14ac:dyDescent="0.25">
      <c r="A7504">
        <v>480</v>
      </c>
      <c r="B7504">
        <v>490</v>
      </c>
      <c r="C7504" t="s">
        <v>1092</v>
      </c>
      <c r="D7504" t="s">
        <v>913</v>
      </c>
      <c r="E7504" t="s">
        <v>1050</v>
      </c>
      <c r="F7504" t="str">
        <f t="shared" si="117"/>
        <v>480490DKA6410DKA1090DKA3220</v>
      </c>
      <c r="G7504" t="s">
        <v>723</v>
      </c>
    </row>
    <row r="7505" spans="1:7" x14ac:dyDescent="0.25">
      <c r="A7505">
        <v>480</v>
      </c>
      <c r="B7505">
        <v>490</v>
      </c>
      <c r="C7505" t="s">
        <v>1092</v>
      </c>
      <c r="D7505" t="s">
        <v>913</v>
      </c>
      <c r="E7505" t="s">
        <v>1052</v>
      </c>
      <c r="F7505" t="str">
        <f t="shared" si="117"/>
        <v>480490DKA6410DKA1090DKA3230</v>
      </c>
      <c r="G7505" t="s">
        <v>723</v>
      </c>
    </row>
    <row r="7506" spans="1:7" x14ac:dyDescent="0.25">
      <c r="A7506">
        <v>480</v>
      </c>
      <c r="B7506">
        <v>490</v>
      </c>
      <c r="C7506" t="s">
        <v>1093</v>
      </c>
      <c r="D7506" t="s">
        <v>908</v>
      </c>
      <c r="E7506" t="s">
        <v>1046</v>
      </c>
      <c r="F7506" t="str">
        <f t="shared" si="117"/>
        <v>480490DKA6420DKA1040-1050DKA3200</v>
      </c>
      <c r="G7506" t="s">
        <v>723</v>
      </c>
    </row>
    <row r="7507" spans="1:7" x14ac:dyDescent="0.25">
      <c r="A7507">
        <v>480</v>
      </c>
      <c r="B7507">
        <v>490</v>
      </c>
      <c r="C7507" t="s">
        <v>1093</v>
      </c>
      <c r="D7507" t="s">
        <v>908</v>
      </c>
      <c r="E7507" t="s">
        <v>1048</v>
      </c>
      <c r="F7507" t="str">
        <f t="shared" si="117"/>
        <v>480490DKA6420DKA1040-1050DKA3210</v>
      </c>
      <c r="G7507" t="s">
        <v>723</v>
      </c>
    </row>
    <row r="7508" spans="1:7" x14ac:dyDescent="0.25">
      <c r="A7508">
        <v>480</v>
      </c>
      <c r="B7508">
        <v>490</v>
      </c>
      <c r="C7508" t="s">
        <v>1093</v>
      </c>
      <c r="D7508" t="s">
        <v>908</v>
      </c>
      <c r="E7508" t="s">
        <v>1050</v>
      </c>
      <c r="F7508" t="str">
        <f t="shared" si="117"/>
        <v>480490DKA6420DKA1040-1050DKA3220</v>
      </c>
      <c r="G7508" t="s">
        <v>723</v>
      </c>
    </row>
    <row r="7509" spans="1:7" x14ac:dyDescent="0.25">
      <c r="A7509">
        <v>480</v>
      </c>
      <c r="B7509">
        <v>490</v>
      </c>
      <c r="C7509" t="s">
        <v>1093</v>
      </c>
      <c r="D7509" t="s">
        <v>908</v>
      </c>
      <c r="E7509" t="s">
        <v>1052</v>
      </c>
      <c r="F7509" t="str">
        <f t="shared" si="117"/>
        <v>480490DKA6420DKA1040-1050DKA3230</v>
      </c>
      <c r="G7509" t="s">
        <v>723</v>
      </c>
    </row>
    <row r="7510" spans="1:7" x14ac:dyDescent="0.25">
      <c r="A7510">
        <v>480</v>
      </c>
      <c r="B7510">
        <v>490</v>
      </c>
      <c r="C7510" t="s">
        <v>1093</v>
      </c>
      <c r="D7510" t="s">
        <v>910</v>
      </c>
      <c r="E7510" t="s">
        <v>1046</v>
      </c>
      <c r="F7510" t="str">
        <f t="shared" si="117"/>
        <v>480490DKA6420DKA1060DKA3200</v>
      </c>
      <c r="G7510" t="s">
        <v>723</v>
      </c>
    </row>
    <row r="7511" spans="1:7" x14ac:dyDescent="0.25">
      <c r="A7511">
        <v>480</v>
      </c>
      <c r="B7511">
        <v>490</v>
      </c>
      <c r="C7511" t="s">
        <v>1093</v>
      </c>
      <c r="D7511" t="s">
        <v>910</v>
      </c>
      <c r="E7511" t="s">
        <v>1048</v>
      </c>
      <c r="F7511" t="str">
        <f t="shared" si="117"/>
        <v>480490DKA6420DKA1060DKA3210</v>
      </c>
      <c r="G7511" t="s">
        <v>723</v>
      </c>
    </row>
    <row r="7512" spans="1:7" x14ac:dyDescent="0.25">
      <c r="A7512">
        <v>480</v>
      </c>
      <c r="B7512">
        <v>490</v>
      </c>
      <c r="C7512" t="s">
        <v>1093</v>
      </c>
      <c r="D7512" t="s">
        <v>910</v>
      </c>
      <c r="E7512" t="s">
        <v>1050</v>
      </c>
      <c r="F7512" t="str">
        <f t="shared" si="117"/>
        <v>480490DKA6420DKA1060DKA3220</v>
      </c>
      <c r="G7512" t="s">
        <v>723</v>
      </c>
    </row>
    <row r="7513" spans="1:7" x14ac:dyDescent="0.25">
      <c r="A7513">
        <v>480</v>
      </c>
      <c r="B7513">
        <v>490</v>
      </c>
      <c r="C7513" t="s">
        <v>1093</v>
      </c>
      <c r="D7513" t="s">
        <v>910</v>
      </c>
      <c r="E7513" t="s">
        <v>1052</v>
      </c>
      <c r="F7513" t="str">
        <f t="shared" si="117"/>
        <v>480490DKA6420DKA1060DKA3230</v>
      </c>
      <c r="G7513" t="s">
        <v>723</v>
      </c>
    </row>
    <row r="7514" spans="1:7" x14ac:dyDescent="0.25">
      <c r="A7514">
        <v>480</v>
      </c>
      <c r="B7514">
        <v>490</v>
      </c>
      <c r="C7514" t="s">
        <v>1093</v>
      </c>
      <c r="D7514" t="s">
        <v>911</v>
      </c>
      <c r="E7514" t="s">
        <v>1046</v>
      </c>
      <c r="F7514" t="str">
        <f t="shared" si="117"/>
        <v>480490DKA6420DKA1070-1080DKA3200</v>
      </c>
      <c r="G7514" t="s">
        <v>723</v>
      </c>
    </row>
    <row r="7515" spans="1:7" x14ac:dyDescent="0.25">
      <c r="A7515">
        <v>480</v>
      </c>
      <c r="B7515">
        <v>490</v>
      </c>
      <c r="C7515" t="s">
        <v>1093</v>
      </c>
      <c r="D7515" t="s">
        <v>911</v>
      </c>
      <c r="E7515" t="s">
        <v>1048</v>
      </c>
      <c r="F7515" t="str">
        <f t="shared" si="117"/>
        <v>480490DKA6420DKA1070-1080DKA3210</v>
      </c>
      <c r="G7515" t="s">
        <v>723</v>
      </c>
    </row>
    <row r="7516" spans="1:7" x14ac:dyDescent="0.25">
      <c r="A7516">
        <v>480</v>
      </c>
      <c r="B7516">
        <v>490</v>
      </c>
      <c r="C7516" t="s">
        <v>1093</v>
      </c>
      <c r="D7516" t="s">
        <v>911</v>
      </c>
      <c r="E7516" t="s">
        <v>1050</v>
      </c>
      <c r="F7516" t="str">
        <f t="shared" si="117"/>
        <v>480490DKA6420DKA1070-1080DKA3220</v>
      </c>
      <c r="G7516" t="s">
        <v>723</v>
      </c>
    </row>
    <row r="7517" spans="1:7" x14ac:dyDescent="0.25">
      <c r="A7517">
        <v>480</v>
      </c>
      <c r="B7517">
        <v>490</v>
      </c>
      <c r="C7517" t="s">
        <v>1093</v>
      </c>
      <c r="D7517" t="s">
        <v>911</v>
      </c>
      <c r="E7517" t="s">
        <v>1052</v>
      </c>
      <c r="F7517" t="str">
        <f t="shared" si="117"/>
        <v>480490DKA6420DKA1070-1080DKA3230</v>
      </c>
      <c r="G7517" t="s">
        <v>723</v>
      </c>
    </row>
    <row r="7518" spans="1:7" x14ac:dyDescent="0.25">
      <c r="A7518">
        <v>480</v>
      </c>
      <c r="B7518">
        <v>490</v>
      </c>
      <c r="C7518" t="s">
        <v>1093</v>
      </c>
      <c r="D7518" t="s">
        <v>913</v>
      </c>
      <c r="E7518" t="s">
        <v>1046</v>
      </c>
      <c r="F7518" t="str">
        <f t="shared" si="117"/>
        <v>480490DKA6420DKA1090DKA3200</v>
      </c>
      <c r="G7518" t="s">
        <v>723</v>
      </c>
    </row>
    <row r="7519" spans="1:7" x14ac:dyDescent="0.25">
      <c r="A7519">
        <v>480</v>
      </c>
      <c r="B7519">
        <v>490</v>
      </c>
      <c r="C7519" t="s">
        <v>1093</v>
      </c>
      <c r="D7519" t="s">
        <v>913</v>
      </c>
      <c r="E7519" t="s">
        <v>1048</v>
      </c>
      <c r="F7519" t="str">
        <f t="shared" si="117"/>
        <v>480490DKA6420DKA1090DKA3210</v>
      </c>
      <c r="G7519" t="s">
        <v>723</v>
      </c>
    </row>
    <row r="7520" spans="1:7" x14ac:dyDescent="0.25">
      <c r="A7520">
        <v>480</v>
      </c>
      <c r="B7520">
        <v>490</v>
      </c>
      <c r="C7520" t="s">
        <v>1093</v>
      </c>
      <c r="D7520" t="s">
        <v>913</v>
      </c>
      <c r="E7520" t="s">
        <v>1050</v>
      </c>
      <c r="F7520" t="str">
        <f t="shared" si="117"/>
        <v>480490DKA6420DKA1090DKA3220</v>
      </c>
      <c r="G7520" t="s">
        <v>723</v>
      </c>
    </row>
    <row r="7521" spans="1:7" x14ac:dyDescent="0.25">
      <c r="A7521">
        <v>480</v>
      </c>
      <c r="B7521">
        <v>490</v>
      </c>
      <c r="C7521" t="s">
        <v>1093</v>
      </c>
      <c r="D7521" t="s">
        <v>913</v>
      </c>
      <c r="E7521" t="s">
        <v>1052</v>
      </c>
      <c r="F7521" t="str">
        <f t="shared" si="117"/>
        <v>480490DKA6420DKA1090DKA3230</v>
      </c>
      <c r="G7521" t="s">
        <v>723</v>
      </c>
    </row>
    <row r="7522" spans="1:7" x14ac:dyDescent="0.25">
      <c r="A7522">
        <v>480</v>
      </c>
      <c r="B7522">
        <v>490</v>
      </c>
      <c r="C7522" t="s">
        <v>1094</v>
      </c>
      <c r="D7522" t="s">
        <v>908</v>
      </c>
      <c r="E7522" t="s">
        <v>1046</v>
      </c>
      <c r="F7522" t="str">
        <f t="shared" si="117"/>
        <v>480490DKA6430DKA1040-1050DKA3200</v>
      </c>
      <c r="G7522" t="s">
        <v>723</v>
      </c>
    </row>
    <row r="7523" spans="1:7" x14ac:dyDescent="0.25">
      <c r="A7523">
        <v>480</v>
      </c>
      <c r="B7523">
        <v>490</v>
      </c>
      <c r="C7523" t="s">
        <v>1094</v>
      </c>
      <c r="D7523" t="s">
        <v>908</v>
      </c>
      <c r="E7523" t="s">
        <v>1048</v>
      </c>
      <c r="F7523" t="str">
        <f t="shared" si="117"/>
        <v>480490DKA6430DKA1040-1050DKA3210</v>
      </c>
      <c r="G7523" t="s">
        <v>723</v>
      </c>
    </row>
    <row r="7524" spans="1:7" x14ac:dyDescent="0.25">
      <c r="A7524">
        <v>480</v>
      </c>
      <c r="B7524">
        <v>490</v>
      </c>
      <c r="C7524" t="s">
        <v>1094</v>
      </c>
      <c r="D7524" t="s">
        <v>908</v>
      </c>
      <c r="E7524" t="s">
        <v>1050</v>
      </c>
      <c r="F7524" t="str">
        <f t="shared" si="117"/>
        <v>480490DKA6430DKA1040-1050DKA3220</v>
      </c>
      <c r="G7524" t="s">
        <v>723</v>
      </c>
    </row>
    <row r="7525" spans="1:7" x14ac:dyDescent="0.25">
      <c r="A7525">
        <v>480</v>
      </c>
      <c r="B7525">
        <v>490</v>
      </c>
      <c r="C7525" t="s">
        <v>1094</v>
      </c>
      <c r="D7525" t="s">
        <v>908</v>
      </c>
      <c r="E7525" t="s">
        <v>1052</v>
      </c>
      <c r="F7525" t="str">
        <f t="shared" si="117"/>
        <v>480490DKA6430DKA1040-1050DKA3230</v>
      </c>
      <c r="G7525" t="s">
        <v>723</v>
      </c>
    </row>
    <row r="7526" spans="1:7" x14ac:dyDescent="0.25">
      <c r="A7526">
        <v>480</v>
      </c>
      <c r="B7526">
        <v>490</v>
      </c>
      <c r="C7526" t="s">
        <v>1094</v>
      </c>
      <c r="D7526" t="s">
        <v>910</v>
      </c>
      <c r="E7526" t="s">
        <v>1046</v>
      </c>
      <c r="F7526" t="str">
        <f t="shared" si="117"/>
        <v>480490DKA6430DKA1060DKA3200</v>
      </c>
      <c r="G7526" t="s">
        <v>723</v>
      </c>
    </row>
    <row r="7527" spans="1:7" x14ac:dyDescent="0.25">
      <c r="A7527">
        <v>480</v>
      </c>
      <c r="B7527">
        <v>490</v>
      </c>
      <c r="C7527" t="s">
        <v>1094</v>
      </c>
      <c r="D7527" t="s">
        <v>910</v>
      </c>
      <c r="E7527" t="s">
        <v>1048</v>
      </c>
      <c r="F7527" t="str">
        <f t="shared" si="117"/>
        <v>480490DKA6430DKA1060DKA3210</v>
      </c>
      <c r="G7527" t="s">
        <v>723</v>
      </c>
    </row>
    <row r="7528" spans="1:7" x14ac:dyDescent="0.25">
      <c r="A7528">
        <v>480</v>
      </c>
      <c r="B7528">
        <v>490</v>
      </c>
      <c r="C7528" t="s">
        <v>1094</v>
      </c>
      <c r="D7528" t="s">
        <v>910</v>
      </c>
      <c r="E7528" t="s">
        <v>1050</v>
      </c>
      <c r="F7528" t="str">
        <f t="shared" si="117"/>
        <v>480490DKA6430DKA1060DKA3220</v>
      </c>
      <c r="G7528" t="s">
        <v>723</v>
      </c>
    </row>
    <row r="7529" spans="1:7" x14ac:dyDescent="0.25">
      <c r="A7529">
        <v>480</v>
      </c>
      <c r="B7529">
        <v>490</v>
      </c>
      <c r="C7529" t="s">
        <v>1094</v>
      </c>
      <c r="D7529" t="s">
        <v>910</v>
      </c>
      <c r="E7529" t="s">
        <v>1052</v>
      </c>
      <c r="F7529" t="str">
        <f t="shared" si="117"/>
        <v>480490DKA6430DKA1060DKA3230</v>
      </c>
      <c r="G7529" t="s">
        <v>723</v>
      </c>
    </row>
    <row r="7530" spans="1:7" x14ac:dyDescent="0.25">
      <c r="A7530">
        <v>480</v>
      </c>
      <c r="B7530">
        <v>490</v>
      </c>
      <c r="C7530" t="s">
        <v>1094</v>
      </c>
      <c r="D7530" t="s">
        <v>911</v>
      </c>
      <c r="E7530" t="s">
        <v>1046</v>
      </c>
      <c r="F7530" t="str">
        <f t="shared" si="117"/>
        <v>480490DKA6430DKA1070-1080DKA3200</v>
      </c>
      <c r="G7530" t="s">
        <v>723</v>
      </c>
    </row>
    <row r="7531" spans="1:7" x14ac:dyDescent="0.25">
      <c r="A7531">
        <v>480</v>
      </c>
      <c r="B7531">
        <v>490</v>
      </c>
      <c r="C7531" t="s">
        <v>1094</v>
      </c>
      <c r="D7531" t="s">
        <v>911</v>
      </c>
      <c r="E7531" t="s">
        <v>1048</v>
      </c>
      <c r="F7531" t="str">
        <f t="shared" si="117"/>
        <v>480490DKA6430DKA1070-1080DKA3210</v>
      </c>
      <c r="G7531" t="s">
        <v>723</v>
      </c>
    </row>
    <row r="7532" spans="1:7" x14ac:dyDescent="0.25">
      <c r="A7532">
        <v>480</v>
      </c>
      <c r="B7532">
        <v>490</v>
      </c>
      <c r="C7532" t="s">
        <v>1094</v>
      </c>
      <c r="D7532" t="s">
        <v>911</v>
      </c>
      <c r="E7532" t="s">
        <v>1050</v>
      </c>
      <c r="F7532" t="str">
        <f t="shared" si="117"/>
        <v>480490DKA6430DKA1070-1080DKA3220</v>
      </c>
      <c r="G7532" t="s">
        <v>723</v>
      </c>
    </row>
    <row r="7533" spans="1:7" x14ac:dyDescent="0.25">
      <c r="A7533">
        <v>480</v>
      </c>
      <c r="B7533">
        <v>490</v>
      </c>
      <c r="C7533" t="s">
        <v>1094</v>
      </c>
      <c r="D7533" t="s">
        <v>911</v>
      </c>
      <c r="E7533" t="s">
        <v>1052</v>
      </c>
      <c r="F7533" t="str">
        <f t="shared" si="117"/>
        <v>480490DKA6430DKA1070-1080DKA3230</v>
      </c>
      <c r="G7533" t="s">
        <v>723</v>
      </c>
    </row>
    <row r="7534" spans="1:7" x14ac:dyDescent="0.25">
      <c r="A7534">
        <v>480</v>
      </c>
      <c r="B7534">
        <v>490</v>
      </c>
      <c r="C7534" t="s">
        <v>1094</v>
      </c>
      <c r="D7534" t="s">
        <v>913</v>
      </c>
      <c r="E7534" t="s">
        <v>1046</v>
      </c>
      <c r="F7534" t="str">
        <f t="shared" si="117"/>
        <v>480490DKA6430DKA1090DKA3200</v>
      </c>
      <c r="G7534" t="s">
        <v>723</v>
      </c>
    </row>
    <row r="7535" spans="1:7" x14ac:dyDescent="0.25">
      <c r="A7535">
        <v>480</v>
      </c>
      <c r="B7535">
        <v>490</v>
      </c>
      <c r="C7535" t="s">
        <v>1094</v>
      </c>
      <c r="D7535" t="s">
        <v>913</v>
      </c>
      <c r="E7535" t="s">
        <v>1048</v>
      </c>
      <c r="F7535" t="str">
        <f t="shared" si="117"/>
        <v>480490DKA6430DKA1090DKA3210</v>
      </c>
      <c r="G7535" t="s">
        <v>723</v>
      </c>
    </row>
    <row r="7536" spans="1:7" x14ac:dyDescent="0.25">
      <c r="A7536">
        <v>480</v>
      </c>
      <c r="B7536">
        <v>490</v>
      </c>
      <c r="C7536" t="s">
        <v>1094</v>
      </c>
      <c r="D7536" t="s">
        <v>913</v>
      </c>
      <c r="E7536" t="s">
        <v>1050</v>
      </c>
      <c r="F7536" t="str">
        <f t="shared" si="117"/>
        <v>480490DKA6430DKA1090DKA3220</v>
      </c>
      <c r="G7536" t="s">
        <v>723</v>
      </c>
    </row>
    <row r="7537" spans="1:7" x14ac:dyDescent="0.25">
      <c r="A7537">
        <v>480</v>
      </c>
      <c r="B7537">
        <v>490</v>
      </c>
      <c r="C7537" t="s">
        <v>1094</v>
      </c>
      <c r="D7537" t="s">
        <v>913</v>
      </c>
      <c r="E7537" t="s">
        <v>1052</v>
      </c>
      <c r="F7537" t="str">
        <f t="shared" si="117"/>
        <v>480490DKA6430DKA1090DKA3230</v>
      </c>
      <c r="G7537" t="s">
        <v>723</v>
      </c>
    </row>
    <row r="7538" spans="1:7" x14ac:dyDescent="0.25">
      <c r="A7538">
        <v>480</v>
      </c>
      <c r="B7538">
        <v>500</v>
      </c>
      <c r="C7538" t="s">
        <v>1092</v>
      </c>
      <c r="D7538" t="s">
        <v>908</v>
      </c>
      <c r="E7538" t="s">
        <v>1046</v>
      </c>
      <c r="F7538" t="str">
        <f t="shared" si="117"/>
        <v>480500DKA6410DKA1040-1050DKA3200</v>
      </c>
      <c r="G7538" t="s">
        <v>723</v>
      </c>
    </row>
    <row r="7539" spans="1:7" x14ac:dyDescent="0.25">
      <c r="A7539">
        <v>480</v>
      </c>
      <c r="B7539">
        <v>500</v>
      </c>
      <c r="C7539" t="s">
        <v>1092</v>
      </c>
      <c r="D7539" t="s">
        <v>908</v>
      </c>
      <c r="E7539" t="s">
        <v>1048</v>
      </c>
      <c r="F7539" t="str">
        <f t="shared" si="117"/>
        <v>480500DKA6410DKA1040-1050DKA3210</v>
      </c>
      <c r="G7539" t="s">
        <v>723</v>
      </c>
    </row>
    <row r="7540" spans="1:7" x14ac:dyDescent="0.25">
      <c r="A7540">
        <v>480</v>
      </c>
      <c r="B7540">
        <v>500</v>
      </c>
      <c r="C7540" t="s">
        <v>1092</v>
      </c>
      <c r="D7540" t="s">
        <v>908</v>
      </c>
      <c r="E7540" t="s">
        <v>1050</v>
      </c>
      <c r="F7540" t="str">
        <f t="shared" si="117"/>
        <v>480500DKA6410DKA1040-1050DKA3220</v>
      </c>
      <c r="G7540" t="s">
        <v>723</v>
      </c>
    </row>
    <row r="7541" spans="1:7" x14ac:dyDescent="0.25">
      <c r="A7541">
        <v>480</v>
      </c>
      <c r="B7541">
        <v>500</v>
      </c>
      <c r="C7541" t="s">
        <v>1092</v>
      </c>
      <c r="D7541" t="s">
        <v>908</v>
      </c>
      <c r="E7541" t="s">
        <v>1052</v>
      </c>
      <c r="F7541" t="str">
        <f t="shared" si="117"/>
        <v>480500DKA6410DKA1040-1050DKA3230</v>
      </c>
      <c r="G7541" t="s">
        <v>723</v>
      </c>
    </row>
    <row r="7542" spans="1:7" x14ac:dyDescent="0.25">
      <c r="A7542">
        <v>480</v>
      </c>
      <c r="B7542">
        <v>500</v>
      </c>
      <c r="C7542" t="s">
        <v>1092</v>
      </c>
      <c r="D7542" t="s">
        <v>910</v>
      </c>
      <c r="E7542" t="s">
        <v>1046</v>
      </c>
      <c r="F7542" t="str">
        <f t="shared" si="117"/>
        <v>480500DKA6410DKA1060DKA3200</v>
      </c>
      <c r="G7542" t="s">
        <v>723</v>
      </c>
    </row>
    <row r="7543" spans="1:7" x14ac:dyDescent="0.25">
      <c r="A7543">
        <v>480</v>
      </c>
      <c r="B7543">
        <v>500</v>
      </c>
      <c r="C7543" t="s">
        <v>1092</v>
      </c>
      <c r="D7543" t="s">
        <v>910</v>
      </c>
      <c r="E7543" t="s">
        <v>1048</v>
      </c>
      <c r="F7543" t="str">
        <f t="shared" si="117"/>
        <v>480500DKA6410DKA1060DKA3210</v>
      </c>
      <c r="G7543" t="s">
        <v>723</v>
      </c>
    </row>
    <row r="7544" spans="1:7" x14ac:dyDescent="0.25">
      <c r="A7544">
        <v>480</v>
      </c>
      <c r="B7544">
        <v>500</v>
      </c>
      <c r="C7544" t="s">
        <v>1092</v>
      </c>
      <c r="D7544" t="s">
        <v>910</v>
      </c>
      <c r="E7544" t="s">
        <v>1050</v>
      </c>
      <c r="F7544" t="str">
        <f t="shared" si="117"/>
        <v>480500DKA6410DKA1060DKA3220</v>
      </c>
      <c r="G7544" t="s">
        <v>723</v>
      </c>
    </row>
    <row r="7545" spans="1:7" x14ac:dyDescent="0.25">
      <c r="A7545">
        <v>480</v>
      </c>
      <c r="B7545">
        <v>500</v>
      </c>
      <c r="C7545" t="s">
        <v>1092</v>
      </c>
      <c r="D7545" t="s">
        <v>910</v>
      </c>
      <c r="E7545" t="s">
        <v>1052</v>
      </c>
      <c r="F7545" t="str">
        <f t="shared" si="117"/>
        <v>480500DKA6410DKA1060DKA3230</v>
      </c>
      <c r="G7545" t="s">
        <v>723</v>
      </c>
    </row>
    <row r="7546" spans="1:7" x14ac:dyDescent="0.25">
      <c r="A7546">
        <v>480</v>
      </c>
      <c r="B7546">
        <v>500</v>
      </c>
      <c r="C7546" t="s">
        <v>1092</v>
      </c>
      <c r="D7546" t="s">
        <v>911</v>
      </c>
      <c r="E7546" t="s">
        <v>1046</v>
      </c>
      <c r="F7546" t="str">
        <f t="shared" si="117"/>
        <v>480500DKA6410DKA1070-1080DKA3200</v>
      </c>
      <c r="G7546" t="s">
        <v>723</v>
      </c>
    </row>
    <row r="7547" spans="1:7" x14ac:dyDescent="0.25">
      <c r="A7547">
        <v>480</v>
      </c>
      <c r="B7547">
        <v>500</v>
      </c>
      <c r="C7547" t="s">
        <v>1092</v>
      </c>
      <c r="D7547" t="s">
        <v>911</v>
      </c>
      <c r="E7547" t="s">
        <v>1048</v>
      </c>
      <c r="F7547" t="str">
        <f t="shared" si="117"/>
        <v>480500DKA6410DKA1070-1080DKA3210</v>
      </c>
      <c r="G7547" t="s">
        <v>723</v>
      </c>
    </row>
    <row r="7548" spans="1:7" x14ac:dyDescent="0.25">
      <c r="A7548">
        <v>480</v>
      </c>
      <c r="B7548">
        <v>500</v>
      </c>
      <c r="C7548" t="s">
        <v>1092</v>
      </c>
      <c r="D7548" t="s">
        <v>911</v>
      </c>
      <c r="E7548" t="s">
        <v>1050</v>
      </c>
      <c r="F7548" t="str">
        <f t="shared" si="117"/>
        <v>480500DKA6410DKA1070-1080DKA3220</v>
      </c>
      <c r="G7548" t="s">
        <v>723</v>
      </c>
    </row>
    <row r="7549" spans="1:7" x14ac:dyDescent="0.25">
      <c r="A7549">
        <v>480</v>
      </c>
      <c r="B7549">
        <v>500</v>
      </c>
      <c r="C7549" t="s">
        <v>1092</v>
      </c>
      <c r="D7549" t="s">
        <v>911</v>
      </c>
      <c r="E7549" t="s">
        <v>1052</v>
      </c>
      <c r="F7549" t="str">
        <f t="shared" si="117"/>
        <v>480500DKA6410DKA1070-1080DKA3230</v>
      </c>
      <c r="G7549" t="s">
        <v>723</v>
      </c>
    </row>
    <row r="7550" spans="1:7" x14ac:dyDescent="0.25">
      <c r="A7550">
        <v>480</v>
      </c>
      <c r="B7550">
        <v>500</v>
      </c>
      <c r="C7550" t="s">
        <v>1092</v>
      </c>
      <c r="D7550" t="s">
        <v>913</v>
      </c>
      <c r="E7550" t="s">
        <v>1046</v>
      </c>
      <c r="F7550" t="str">
        <f t="shared" si="117"/>
        <v>480500DKA6410DKA1090DKA3200</v>
      </c>
      <c r="G7550" t="s">
        <v>723</v>
      </c>
    </row>
    <row r="7551" spans="1:7" x14ac:dyDescent="0.25">
      <c r="A7551">
        <v>480</v>
      </c>
      <c r="B7551">
        <v>500</v>
      </c>
      <c r="C7551" t="s">
        <v>1092</v>
      </c>
      <c r="D7551" t="s">
        <v>913</v>
      </c>
      <c r="E7551" t="s">
        <v>1048</v>
      </c>
      <c r="F7551" t="str">
        <f t="shared" si="117"/>
        <v>480500DKA6410DKA1090DKA3210</v>
      </c>
      <c r="G7551" t="s">
        <v>723</v>
      </c>
    </row>
    <row r="7552" spans="1:7" x14ac:dyDescent="0.25">
      <c r="A7552">
        <v>480</v>
      </c>
      <c r="B7552">
        <v>500</v>
      </c>
      <c r="C7552" t="s">
        <v>1092</v>
      </c>
      <c r="D7552" t="s">
        <v>913</v>
      </c>
      <c r="E7552" t="s">
        <v>1050</v>
      </c>
      <c r="F7552" t="str">
        <f t="shared" si="117"/>
        <v>480500DKA6410DKA1090DKA3220</v>
      </c>
      <c r="G7552" t="s">
        <v>723</v>
      </c>
    </row>
    <row r="7553" spans="1:7" x14ac:dyDescent="0.25">
      <c r="A7553">
        <v>480</v>
      </c>
      <c r="B7553">
        <v>500</v>
      </c>
      <c r="C7553" t="s">
        <v>1092</v>
      </c>
      <c r="D7553" t="s">
        <v>913</v>
      </c>
      <c r="E7553" t="s">
        <v>1052</v>
      </c>
      <c r="F7553" t="str">
        <f t="shared" si="117"/>
        <v>480500DKA6410DKA1090DKA3230</v>
      </c>
      <c r="G7553" t="s">
        <v>723</v>
      </c>
    </row>
    <row r="7554" spans="1:7" x14ac:dyDescent="0.25">
      <c r="A7554">
        <v>480</v>
      </c>
      <c r="B7554">
        <v>500</v>
      </c>
      <c r="C7554" t="s">
        <v>1093</v>
      </c>
      <c r="D7554" t="s">
        <v>908</v>
      </c>
      <c r="E7554" t="s">
        <v>1046</v>
      </c>
      <c r="F7554" t="str">
        <f t="shared" si="117"/>
        <v>480500DKA6420DKA1040-1050DKA3200</v>
      </c>
      <c r="G7554" t="s">
        <v>723</v>
      </c>
    </row>
    <row r="7555" spans="1:7" x14ac:dyDescent="0.25">
      <c r="A7555">
        <v>480</v>
      </c>
      <c r="B7555">
        <v>500</v>
      </c>
      <c r="C7555" t="s">
        <v>1093</v>
      </c>
      <c r="D7555" t="s">
        <v>908</v>
      </c>
      <c r="E7555" t="s">
        <v>1048</v>
      </c>
      <c r="F7555" t="str">
        <f t="shared" ref="F7555:F7618" si="118">CONCATENATE(A7555,B7555,C7555,D7555,E7555)</f>
        <v>480500DKA6420DKA1040-1050DKA3210</v>
      </c>
      <c r="G7555" t="s">
        <v>723</v>
      </c>
    </row>
    <row r="7556" spans="1:7" x14ac:dyDescent="0.25">
      <c r="A7556">
        <v>480</v>
      </c>
      <c r="B7556">
        <v>500</v>
      </c>
      <c r="C7556" t="s">
        <v>1093</v>
      </c>
      <c r="D7556" t="s">
        <v>908</v>
      </c>
      <c r="E7556" t="s">
        <v>1050</v>
      </c>
      <c r="F7556" t="str">
        <f t="shared" si="118"/>
        <v>480500DKA6420DKA1040-1050DKA3220</v>
      </c>
      <c r="G7556" t="s">
        <v>723</v>
      </c>
    </row>
    <row r="7557" spans="1:7" x14ac:dyDescent="0.25">
      <c r="A7557">
        <v>480</v>
      </c>
      <c r="B7557">
        <v>500</v>
      </c>
      <c r="C7557" t="s">
        <v>1093</v>
      </c>
      <c r="D7557" t="s">
        <v>908</v>
      </c>
      <c r="E7557" t="s">
        <v>1052</v>
      </c>
      <c r="F7557" t="str">
        <f t="shared" si="118"/>
        <v>480500DKA6420DKA1040-1050DKA3230</v>
      </c>
      <c r="G7557" t="s">
        <v>723</v>
      </c>
    </row>
    <row r="7558" spans="1:7" x14ac:dyDescent="0.25">
      <c r="A7558">
        <v>480</v>
      </c>
      <c r="B7558">
        <v>500</v>
      </c>
      <c r="C7558" t="s">
        <v>1093</v>
      </c>
      <c r="D7558" t="s">
        <v>910</v>
      </c>
      <c r="E7558" t="s">
        <v>1046</v>
      </c>
      <c r="F7558" t="str">
        <f t="shared" si="118"/>
        <v>480500DKA6420DKA1060DKA3200</v>
      </c>
      <c r="G7558" t="s">
        <v>723</v>
      </c>
    </row>
    <row r="7559" spans="1:7" x14ac:dyDescent="0.25">
      <c r="A7559">
        <v>480</v>
      </c>
      <c r="B7559">
        <v>500</v>
      </c>
      <c r="C7559" t="s">
        <v>1093</v>
      </c>
      <c r="D7559" t="s">
        <v>910</v>
      </c>
      <c r="E7559" t="s">
        <v>1048</v>
      </c>
      <c r="F7559" t="str">
        <f t="shared" si="118"/>
        <v>480500DKA6420DKA1060DKA3210</v>
      </c>
      <c r="G7559" t="s">
        <v>723</v>
      </c>
    </row>
    <row r="7560" spans="1:7" x14ac:dyDescent="0.25">
      <c r="A7560">
        <v>480</v>
      </c>
      <c r="B7560">
        <v>500</v>
      </c>
      <c r="C7560" t="s">
        <v>1093</v>
      </c>
      <c r="D7560" t="s">
        <v>910</v>
      </c>
      <c r="E7560" t="s">
        <v>1050</v>
      </c>
      <c r="F7560" t="str">
        <f t="shared" si="118"/>
        <v>480500DKA6420DKA1060DKA3220</v>
      </c>
      <c r="G7560" t="s">
        <v>723</v>
      </c>
    </row>
    <row r="7561" spans="1:7" x14ac:dyDescent="0.25">
      <c r="A7561">
        <v>480</v>
      </c>
      <c r="B7561">
        <v>500</v>
      </c>
      <c r="C7561" t="s">
        <v>1093</v>
      </c>
      <c r="D7561" t="s">
        <v>910</v>
      </c>
      <c r="E7561" t="s">
        <v>1052</v>
      </c>
      <c r="F7561" t="str">
        <f t="shared" si="118"/>
        <v>480500DKA6420DKA1060DKA3230</v>
      </c>
      <c r="G7561" t="s">
        <v>723</v>
      </c>
    </row>
    <row r="7562" spans="1:7" x14ac:dyDescent="0.25">
      <c r="A7562">
        <v>480</v>
      </c>
      <c r="B7562">
        <v>500</v>
      </c>
      <c r="C7562" t="s">
        <v>1093</v>
      </c>
      <c r="D7562" t="s">
        <v>911</v>
      </c>
      <c r="E7562" t="s">
        <v>1046</v>
      </c>
      <c r="F7562" t="str">
        <f t="shared" si="118"/>
        <v>480500DKA6420DKA1070-1080DKA3200</v>
      </c>
      <c r="G7562" t="s">
        <v>723</v>
      </c>
    </row>
    <row r="7563" spans="1:7" x14ac:dyDescent="0.25">
      <c r="A7563">
        <v>480</v>
      </c>
      <c r="B7563">
        <v>500</v>
      </c>
      <c r="C7563" t="s">
        <v>1093</v>
      </c>
      <c r="D7563" t="s">
        <v>911</v>
      </c>
      <c r="E7563" t="s">
        <v>1048</v>
      </c>
      <c r="F7563" t="str">
        <f t="shared" si="118"/>
        <v>480500DKA6420DKA1070-1080DKA3210</v>
      </c>
      <c r="G7563" t="s">
        <v>723</v>
      </c>
    </row>
    <row r="7564" spans="1:7" x14ac:dyDescent="0.25">
      <c r="A7564">
        <v>480</v>
      </c>
      <c r="B7564">
        <v>500</v>
      </c>
      <c r="C7564" t="s">
        <v>1093</v>
      </c>
      <c r="D7564" t="s">
        <v>911</v>
      </c>
      <c r="E7564" t="s">
        <v>1050</v>
      </c>
      <c r="F7564" t="str">
        <f t="shared" si="118"/>
        <v>480500DKA6420DKA1070-1080DKA3220</v>
      </c>
      <c r="G7564" t="s">
        <v>723</v>
      </c>
    </row>
    <row r="7565" spans="1:7" x14ac:dyDescent="0.25">
      <c r="A7565">
        <v>480</v>
      </c>
      <c r="B7565">
        <v>500</v>
      </c>
      <c r="C7565" t="s">
        <v>1093</v>
      </c>
      <c r="D7565" t="s">
        <v>911</v>
      </c>
      <c r="E7565" t="s">
        <v>1052</v>
      </c>
      <c r="F7565" t="str">
        <f t="shared" si="118"/>
        <v>480500DKA6420DKA1070-1080DKA3230</v>
      </c>
      <c r="G7565" t="s">
        <v>723</v>
      </c>
    </row>
    <row r="7566" spans="1:7" x14ac:dyDescent="0.25">
      <c r="A7566">
        <v>480</v>
      </c>
      <c r="B7566">
        <v>500</v>
      </c>
      <c r="C7566" t="s">
        <v>1093</v>
      </c>
      <c r="D7566" t="s">
        <v>913</v>
      </c>
      <c r="E7566" t="s">
        <v>1046</v>
      </c>
      <c r="F7566" t="str">
        <f t="shared" si="118"/>
        <v>480500DKA6420DKA1090DKA3200</v>
      </c>
      <c r="G7566" t="s">
        <v>723</v>
      </c>
    </row>
    <row r="7567" spans="1:7" x14ac:dyDescent="0.25">
      <c r="A7567">
        <v>480</v>
      </c>
      <c r="B7567">
        <v>500</v>
      </c>
      <c r="C7567" t="s">
        <v>1093</v>
      </c>
      <c r="D7567" t="s">
        <v>913</v>
      </c>
      <c r="E7567" t="s">
        <v>1048</v>
      </c>
      <c r="F7567" t="str">
        <f t="shared" si="118"/>
        <v>480500DKA6420DKA1090DKA3210</v>
      </c>
      <c r="G7567" t="s">
        <v>723</v>
      </c>
    </row>
    <row r="7568" spans="1:7" x14ac:dyDescent="0.25">
      <c r="A7568">
        <v>480</v>
      </c>
      <c r="B7568">
        <v>500</v>
      </c>
      <c r="C7568" t="s">
        <v>1093</v>
      </c>
      <c r="D7568" t="s">
        <v>913</v>
      </c>
      <c r="E7568" t="s">
        <v>1050</v>
      </c>
      <c r="F7568" t="str">
        <f t="shared" si="118"/>
        <v>480500DKA6420DKA1090DKA3220</v>
      </c>
      <c r="G7568" t="s">
        <v>723</v>
      </c>
    </row>
    <row r="7569" spans="1:7" x14ac:dyDescent="0.25">
      <c r="A7569">
        <v>480</v>
      </c>
      <c r="B7569">
        <v>500</v>
      </c>
      <c r="C7569" t="s">
        <v>1093</v>
      </c>
      <c r="D7569" t="s">
        <v>913</v>
      </c>
      <c r="E7569" t="s">
        <v>1052</v>
      </c>
      <c r="F7569" t="str">
        <f t="shared" si="118"/>
        <v>480500DKA6420DKA1090DKA3230</v>
      </c>
      <c r="G7569" t="s">
        <v>723</v>
      </c>
    </row>
    <row r="7570" spans="1:7" x14ac:dyDescent="0.25">
      <c r="A7570">
        <v>480</v>
      </c>
      <c r="B7570">
        <v>500</v>
      </c>
      <c r="C7570" t="s">
        <v>1094</v>
      </c>
      <c r="D7570" t="s">
        <v>908</v>
      </c>
      <c r="E7570" t="s">
        <v>1046</v>
      </c>
      <c r="F7570" t="str">
        <f t="shared" si="118"/>
        <v>480500DKA6430DKA1040-1050DKA3200</v>
      </c>
      <c r="G7570" t="s">
        <v>723</v>
      </c>
    </row>
    <row r="7571" spans="1:7" x14ac:dyDescent="0.25">
      <c r="A7571">
        <v>480</v>
      </c>
      <c r="B7571">
        <v>500</v>
      </c>
      <c r="C7571" t="s">
        <v>1094</v>
      </c>
      <c r="D7571" t="s">
        <v>908</v>
      </c>
      <c r="E7571" t="s">
        <v>1048</v>
      </c>
      <c r="F7571" t="str">
        <f t="shared" si="118"/>
        <v>480500DKA6430DKA1040-1050DKA3210</v>
      </c>
      <c r="G7571" t="s">
        <v>723</v>
      </c>
    </row>
    <row r="7572" spans="1:7" x14ac:dyDescent="0.25">
      <c r="A7572">
        <v>480</v>
      </c>
      <c r="B7572">
        <v>500</v>
      </c>
      <c r="C7572" t="s">
        <v>1094</v>
      </c>
      <c r="D7572" t="s">
        <v>908</v>
      </c>
      <c r="E7572" t="s">
        <v>1050</v>
      </c>
      <c r="F7572" t="str">
        <f t="shared" si="118"/>
        <v>480500DKA6430DKA1040-1050DKA3220</v>
      </c>
      <c r="G7572" t="s">
        <v>723</v>
      </c>
    </row>
    <row r="7573" spans="1:7" x14ac:dyDescent="0.25">
      <c r="A7573">
        <v>480</v>
      </c>
      <c r="B7573">
        <v>500</v>
      </c>
      <c r="C7573" t="s">
        <v>1094</v>
      </c>
      <c r="D7573" t="s">
        <v>908</v>
      </c>
      <c r="E7573" t="s">
        <v>1052</v>
      </c>
      <c r="F7573" t="str">
        <f t="shared" si="118"/>
        <v>480500DKA6430DKA1040-1050DKA3230</v>
      </c>
      <c r="G7573" t="s">
        <v>723</v>
      </c>
    </row>
    <row r="7574" spans="1:7" x14ac:dyDescent="0.25">
      <c r="A7574">
        <v>480</v>
      </c>
      <c r="B7574">
        <v>500</v>
      </c>
      <c r="C7574" t="s">
        <v>1094</v>
      </c>
      <c r="D7574" t="s">
        <v>910</v>
      </c>
      <c r="E7574" t="s">
        <v>1046</v>
      </c>
      <c r="F7574" t="str">
        <f t="shared" si="118"/>
        <v>480500DKA6430DKA1060DKA3200</v>
      </c>
      <c r="G7574" t="s">
        <v>723</v>
      </c>
    </row>
    <row r="7575" spans="1:7" x14ac:dyDescent="0.25">
      <c r="A7575">
        <v>480</v>
      </c>
      <c r="B7575">
        <v>500</v>
      </c>
      <c r="C7575" t="s">
        <v>1094</v>
      </c>
      <c r="D7575" t="s">
        <v>910</v>
      </c>
      <c r="E7575" t="s">
        <v>1048</v>
      </c>
      <c r="F7575" t="str">
        <f t="shared" si="118"/>
        <v>480500DKA6430DKA1060DKA3210</v>
      </c>
      <c r="G7575" t="s">
        <v>723</v>
      </c>
    </row>
    <row r="7576" spans="1:7" x14ac:dyDescent="0.25">
      <c r="A7576">
        <v>480</v>
      </c>
      <c r="B7576">
        <v>500</v>
      </c>
      <c r="C7576" t="s">
        <v>1094</v>
      </c>
      <c r="D7576" t="s">
        <v>910</v>
      </c>
      <c r="E7576" t="s">
        <v>1050</v>
      </c>
      <c r="F7576" t="str">
        <f t="shared" si="118"/>
        <v>480500DKA6430DKA1060DKA3220</v>
      </c>
      <c r="G7576" t="s">
        <v>723</v>
      </c>
    </row>
    <row r="7577" spans="1:7" x14ac:dyDescent="0.25">
      <c r="A7577">
        <v>480</v>
      </c>
      <c r="B7577">
        <v>500</v>
      </c>
      <c r="C7577" t="s">
        <v>1094</v>
      </c>
      <c r="D7577" t="s">
        <v>910</v>
      </c>
      <c r="E7577" t="s">
        <v>1052</v>
      </c>
      <c r="F7577" t="str">
        <f t="shared" si="118"/>
        <v>480500DKA6430DKA1060DKA3230</v>
      </c>
      <c r="G7577" t="s">
        <v>723</v>
      </c>
    </row>
    <row r="7578" spans="1:7" x14ac:dyDescent="0.25">
      <c r="A7578">
        <v>480</v>
      </c>
      <c r="B7578">
        <v>500</v>
      </c>
      <c r="C7578" t="s">
        <v>1094</v>
      </c>
      <c r="D7578" t="s">
        <v>911</v>
      </c>
      <c r="E7578" t="s">
        <v>1046</v>
      </c>
      <c r="F7578" t="str">
        <f t="shared" si="118"/>
        <v>480500DKA6430DKA1070-1080DKA3200</v>
      </c>
      <c r="G7578" t="s">
        <v>723</v>
      </c>
    </row>
    <row r="7579" spans="1:7" x14ac:dyDescent="0.25">
      <c r="A7579">
        <v>480</v>
      </c>
      <c r="B7579">
        <v>500</v>
      </c>
      <c r="C7579" t="s">
        <v>1094</v>
      </c>
      <c r="D7579" t="s">
        <v>911</v>
      </c>
      <c r="E7579" t="s">
        <v>1048</v>
      </c>
      <c r="F7579" t="str">
        <f t="shared" si="118"/>
        <v>480500DKA6430DKA1070-1080DKA3210</v>
      </c>
      <c r="G7579" t="s">
        <v>723</v>
      </c>
    </row>
    <row r="7580" spans="1:7" x14ac:dyDescent="0.25">
      <c r="A7580">
        <v>480</v>
      </c>
      <c r="B7580">
        <v>500</v>
      </c>
      <c r="C7580" t="s">
        <v>1094</v>
      </c>
      <c r="D7580" t="s">
        <v>911</v>
      </c>
      <c r="E7580" t="s">
        <v>1050</v>
      </c>
      <c r="F7580" t="str">
        <f t="shared" si="118"/>
        <v>480500DKA6430DKA1070-1080DKA3220</v>
      </c>
      <c r="G7580" t="s">
        <v>723</v>
      </c>
    </row>
    <row r="7581" spans="1:7" x14ac:dyDescent="0.25">
      <c r="A7581">
        <v>480</v>
      </c>
      <c r="B7581">
        <v>500</v>
      </c>
      <c r="C7581" t="s">
        <v>1094</v>
      </c>
      <c r="D7581" t="s">
        <v>911</v>
      </c>
      <c r="E7581" t="s">
        <v>1052</v>
      </c>
      <c r="F7581" t="str">
        <f t="shared" si="118"/>
        <v>480500DKA6430DKA1070-1080DKA3230</v>
      </c>
      <c r="G7581" t="s">
        <v>723</v>
      </c>
    </row>
    <row r="7582" spans="1:7" x14ac:dyDescent="0.25">
      <c r="A7582">
        <v>480</v>
      </c>
      <c r="B7582">
        <v>500</v>
      </c>
      <c r="C7582" t="s">
        <v>1094</v>
      </c>
      <c r="D7582" t="s">
        <v>913</v>
      </c>
      <c r="E7582" t="s">
        <v>1046</v>
      </c>
      <c r="F7582" t="str">
        <f t="shared" si="118"/>
        <v>480500DKA6430DKA1090DKA3200</v>
      </c>
      <c r="G7582" t="s">
        <v>723</v>
      </c>
    </row>
    <row r="7583" spans="1:7" x14ac:dyDescent="0.25">
      <c r="A7583">
        <v>480</v>
      </c>
      <c r="B7583">
        <v>500</v>
      </c>
      <c r="C7583" t="s">
        <v>1094</v>
      </c>
      <c r="D7583" t="s">
        <v>913</v>
      </c>
      <c r="E7583" t="s">
        <v>1048</v>
      </c>
      <c r="F7583" t="str">
        <f t="shared" si="118"/>
        <v>480500DKA6430DKA1090DKA3210</v>
      </c>
      <c r="G7583" t="s">
        <v>723</v>
      </c>
    </row>
    <row r="7584" spans="1:7" x14ac:dyDescent="0.25">
      <c r="A7584">
        <v>480</v>
      </c>
      <c r="B7584">
        <v>500</v>
      </c>
      <c r="C7584" t="s">
        <v>1094</v>
      </c>
      <c r="D7584" t="s">
        <v>913</v>
      </c>
      <c r="E7584" t="s">
        <v>1050</v>
      </c>
      <c r="F7584" t="str">
        <f t="shared" si="118"/>
        <v>480500DKA6430DKA1090DKA3220</v>
      </c>
      <c r="G7584" t="s">
        <v>723</v>
      </c>
    </row>
    <row r="7585" spans="1:7" x14ac:dyDescent="0.25">
      <c r="A7585">
        <v>480</v>
      </c>
      <c r="B7585">
        <v>500</v>
      </c>
      <c r="C7585" t="s">
        <v>1094</v>
      </c>
      <c r="D7585" t="s">
        <v>913</v>
      </c>
      <c r="E7585" t="s">
        <v>1052</v>
      </c>
      <c r="F7585" t="str">
        <f t="shared" si="118"/>
        <v>480500DKA6430DKA1090DKA3230</v>
      </c>
      <c r="G7585" t="s">
        <v>723</v>
      </c>
    </row>
    <row r="7586" spans="1:7" x14ac:dyDescent="0.25">
      <c r="A7586">
        <v>480</v>
      </c>
      <c r="B7586">
        <v>510</v>
      </c>
      <c r="C7586" t="s">
        <v>1092</v>
      </c>
      <c r="D7586" t="s">
        <v>908</v>
      </c>
      <c r="E7586" t="s">
        <v>1046</v>
      </c>
      <c r="F7586" t="str">
        <f t="shared" si="118"/>
        <v>480510DKA6410DKA1040-1050DKA3200</v>
      </c>
      <c r="G7586" t="s">
        <v>723</v>
      </c>
    </row>
    <row r="7587" spans="1:7" x14ac:dyDescent="0.25">
      <c r="A7587">
        <v>480</v>
      </c>
      <c r="B7587">
        <v>510</v>
      </c>
      <c r="C7587" t="s">
        <v>1092</v>
      </c>
      <c r="D7587" t="s">
        <v>908</v>
      </c>
      <c r="E7587" t="s">
        <v>1048</v>
      </c>
      <c r="F7587" t="str">
        <f t="shared" si="118"/>
        <v>480510DKA6410DKA1040-1050DKA3210</v>
      </c>
      <c r="G7587" t="s">
        <v>723</v>
      </c>
    </row>
    <row r="7588" spans="1:7" x14ac:dyDescent="0.25">
      <c r="A7588">
        <v>480</v>
      </c>
      <c r="B7588">
        <v>510</v>
      </c>
      <c r="C7588" t="s">
        <v>1092</v>
      </c>
      <c r="D7588" t="s">
        <v>908</v>
      </c>
      <c r="E7588" t="s">
        <v>1050</v>
      </c>
      <c r="F7588" t="str">
        <f t="shared" si="118"/>
        <v>480510DKA6410DKA1040-1050DKA3220</v>
      </c>
      <c r="G7588" t="s">
        <v>723</v>
      </c>
    </row>
    <row r="7589" spans="1:7" x14ac:dyDescent="0.25">
      <c r="A7589">
        <v>480</v>
      </c>
      <c r="B7589">
        <v>510</v>
      </c>
      <c r="C7589" t="s">
        <v>1092</v>
      </c>
      <c r="D7589" t="s">
        <v>908</v>
      </c>
      <c r="E7589" t="s">
        <v>1052</v>
      </c>
      <c r="F7589" t="str">
        <f t="shared" si="118"/>
        <v>480510DKA6410DKA1040-1050DKA3230</v>
      </c>
      <c r="G7589" t="s">
        <v>723</v>
      </c>
    </row>
    <row r="7590" spans="1:7" x14ac:dyDescent="0.25">
      <c r="A7590">
        <v>480</v>
      </c>
      <c r="B7590">
        <v>510</v>
      </c>
      <c r="C7590" t="s">
        <v>1092</v>
      </c>
      <c r="D7590" t="s">
        <v>910</v>
      </c>
      <c r="E7590" t="s">
        <v>1046</v>
      </c>
      <c r="F7590" t="str">
        <f t="shared" si="118"/>
        <v>480510DKA6410DKA1060DKA3200</v>
      </c>
      <c r="G7590" t="s">
        <v>501</v>
      </c>
    </row>
    <row r="7591" spans="1:7" x14ac:dyDescent="0.25">
      <c r="A7591">
        <v>480</v>
      </c>
      <c r="B7591">
        <v>510</v>
      </c>
      <c r="C7591" t="s">
        <v>1092</v>
      </c>
      <c r="D7591" t="s">
        <v>910</v>
      </c>
      <c r="E7591" t="s">
        <v>1048</v>
      </c>
      <c r="F7591" t="str">
        <f t="shared" si="118"/>
        <v>480510DKA6410DKA1060DKA3210</v>
      </c>
      <c r="G7591" t="s">
        <v>501</v>
      </c>
    </row>
    <row r="7592" spans="1:7" x14ac:dyDescent="0.25">
      <c r="A7592">
        <v>480</v>
      </c>
      <c r="B7592">
        <v>510</v>
      </c>
      <c r="C7592" t="s">
        <v>1092</v>
      </c>
      <c r="D7592" t="s">
        <v>910</v>
      </c>
      <c r="E7592" t="s">
        <v>1050</v>
      </c>
      <c r="F7592" t="str">
        <f t="shared" si="118"/>
        <v>480510DKA6410DKA1060DKA3220</v>
      </c>
      <c r="G7592" t="s">
        <v>501</v>
      </c>
    </row>
    <row r="7593" spans="1:7" x14ac:dyDescent="0.25">
      <c r="A7593">
        <v>480</v>
      </c>
      <c r="B7593">
        <v>510</v>
      </c>
      <c r="C7593" t="s">
        <v>1092</v>
      </c>
      <c r="D7593" t="s">
        <v>910</v>
      </c>
      <c r="E7593" t="s">
        <v>1052</v>
      </c>
      <c r="F7593" t="str">
        <f t="shared" si="118"/>
        <v>480510DKA6410DKA1060DKA3230</v>
      </c>
      <c r="G7593" t="s">
        <v>501</v>
      </c>
    </row>
    <row r="7594" spans="1:7" x14ac:dyDescent="0.25">
      <c r="A7594">
        <v>480</v>
      </c>
      <c r="B7594">
        <v>510</v>
      </c>
      <c r="C7594" t="s">
        <v>1092</v>
      </c>
      <c r="D7594" t="s">
        <v>911</v>
      </c>
      <c r="E7594" t="s">
        <v>1046</v>
      </c>
      <c r="F7594" t="str">
        <f t="shared" si="118"/>
        <v>480510DKA6410DKA1070-1080DKA3200</v>
      </c>
      <c r="G7594" t="s">
        <v>723</v>
      </c>
    </row>
    <row r="7595" spans="1:7" x14ac:dyDescent="0.25">
      <c r="A7595">
        <v>480</v>
      </c>
      <c r="B7595">
        <v>510</v>
      </c>
      <c r="C7595" t="s">
        <v>1092</v>
      </c>
      <c r="D7595" t="s">
        <v>911</v>
      </c>
      <c r="E7595" t="s">
        <v>1048</v>
      </c>
      <c r="F7595" t="str">
        <f t="shared" si="118"/>
        <v>480510DKA6410DKA1070-1080DKA3210</v>
      </c>
      <c r="G7595" t="s">
        <v>723</v>
      </c>
    </row>
    <row r="7596" spans="1:7" x14ac:dyDescent="0.25">
      <c r="A7596">
        <v>480</v>
      </c>
      <c r="B7596">
        <v>510</v>
      </c>
      <c r="C7596" t="s">
        <v>1092</v>
      </c>
      <c r="D7596" t="s">
        <v>911</v>
      </c>
      <c r="E7596" t="s">
        <v>1050</v>
      </c>
      <c r="F7596" t="str">
        <f t="shared" si="118"/>
        <v>480510DKA6410DKA1070-1080DKA3220</v>
      </c>
      <c r="G7596" t="s">
        <v>723</v>
      </c>
    </row>
    <row r="7597" spans="1:7" x14ac:dyDescent="0.25">
      <c r="A7597">
        <v>480</v>
      </c>
      <c r="B7597">
        <v>510</v>
      </c>
      <c r="C7597" t="s">
        <v>1092</v>
      </c>
      <c r="D7597" t="s">
        <v>911</v>
      </c>
      <c r="E7597" t="s">
        <v>1052</v>
      </c>
      <c r="F7597" t="str">
        <f t="shared" si="118"/>
        <v>480510DKA6410DKA1070-1080DKA3230</v>
      </c>
      <c r="G7597" t="s">
        <v>723</v>
      </c>
    </row>
    <row r="7598" spans="1:7" x14ac:dyDescent="0.25">
      <c r="A7598">
        <v>480</v>
      </c>
      <c r="B7598">
        <v>510</v>
      </c>
      <c r="C7598" t="s">
        <v>1092</v>
      </c>
      <c r="D7598" t="s">
        <v>913</v>
      </c>
      <c r="E7598" t="s">
        <v>1046</v>
      </c>
      <c r="F7598" t="str">
        <f t="shared" si="118"/>
        <v>480510DKA6410DKA1090DKA3200</v>
      </c>
      <c r="G7598" t="s">
        <v>723</v>
      </c>
    </row>
    <row r="7599" spans="1:7" x14ac:dyDescent="0.25">
      <c r="A7599">
        <v>480</v>
      </c>
      <c r="B7599">
        <v>510</v>
      </c>
      <c r="C7599" t="s">
        <v>1092</v>
      </c>
      <c r="D7599" t="s">
        <v>913</v>
      </c>
      <c r="E7599" t="s">
        <v>1048</v>
      </c>
      <c r="F7599" t="str">
        <f t="shared" si="118"/>
        <v>480510DKA6410DKA1090DKA3210</v>
      </c>
      <c r="G7599" t="s">
        <v>723</v>
      </c>
    </row>
    <row r="7600" spans="1:7" x14ac:dyDescent="0.25">
      <c r="A7600">
        <v>480</v>
      </c>
      <c r="B7600">
        <v>510</v>
      </c>
      <c r="C7600" t="s">
        <v>1092</v>
      </c>
      <c r="D7600" t="s">
        <v>913</v>
      </c>
      <c r="E7600" t="s">
        <v>1050</v>
      </c>
      <c r="F7600" t="str">
        <f t="shared" si="118"/>
        <v>480510DKA6410DKA1090DKA3220</v>
      </c>
      <c r="G7600" t="s">
        <v>723</v>
      </c>
    </row>
    <row r="7601" spans="1:7" x14ac:dyDescent="0.25">
      <c r="A7601">
        <v>480</v>
      </c>
      <c r="B7601">
        <v>510</v>
      </c>
      <c r="C7601" t="s">
        <v>1092</v>
      </c>
      <c r="D7601" t="s">
        <v>913</v>
      </c>
      <c r="E7601" t="s">
        <v>1052</v>
      </c>
      <c r="F7601" t="str">
        <f t="shared" si="118"/>
        <v>480510DKA6410DKA1090DKA3230</v>
      </c>
      <c r="G7601" t="s">
        <v>723</v>
      </c>
    </row>
    <row r="7602" spans="1:7" x14ac:dyDescent="0.25">
      <c r="A7602">
        <v>480</v>
      </c>
      <c r="B7602">
        <v>510</v>
      </c>
      <c r="C7602" t="s">
        <v>1093</v>
      </c>
      <c r="D7602" t="s">
        <v>908</v>
      </c>
      <c r="E7602" t="s">
        <v>1046</v>
      </c>
      <c r="F7602" t="str">
        <f t="shared" si="118"/>
        <v>480510DKA6420DKA1040-1050DKA3200</v>
      </c>
      <c r="G7602" t="s">
        <v>501</v>
      </c>
    </row>
    <row r="7603" spans="1:7" x14ac:dyDescent="0.25">
      <c r="A7603">
        <v>480</v>
      </c>
      <c r="B7603">
        <v>510</v>
      </c>
      <c r="C7603" t="s">
        <v>1093</v>
      </c>
      <c r="D7603" t="s">
        <v>908</v>
      </c>
      <c r="E7603" t="s">
        <v>1048</v>
      </c>
      <c r="F7603" t="str">
        <f t="shared" si="118"/>
        <v>480510DKA6420DKA1040-1050DKA3210</v>
      </c>
      <c r="G7603" t="s">
        <v>501</v>
      </c>
    </row>
    <row r="7604" spans="1:7" x14ac:dyDescent="0.25">
      <c r="A7604">
        <v>480</v>
      </c>
      <c r="B7604">
        <v>510</v>
      </c>
      <c r="C7604" t="s">
        <v>1093</v>
      </c>
      <c r="D7604" t="s">
        <v>908</v>
      </c>
      <c r="E7604" t="s">
        <v>1050</v>
      </c>
      <c r="F7604" t="str">
        <f t="shared" si="118"/>
        <v>480510DKA6420DKA1040-1050DKA3220</v>
      </c>
      <c r="G7604" t="s">
        <v>501</v>
      </c>
    </row>
    <row r="7605" spans="1:7" x14ac:dyDescent="0.25">
      <c r="A7605">
        <v>480</v>
      </c>
      <c r="B7605">
        <v>510</v>
      </c>
      <c r="C7605" t="s">
        <v>1093</v>
      </c>
      <c r="D7605" t="s">
        <v>908</v>
      </c>
      <c r="E7605" t="s">
        <v>1052</v>
      </c>
      <c r="F7605" t="str">
        <f t="shared" si="118"/>
        <v>480510DKA6420DKA1040-1050DKA3230</v>
      </c>
      <c r="G7605" t="s">
        <v>501</v>
      </c>
    </row>
    <row r="7606" spans="1:7" x14ac:dyDescent="0.25">
      <c r="A7606">
        <v>480</v>
      </c>
      <c r="B7606">
        <v>510</v>
      </c>
      <c r="C7606" t="s">
        <v>1093</v>
      </c>
      <c r="D7606" t="s">
        <v>910</v>
      </c>
      <c r="E7606" t="s">
        <v>1046</v>
      </c>
      <c r="F7606" t="str">
        <f t="shared" si="118"/>
        <v>480510DKA6420DKA1060DKA3200</v>
      </c>
      <c r="G7606" t="s">
        <v>501</v>
      </c>
    </row>
    <row r="7607" spans="1:7" x14ac:dyDescent="0.25">
      <c r="A7607">
        <v>480</v>
      </c>
      <c r="B7607">
        <v>510</v>
      </c>
      <c r="C7607" t="s">
        <v>1093</v>
      </c>
      <c r="D7607" t="s">
        <v>910</v>
      </c>
      <c r="E7607" t="s">
        <v>1048</v>
      </c>
      <c r="F7607" t="str">
        <f t="shared" si="118"/>
        <v>480510DKA6420DKA1060DKA3210</v>
      </c>
      <c r="G7607" t="s">
        <v>501</v>
      </c>
    </row>
    <row r="7608" spans="1:7" x14ac:dyDescent="0.25">
      <c r="A7608">
        <v>480</v>
      </c>
      <c r="B7608">
        <v>510</v>
      </c>
      <c r="C7608" t="s">
        <v>1093</v>
      </c>
      <c r="D7608" t="s">
        <v>910</v>
      </c>
      <c r="E7608" t="s">
        <v>1050</v>
      </c>
      <c r="F7608" t="str">
        <f t="shared" si="118"/>
        <v>480510DKA6420DKA1060DKA3220</v>
      </c>
      <c r="G7608" t="s">
        <v>501</v>
      </c>
    </row>
    <row r="7609" spans="1:7" x14ac:dyDescent="0.25">
      <c r="A7609">
        <v>480</v>
      </c>
      <c r="B7609">
        <v>510</v>
      </c>
      <c r="C7609" t="s">
        <v>1093</v>
      </c>
      <c r="D7609" t="s">
        <v>910</v>
      </c>
      <c r="E7609" t="s">
        <v>1052</v>
      </c>
      <c r="F7609" t="str">
        <f t="shared" si="118"/>
        <v>480510DKA6420DKA1060DKA3230</v>
      </c>
      <c r="G7609" t="s">
        <v>501</v>
      </c>
    </row>
    <row r="7610" spans="1:7" x14ac:dyDescent="0.25">
      <c r="A7610">
        <v>480</v>
      </c>
      <c r="B7610">
        <v>510</v>
      </c>
      <c r="C7610" t="s">
        <v>1093</v>
      </c>
      <c r="D7610" t="s">
        <v>911</v>
      </c>
      <c r="E7610" t="s">
        <v>1046</v>
      </c>
      <c r="F7610" t="str">
        <f t="shared" si="118"/>
        <v>480510DKA6420DKA1070-1080DKA3200</v>
      </c>
      <c r="G7610" t="s">
        <v>723</v>
      </c>
    </row>
    <row r="7611" spans="1:7" x14ac:dyDescent="0.25">
      <c r="A7611">
        <v>480</v>
      </c>
      <c r="B7611">
        <v>510</v>
      </c>
      <c r="C7611" t="s">
        <v>1093</v>
      </c>
      <c r="D7611" t="s">
        <v>911</v>
      </c>
      <c r="E7611" t="s">
        <v>1048</v>
      </c>
      <c r="F7611" t="str">
        <f t="shared" si="118"/>
        <v>480510DKA6420DKA1070-1080DKA3210</v>
      </c>
      <c r="G7611" t="s">
        <v>723</v>
      </c>
    </row>
    <row r="7612" spans="1:7" x14ac:dyDescent="0.25">
      <c r="A7612">
        <v>480</v>
      </c>
      <c r="B7612">
        <v>510</v>
      </c>
      <c r="C7612" t="s">
        <v>1093</v>
      </c>
      <c r="D7612" t="s">
        <v>911</v>
      </c>
      <c r="E7612" t="s">
        <v>1050</v>
      </c>
      <c r="F7612" t="str">
        <f t="shared" si="118"/>
        <v>480510DKA6420DKA1070-1080DKA3220</v>
      </c>
      <c r="G7612" t="s">
        <v>723</v>
      </c>
    </row>
    <row r="7613" spans="1:7" x14ac:dyDescent="0.25">
      <c r="A7613">
        <v>480</v>
      </c>
      <c r="B7613">
        <v>510</v>
      </c>
      <c r="C7613" t="s">
        <v>1093</v>
      </c>
      <c r="D7613" t="s">
        <v>911</v>
      </c>
      <c r="E7613" t="s">
        <v>1052</v>
      </c>
      <c r="F7613" t="str">
        <f t="shared" si="118"/>
        <v>480510DKA6420DKA1070-1080DKA3230</v>
      </c>
      <c r="G7613" t="s">
        <v>723</v>
      </c>
    </row>
    <row r="7614" spans="1:7" x14ac:dyDescent="0.25">
      <c r="A7614">
        <v>480</v>
      </c>
      <c r="B7614">
        <v>510</v>
      </c>
      <c r="C7614" t="s">
        <v>1093</v>
      </c>
      <c r="D7614" t="s">
        <v>913</v>
      </c>
      <c r="E7614" t="s">
        <v>1046</v>
      </c>
      <c r="F7614" t="str">
        <f t="shared" si="118"/>
        <v>480510DKA6420DKA1090DKA3200</v>
      </c>
      <c r="G7614" t="s">
        <v>723</v>
      </c>
    </row>
    <row r="7615" spans="1:7" x14ac:dyDescent="0.25">
      <c r="A7615">
        <v>480</v>
      </c>
      <c r="B7615">
        <v>510</v>
      </c>
      <c r="C7615" t="s">
        <v>1093</v>
      </c>
      <c r="D7615" t="s">
        <v>913</v>
      </c>
      <c r="E7615" t="s">
        <v>1048</v>
      </c>
      <c r="F7615" t="str">
        <f t="shared" si="118"/>
        <v>480510DKA6420DKA1090DKA3210</v>
      </c>
      <c r="G7615" t="s">
        <v>723</v>
      </c>
    </row>
    <row r="7616" spans="1:7" x14ac:dyDescent="0.25">
      <c r="A7616">
        <v>480</v>
      </c>
      <c r="B7616">
        <v>510</v>
      </c>
      <c r="C7616" t="s">
        <v>1093</v>
      </c>
      <c r="D7616" t="s">
        <v>913</v>
      </c>
      <c r="E7616" t="s">
        <v>1050</v>
      </c>
      <c r="F7616" t="str">
        <f t="shared" si="118"/>
        <v>480510DKA6420DKA1090DKA3220</v>
      </c>
      <c r="G7616" t="s">
        <v>723</v>
      </c>
    </row>
    <row r="7617" spans="1:7" x14ac:dyDescent="0.25">
      <c r="A7617">
        <v>480</v>
      </c>
      <c r="B7617">
        <v>510</v>
      </c>
      <c r="C7617" t="s">
        <v>1093</v>
      </c>
      <c r="D7617" t="s">
        <v>913</v>
      </c>
      <c r="E7617" t="s">
        <v>1052</v>
      </c>
      <c r="F7617" t="str">
        <f t="shared" si="118"/>
        <v>480510DKA6420DKA1090DKA3230</v>
      </c>
      <c r="G7617" t="s">
        <v>723</v>
      </c>
    </row>
    <row r="7618" spans="1:7" x14ac:dyDescent="0.25">
      <c r="A7618">
        <v>480</v>
      </c>
      <c r="B7618">
        <v>510</v>
      </c>
      <c r="C7618" t="s">
        <v>1094</v>
      </c>
      <c r="D7618" t="s">
        <v>908</v>
      </c>
      <c r="E7618" t="s">
        <v>1046</v>
      </c>
      <c r="F7618" t="str">
        <f t="shared" si="118"/>
        <v>480510DKA6430DKA1040-1050DKA3200</v>
      </c>
      <c r="G7618" t="s">
        <v>501</v>
      </c>
    </row>
    <row r="7619" spans="1:7" x14ac:dyDescent="0.25">
      <c r="A7619">
        <v>480</v>
      </c>
      <c r="B7619">
        <v>510</v>
      </c>
      <c r="C7619" t="s">
        <v>1094</v>
      </c>
      <c r="D7619" t="s">
        <v>908</v>
      </c>
      <c r="E7619" t="s">
        <v>1048</v>
      </c>
      <c r="F7619" t="str">
        <f t="shared" ref="F7619:F7681" si="119">CONCATENATE(A7619,B7619,C7619,D7619,E7619)</f>
        <v>480510DKA6430DKA1040-1050DKA3210</v>
      </c>
      <c r="G7619" t="s">
        <v>501</v>
      </c>
    </row>
    <row r="7620" spans="1:7" x14ac:dyDescent="0.25">
      <c r="A7620">
        <v>480</v>
      </c>
      <c r="B7620">
        <v>510</v>
      </c>
      <c r="C7620" t="s">
        <v>1094</v>
      </c>
      <c r="D7620" t="s">
        <v>908</v>
      </c>
      <c r="E7620" t="s">
        <v>1050</v>
      </c>
      <c r="F7620" t="str">
        <f t="shared" si="119"/>
        <v>480510DKA6430DKA1040-1050DKA3220</v>
      </c>
      <c r="G7620" t="s">
        <v>501</v>
      </c>
    </row>
    <row r="7621" spans="1:7" x14ac:dyDescent="0.25">
      <c r="A7621">
        <v>480</v>
      </c>
      <c r="B7621">
        <v>510</v>
      </c>
      <c r="C7621" t="s">
        <v>1094</v>
      </c>
      <c r="D7621" t="s">
        <v>908</v>
      </c>
      <c r="E7621" t="s">
        <v>1052</v>
      </c>
      <c r="F7621" t="str">
        <f t="shared" si="119"/>
        <v>480510DKA6430DKA1040-1050DKA3230</v>
      </c>
      <c r="G7621" t="s">
        <v>501</v>
      </c>
    </row>
    <row r="7622" spans="1:7" x14ac:dyDescent="0.25">
      <c r="A7622">
        <v>480</v>
      </c>
      <c r="B7622">
        <v>510</v>
      </c>
      <c r="C7622" t="s">
        <v>1094</v>
      </c>
      <c r="D7622" t="s">
        <v>910</v>
      </c>
      <c r="E7622" t="s">
        <v>1046</v>
      </c>
      <c r="F7622" t="str">
        <f t="shared" si="119"/>
        <v>480510DKA6430DKA1060DKA3200</v>
      </c>
      <c r="G7622" t="s">
        <v>723</v>
      </c>
    </row>
    <row r="7623" spans="1:7" x14ac:dyDescent="0.25">
      <c r="A7623">
        <v>480</v>
      </c>
      <c r="B7623">
        <v>510</v>
      </c>
      <c r="C7623" t="s">
        <v>1094</v>
      </c>
      <c r="D7623" t="s">
        <v>910</v>
      </c>
      <c r="E7623" t="s">
        <v>1048</v>
      </c>
      <c r="F7623" t="str">
        <f t="shared" si="119"/>
        <v>480510DKA6430DKA1060DKA3210</v>
      </c>
      <c r="G7623" t="s">
        <v>723</v>
      </c>
    </row>
    <row r="7624" spans="1:7" x14ac:dyDescent="0.25">
      <c r="A7624">
        <v>480</v>
      </c>
      <c r="B7624">
        <v>510</v>
      </c>
      <c r="C7624" t="s">
        <v>1094</v>
      </c>
      <c r="D7624" t="s">
        <v>910</v>
      </c>
      <c r="E7624" t="s">
        <v>1050</v>
      </c>
      <c r="F7624" t="str">
        <f t="shared" si="119"/>
        <v>480510DKA6430DKA1060DKA3220</v>
      </c>
      <c r="G7624" t="s">
        <v>723</v>
      </c>
    </row>
    <row r="7625" spans="1:7" x14ac:dyDescent="0.25">
      <c r="A7625">
        <v>480</v>
      </c>
      <c r="B7625">
        <v>510</v>
      </c>
      <c r="C7625" t="s">
        <v>1094</v>
      </c>
      <c r="D7625" t="s">
        <v>910</v>
      </c>
      <c r="E7625" t="s">
        <v>1052</v>
      </c>
      <c r="F7625" t="str">
        <f t="shared" si="119"/>
        <v>480510DKA6430DKA1060DKA3230</v>
      </c>
      <c r="G7625" t="s">
        <v>723</v>
      </c>
    </row>
    <row r="7626" spans="1:7" x14ac:dyDescent="0.25">
      <c r="A7626">
        <v>480</v>
      </c>
      <c r="B7626">
        <v>510</v>
      </c>
      <c r="C7626" t="s">
        <v>1094</v>
      </c>
      <c r="D7626" t="s">
        <v>911</v>
      </c>
      <c r="E7626" t="s">
        <v>1046</v>
      </c>
      <c r="F7626" t="str">
        <f t="shared" si="119"/>
        <v>480510DKA6430DKA1070-1080DKA3200</v>
      </c>
      <c r="G7626" t="s">
        <v>723</v>
      </c>
    </row>
    <row r="7627" spans="1:7" x14ac:dyDescent="0.25">
      <c r="A7627">
        <v>480</v>
      </c>
      <c r="B7627">
        <v>510</v>
      </c>
      <c r="C7627" t="s">
        <v>1094</v>
      </c>
      <c r="D7627" t="s">
        <v>911</v>
      </c>
      <c r="E7627" t="s">
        <v>1048</v>
      </c>
      <c r="F7627" t="str">
        <f t="shared" si="119"/>
        <v>480510DKA6430DKA1070-1080DKA3210</v>
      </c>
      <c r="G7627" t="s">
        <v>723</v>
      </c>
    </row>
    <row r="7628" spans="1:7" x14ac:dyDescent="0.25">
      <c r="A7628">
        <v>480</v>
      </c>
      <c r="B7628">
        <v>510</v>
      </c>
      <c r="C7628" t="s">
        <v>1094</v>
      </c>
      <c r="D7628" t="s">
        <v>911</v>
      </c>
      <c r="E7628" t="s">
        <v>1050</v>
      </c>
      <c r="F7628" t="str">
        <f t="shared" si="119"/>
        <v>480510DKA6430DKA1070-1080DKA3220</v>
      </c>
      <c r="G7628" t="s">
        <v>723</v>
      </c>
    </row>
    <row r="7629" spans="1:7" x14ac:dyDescent="0.25">
      <c r="A7629">
        <v>480</v>
      </c>
      <c r="B7629">
        <v>510</v>
      </c>
      <c r="C7629" t="s">
        <v>1094</v>
      </c>
      <c r="D7629" t="s">
        <v>911</v>
      </c>
      <c r="E7629" t="s">
        <v>1052</v>
      </c>
      <c r="F7629" t="str">
        <f t="shared" si="119"/>
        <v>480510DKA6430DKA1070-1080DKA3230</v>
      </c>
      <c r="G7629" t="s">
        <v>723</v>
      </c>
    </row>
    <row r="7630" spans="1:7" x14ac:dyDescent="0.25">
      <c r="A7630">
        <v>480</v>
      </c>
      <c r="B7630">
        <v>510</v>
      </c>
      <c r="C7630" t="s">
        <v>1094</v>
      </c>
      <c r="D7630" t="s">
        <v>913</v>
      </c>
      <c r="E7630" t="s">
        <v>1046</v>
      </c>
      <c r="F7630" t="str">
        <f t="shared" si="119"/>
        <v>480510DKA6430DKA1090DKA3200</v>
      </c>
      <c r="G7630" t="s">
        <v>723</v>
      </c>
    </row>
    <row r="7631" spans="1:7" x14ac:dyDescent="0.25">
      <c r="A7631">
        <v>480</v>
      </c>
      <c r="B7631">
        <v>510</v>
      </c>
      <c r="C7631" t="s">
        <v>1094</v>
      </c>
      <c r="D7631" t="s">
        <v>913</v>
      </c>
      <c r="E7631" t="s">
        <v>1048</v>
      </c>
      <c r="F7631" t="str">
        <f t="shared" si="119"/>
        <v>480510DKA6430DKA1090DKA3210</v>
      </c>
      <c r="G7631" t="s">
        <v>723</v>
      </c>
    </row>
    <row r="7632" spans="1:7" x14ac:dyDescent="0.25">
      <c r="A7632">
        <v>480</v>
      </c>
      <c r="B7632">
        <v>510</v>
      </c>
      <c r="C7632" t="s">
        <v>1094</v>
      </c>
      <c r="D7632" t="s">
        <v>913</v>
      </c>
      <c r="E7632" t="s">
        <v>1050</v>
      </c>
      <c r="F7632" t="str">
        <f t="shared" si="119"/>
        <v>480510DKA6430DKA1090DKA3220</v>
      </c>
      <c r="G7632" t="s">
        <v>723</v>
      </c>
    </row>
    <row r="7633" spans="1:7" x14ac:dyDescent="0.25">
      <c r="A7633">
        <v>480</v>
      </c>
      <c r="B7633">
        <v>510</v>
      </c>
      <c r="C7633" t="s">
        <v>1094</v>
      </c>
      <c r="D7633" t="s">
        <v>913</v>
      </c>
      <c r="E7633" t="s">
        <v>1052</v>
      </c>
      <c r="F7633" t="str">
        <f t="shared" si="119"/>
        <v>480510DKA6430DKA1090DKA3230</v>
      </c>
      <c r="G7633" t="s">
        <v>723</v>
      </c>
    </row>
    <row r="7634" spans="1:7" x14ac:dyDescent="0.25">
      <c r="A7634">
        <v>480</v>
      </c>
      <c r="B7634">
        <v>520</v>
      </c>
      <c r="C7634" t="s">
        <v>1092</v>
      </c>
      <c r="D7634" t="s">
        <v>908</v>
      </c>
      <c r="E7634" t="s">
        <v>1046</v>
      </c>
      <c r="F7634" t="str">
        <f t="shared" si="119"/>
        <v>480520DKA6410DKA1040-1050DKA3200</v>
      </c>
      <c r="G7634" t="s">
        <v>723</v>
      </c>
    </row>
    <row r="7635" spans="1:7" x14ac:dyDescent="0.25">
      <c r="A7635">
        <v>480</v>
      </c>
      <c r="B7635">
        <v>520</v>
      </c>
      <c r="C7635" t="s">
        <v>1092</v>
      </c>
      <c r="D7635" t="s">
        <v>908</v>
      </c>
      <c r="E7635" t="s">
        <v>1048</v>
      </c>
      <c r="F7635" t="str">
        <f t="shared" si="119"/>
        <v>480520DKA6410DKA1040-1050DKA3210</v>
      </c>
      <c r="G7635" t="s">
        <v>723</v>
      </c>
    </row>
    <row r="7636" spans="1:7" x14ac:dyDescent="0.25">
      <c r="A7636">
        <v>480</v>
      </c>
      <c r="B7636">
        <v>520</v>
      </c>
      <c r="C7636" t="s">
        <v>1092</v>
      </c>
      <c r="D7636" t="s">
        <v>908</v>
      </c>
      <c r="E7636" t="s">
        <v>1050</v>
      </c>
      <c r="F7636" t="str">
        <f t="shared" si="119"/>
        <v>480520DKA6410DKA1040-1050DKA3220</v>
      </c>
      <c r="G7636" t="s">
        <v>723</v>
      </c>
    </row>
    <row r="7637" spans="1:7" x14ac:dyDescent="0.25">
      <c r="A7637">
        <v>480</v>
      </c>
      <c r="B7637">
        <v>520</v>
      </c>
      <c r="C7637" t="s">
        <v>1092</v>
      </c>
      <c r="D7637" t="s">
        <v>908</v>
      </c>
      <c r="E7637" t="s">
        <v>1052</v>
      </c>
      <c r="F7637" t="str">
        <f t="shared" si="119"/>
        <v>480520DKA6410DKA1040-1050DKA3230</v>
      </c>
      <c r="G7637" t="s">
        <v>723</v>
      </c>
    </row>
    <row r="7638" spans="1:7" x14ac:dyDescent="0.25">
      <c r="A7638">
        <v>480</v>
      </c>
      <c r="B7638">
        <v>520</v>
      </c>
      <c r="C7638" t="s">
        <v>1092</v>
      </c>
      <c r="D7638" t="s">
        <v>910</v>
      </c>
      <c r="E7638" t="s">
        <v>1046</v>
      </c>
      <c r="F7638" t="str">
        <f t="shared" si="119"/>
        <v>480520DKA6410DKA1060DKA3200</v>
      </c>
      <c r="G7638" t="s">
        <v>501</v>
      </c>
    </row>
    <row r="7639" spans="1:7" x14ac:dyDescent="0.25">
      <c r="A7639">
        <v>480</v>
      </c>
      <c r="B7639">
        <v>520</v>
      </c>
      <c r="C7639" t="s">
        <v>1092</v>
      </c>
      <c r="D7639" t="s">
        <v>910</v>
      </c>
      <c r="E7639" t="s">
        <v>1048</v>
      </c>
      <c r="F7639" t="str">
        <f t="shared" si="119"/>
        <v>480520DKA6410DKA1060DKA3210</v>
      </c>
      <c r="G7639" t="s">
        <v>501</v>
      </c>
    </row>
    <row r="7640" spans="1:7" x14ac:dyDescent="0.25">
      <c r="A7640">
        <v>480</v>
      </c>
      <c r="B7640">
        <v>520</v>
      </c>
      <c r="C7640" t="s">
        <v>1092</v>
      </c>
      <c r="D7640" t="s">
        <v>910</v>
      </c>
      <c r="E7640" t="s">
        <v>1050</v>
      </c>
      <c r="F7640" t="str">
        <f t="shared" si="119"/>
        <v>480520DKA6410DKA1060DKA3220</v>
      </c>
      <c r="G7640" t="s">
        <v>501</v>
      </c>
    </row>
    <row r="7641" spans="1:7" x14ac:dyDescent="0.25">
      <c r="A7641">
        <v>480</v>
      </c>
      <c r="B7641">
        <v>520</v>
      </c>
      <c r="C7641" t="s">
        <v>1092</v>
      </c>
      <c r="D7641" t="s">
        <v>910</v>
      </c>
      <c r="E7641" t="s">
        <v>1052</v>
      </c>
      <c r="F7641" t="str">
        <f t="shared" si="119"/>
        <v>480520DKA6410DKA1060DKA3230</v>
      </c>
      <c r="G7641" t="s">
        <v>501</v>
      </c>
    </row>
    <row r="7642" spans="1:7" x14ac:dyDescent="0.25">
      <c r="A7642">
        <v>480</v>
      </c>
      <c r="B7642">
        <v>520</v>
      </c>
      <c r="C7642" t="s">
        <v>1092</v>
      </c>
      <c r="D7642" t="s">
        <v>911</v>
      </c>
      <c r="E7642" t="s">
        <v>1046</v>
      </c>
      <c r="F7642" t="str">
        <f t="shared" si="119"/>
        <v>480520DKA6410DKA1070-1080DKA3200</v>
      </c>
      <c r="G7642" t="s">
        <v>723</v>
      </c>
    </row>
    <row r="7643" spans="1:7" x14ac:dyDescent="0.25">
      <c r="A7643">
        <v>480</v>
      </c>
      <c r="B7643">
        <v>520</v>
      </c>
      <c r="C7643" t="s">
        <v>1092</v>
      </c>
      <c r="D7643" t="s">
        <v>911</v>
      </c>
      <c r="E7643" t="s">
        <v>1048</v>
      </c>
      <c r="F7643" t="str">
        <f t="shared" si="119"/>
        <v>480520DKA6410DKA1070-1080DKA3210</v>
      </c>
      <c r="G7643" t="s">
        <v>723</v>
      </c>
    </row>
    <row r="7644" spans="1:7" x14ac:dyDescent="0.25">
      <c r="A7644">
        <v>480</v>
      </c>
      <c r="B7644">
        <v>520</v>
      </c>
      <c r="C7644" t="s">
        <v>1092</v>
      </c>
      <c r="D7644" t="s">
        <v>911</v>
      </c>
      <c r="E7644" t="s">
        <v>1050</v>
      </c>
      <c r="F7644" t="str">
        <f t="shared" si="119"/>
        <v>480520DKA6410DKA1070-1080DKA3220</v>
      </c>
      <c r="G7644" t="s">
        <v>723</v>
      </c>
    </row>
    <row r="7645" spans="1:7" x14ac:dyDescent="0.25">
      <c r="A7645">
        <v>480</v>
      </c>
      <c r="B7645">
        <v>520</v>
      </c>
      <c r="C7645" t="s">
        <v>1092</v>
      </c>
      <c r="D7645" t="s">
        <v>911</v>
      </c>
      <c r="E7645" t="s">
        <v>1052</v>
      </c>
      <c r="F7645" t="str">
        <f t="shared" si="119"/>
        <v>480520DKA6410DKA1070-1080DKA3230</v>
      </c>
      <c r="G7645" t="s">
        <v>723</v>
      </c>
    </row>
    <row r="7646" spans="1:7" x14ac:dyDescent="0.25">
      <c r="A7646">
        <v>480</v>
      </c>
      <c r="B7646">
        <v>520</v>
      </c>
      <c r="C7646" t="s">
        <v>1092</v>
      </c>
      <c r="D7646" t="s">
        <v>913</v>
      </c>
      <c r="E7646" t="s">
        <v>1046</v>
      </c>
      <c r="F7646" t="str">
        <f t="shared" si="119"/>
        <v>480520DKA6410DKA1090DKA3200</v>
      </c>
      <c r="G7646" t="s">
        <v>501</v>
      </c>
    </row>
    <row r="7647" spans="1:7" x14ac:dyDescent="0.25">
      <c r="A7647">
        <v>480</v>
      </c>
      <c r="B7647">
        <v>520</v>
      </c>
      <c r="C7647" t="s">
        <v>1092</v>
      </c>
      <c r="D7647" t="s">
        <v>913</v>
      </c>
      <c r="E7647" t="s">
        <v>1048</v>
      </c>
      <c r="F7647" t="str">
        <f t="shared" si="119"/>
        <v>480520DKA6410DKA1090DKA3210</v>
      </c>
      <c r="G7647" t="s">
        <v>501</v>
      </c>
    </row>
    <row r="7648" spans="1:7" x14ac:dyDescent="0.25">
      <c r="A7648">
        <v>480</v>
      </c>
      <c r="B7648">
        <v>520</v>
      </c>
      <c r="C7648" t="s">
        <v>1092</v>
      </c>
      <c r="D7648" t="s">
        <v>913</v>
      </c>
      <c r="E7648" t="s">
        <v>1050</v>
      </c>
      <c r="F7648" t="str">
        <f t="shared" si="119"/>
        <v>480520DKA6410DKA1090DKA3220</v>
      </c>
      <c r="G7648" t="s">
        <v>501</v>
      </c>
    </row>
    <row r="7649" spans="1:7" x14ac:dyDescent="0.25">
      <c r="A7649">
        <v>480</v>
      </c>
      <c r="B7649">
        <v>520</v>
      </c>
      <c r="C7649" t="s">
        <v>1092</v>
      </c>
      <c r="D7649" t="s">
        <v>913</v>
      </c>
      <c r="E7649" t="s">
        <v>1052</v>
      </c>
      <c r="F7649" t="str">
        <f t="shared" si="119"/>
        <v>480520DKA6410DKA1090DKA3230</v>
      </c>
      <c r="G7649" t="s">
        <v>501</v>
      </c>
    </row>
    <row r="7650" spans="1:7" x14ac:dyDescent="0.25">
      <c r="A7650">
        <v>480</v>
      </c>
      <c r="B7650">
        <v>520</v>
      </c>
      <c r="C7650" t="s">
        <v>1093</v>
      </c>
      <c r="D7650" t="s">
        <v>908</v>
      </c>
      <c r="E7650" t="s">
        <v>1046</v>
      </c>
      <c r="F7650" t="str">
        <f t="shared" si="119"/>
        <v>480520DKA6420DKA1040-1050DKA3200</v>
      </c>
      <c r="G7650" t="s">
        <v>723</v>
      </c>
    </row>
    <row r="7651" spans="1:7" x14ac:dyDescent="0.25">
      <c r="A7651">
        <v>480</v>
      </c>
      <c r="B7651">
        <v>520</v>
      </c>
      <c r="C7651" t="s">
        <v>1093</v>
      </c>
      <c r="D7651" t="s">
        <v>908</v>
      </c>
      <c r="E7651" t="s">
        <v>1048</v>
      </c>
      <c r="F7651" t="str">
        <f t="shared" si="119"/>
        <v>480520DKA6420DKA1040-1050DKA3210</v>
      </c>
      <c r="G7651" t="s">
        <v>723</v>
      </c>
    </row>
    <row r="7652" spans="1:7" x14ac:dyDescent="0.25">
      <c r="A7652">
        <v>480</v>
      </c>
      <c r="B7652">
        <v>520</v>
      </c>
      <c r="C7652" t="s">
        <v>1093</v>
      </c>
      <c r="D7652" t="s">
        <v>908</v>
      </c>
      <c r="E7652" t="s">
        <v>1050</v>
      </c>
      <c r="F7652" t="str">
        <f t="shared" si="119"/>
        <v>480520DKA6420DKA1040-1050DKA3220</v>
      </c>
      <c r="G7652" t="s">
        <v>723</v>
      </c>
    </row>
    <row r="7653" spans="1:7" x14ac:dyDescent="0.25">
      <c r="A7653">
        <v>480</v>
      </c>
      <c r="B7653">
        <v>520</v>
      </c>
      <c r="C7653" t="s">
        <v>1093</v>
      </c>
      <c r="D7653" t="s">
        <v>908</v>
      </c>
      <c r="E7653" t="s">
        <v>1052</v>
      </c>
      <c r="F7653" t="str">
        <f t="shared" si="119"/>
        <v>480520DKA6420DKA1040-1050DKA3230</v>
      </c>
      <c r="G7653" t="s">
        <v>723</v>
      </c>
    </row>
    <row r="7654" spans="1:7" x14ac:dyDescent="0.25">
      <c r="A7654">
        <v>480</v>
      </c>
      <c r="B7654">
        <v>520</v>
      </c>
      <c r="C7654" t="s">
        <v>1093</v>
      </c>
      <c r="D7654" t="s">
        <v>910</v>
      </c>
      <c r="E7654" t="s">
        <v>1046</v>
      </c>
      <c r="F7654" t="str">
        <f t="shared" si="119"/>
        <v>480520DKA6420DKA1060DKA3200</v>
      </c>
      <c r="G7654" t="s">
        <v>501</v>
      </c>
    </row>
    <row r="7655" spans="1:7" x14ac:dyDescent="0.25">
      <c r="A7655">
        <v>480</v>
      </c>
      <c r="B7655">
        <v>520</v>
      </c>
      <c r="C7655" t="s">
        <v>1093</v>
      </c>
      <c r="D7655" t="s">
        <v>910</v>
      </c>
      <c r="E7655" t="s">
        <v>1048</v>
      </c>
      <c r="F7655" t="str">
        <f t="shared" si="119"/>
        <v>480520DKA6420DKA1060DKA3210</v>
      </c>
      <c r="G7655" t="s">
        <v>501</v>
      </c>
    </row>
    <row r="7656" spans="1:7" x14ac:dyDescent="0.25">
      <c r="A7656">
        <v>480</v>
      </c>
      <c r="B7656">
        <v>520</v>
      </c>
      <c r="C7656" t="s">
        <v>1093</v>
      </c>
      <c r="D7656" t="s">
        <v>910</v>
      </c>
      <c r="E7656" t="s">
        <v>1050</v>
      </c>
      <c r="F7656" t="str">
        <f t="shared" si="119"/>
        <v>480520DKA6420DKA1060DKA3220</v>
      </c>
      <c r="G7656" t="s">
        <v>501</v>
      </c>
    </row>
    <row r="7657" spans="1:7" x14ac:dyDescent="0.25">
      <c r="A7657">
        <v>480</v>
      </c>
      <c r="B7657">
        <v>520</v>
      </c>
      <c r="C7657" t="s">
        <v>1093</v>
      </c>
      <c r="D7657" t="s">
        <v>910</v>
      </c>
      <c r="E7657" t="s">
        <v>1052</v>
      </c>
      <c r="F7657" t="str">
        <f t="shared" si="119"/>
        <v>480520DKA6420DKA1060DKA3230</v>
      </c>
      <c r="G7657" t="s">
        <v>501</v>
      </c>
    </row>
    <row r="7658" spans="1:7" x14ac:dyDescent="0.25">
      <c r="A7658">
        <v>480</v>
      </c>
      <c r="B7658">
        <v>520</v>
      </c>
      <c r="C7658" t="s">
        <v>1093</v>
      </c>
      <c r="D7658" t="s">
        <v>911</v>
      </c>
      <c r="E7658" t="s">
        <v>1046</v>
      </c>
      <c r="F7658" t="str">
        <f t="shared" si="119"/>
        <v>480520DKA6420DKA1070-1080DKA3200</v>
      </c>
      <c r="G7658" t="s">
        <v>723</v>
      </c>
    </row>
    <row r="7659" spans="1:7" x14ac:dyDescent="0.25">
      <c r="A7659">
        <v>480</v>
      </c>
      <c r="B7659">
        <v>520</v>
      </c>
      <c r="C7659" t="s">
        <v>1093</v>
      </c>
      <c r="D7659" t="s">
        <v>911</v>
      </c>
      <c r="E7659" t="s">
        <v>1048</v>
      </c>
      <c r="F7659" t="str">
        <f t="shared" si="119"/>
        <v>480520DKA6420DKA1070-1080DKA3210</v>
      </c>
      <c r="G7659" t="s">
        <v>723</v>
      </c>
    </row>
    <row r="7660" spans="1:7" x14ac:dyDescent="0.25">
      <c r="A7660">
        <v>480</v>
      </c>
      <c r="B7660">
        <v>520</v>
      </c>
      <c r="C7660" t="s">
        <v>1093</v>
      </c>
      <c r="D7660" t="s">
        <v>911</v>
      </c>
      <c r="E7660" t="s">
        <v>1050</v>
      </c>
      <c r="F7660" t="str">
        <f t="shared" si="119"/>
        <v>480520DKA6420DKA1070-1080DKA3220</v>
      </c>
      <c r="G7660" t="s">
        <v>723</v>
      </c>
    </row>
    <row r="7661" spans="1:7" x14ac:dyDescent="0.25">
      <c r="A7661">
        <v>480</v>
      </c>
      <c r="B7661">
        <v>520</v>
      </c>
      <c r="C7661" t="s">
        <v>1093</v>
      </c>
      <c r="D7661" t="s">
        <v>911</v>
      </c>
      <c r="E7661" t="s">
        <v>1052</v>
      </c>
      <c r="F7661" t="str">
        <f t="shared" si="119"/>
        <v>480520DKA6420DKA1070-1080DKA3230</v>
      </c>
      <c r="G7661" t="s">
        <v>723</v>
      </c>
    </row>
    <row r="7662" spans="1:7" x14ac:dyDescent="0.25">
      <c r="A7662">
        <v>480</v>
      </c>
      <c r="B7662">
        <v>520</v>
      </c>
      <c r="C7662" t="s">
        <v>1093</v>
      </c>
      <c r="D7662" t="s">
        <v>913</v>
      </c>
      <c r="E7662" t="s">
        <v>1046</v>
      </c>
      <c r="F7662" t="str">
        <f t="shared" si="119"/>
        <v>480520DKA6420DKA1090DKA3200</v>
      </c>
      <c r="G7662" t="s">
        <v>501</v>
      </c>
    </row>
    <row r="7663" spans="1:7" x14ac:dyDescent="0.25">
      <c r="A7663">
        <v>480</v>
      </c>
      <c r="B7663">
        <v>520</v>
      </c>
      <c r="C7663" t="s">
        <v>1093</v>
      </c>
      <c r="D7663" t="s">
        <v>913</v>
      </c>
      <c r="E7663" t="s">
        <v>1048</v>
      </c>
      <c r="F7663" t="str">
        <f t="shared" si="119"/>
        <v>480520DKA6420DKA1090DKA3210</v>
      </c>
      <c r="G7663" t="s">
        <v>501</v>
      </c>
    </row>
    <row r="7664" spans="1:7" x14ac:dyDescent="0.25">
      <c r="A7664">
        <v>480</v>
      </c>
      <c r="B7664">
        <v>520</v>
      </c>
      <c r="C7664" t="s">
        <v>1093</v>
      </c>
      <c r="D7664" t="s">
        <v>913</v>
      </c>
      <c r="E7664" t="s">
        <v>1050</v>
      </c>
      <c r="F7664" t="str">
        <f t="shared" si="119"/>
        <v>480520DKA6420DKA1090DKA3220</v>
      </c>
      <c r="G7664" t="s">
        <v>501</v>
      </c>
    </row>
    <row r="7665" spans="1:7" x14ac:dyDescent="0.25">
      <c r="A7665">
        <v>480</v>
      </c>
      <c r="B7665">
        <v>520</v>
      </c>
      <c r="C7665" t="s">
        <v>1093</v>
      </c>
      <c r="D7665" t="s">
        <v>913</v>
      </c>
      <c r="E7665" t="s">
        <v>1052</v>
      </c>
      <c r="F7665" t="str">
        <f t="shared" si="119"/>
        <v>480520DKA6420DKA1090DKA3230</v>
      </c>
      <c r="G7665" t="s">
        <v>501</v>
      </c>
    </row>
    <row r="7666" spans="1:7" x14ac:dyDescent="0.25">
      <c r="A7666">
        <v>480</v>
      </c>
      <c r="B7666">
        <v>520</v>
      </c>
      <c r="C7666" t="s">
        <v>1094</v>
      </c>
      <c r="D7666" t="s">
        <v>908</v>
      </c>
      <c r="E7666" t="s">
        <v>1046</v>
      </c>
      <c r="F7666" t="str">
        <f t="shared" si="119"/>
        <v>480520DKA6430DKA1040-1050DKA3200</v>
      </c>
      <c r="G7666" t="s">
        <v>501</v>
      </c>
    </row>
    <row r="7667" spans="1:7" x14ac:dyDescent="0.25">
      <c r="A7667">
        <v>480</v>
      </c>
      <c r="B7667">
        <v>520</v>
      </c>
      <c r="C7667" t="s">
        <v>1094</v>
      </c>
      <c r="D7667" t="s">
        <v>908</v>
      </c>
      <c r="E7667" t="s">
        <v>1048</v>
      </c>
      <c r="F7667" t="str">
        <f t="shared" si="119"/>
        <v>480520DKA6430DKA1040-1050DKA3210</v>
      </c>
      <c r="G7667" t="s">
        <v>501</v>
      </c>
    </row>
    <row r="7668" spans="1:7" x14ac:dyDescent="0.25">
      <c r="A7668">
        <v>480</v>
      </c>
      <c r="B7668">
        <v>520</v>
      </c>
      <c r="C7668" t="s">
        <v>1094</v>
      </c>
      <c r="D7668" t="s">
        <v>908</v>
      </c>
      <c r="E7668" t="s">
        <v>1050</v>
      </c>
      <c r="F7668" t="str">
        <f t="shared" si="119"/>
        <v>480520DKA6430DKA1040-1050DKA3220</v>
      </c>
      <c r="G7668" t="s">
        <v>501</v>
      </c>
    </row>
    <row r="7669" spans="1:7" x14ac:dyDescent="0.25">
      <c r="A7669">
        <v>480</v>
      </c>
      <c r="B7669">
        <v>520</v>
      </c>
      <c r="C7669" t="s">
        <v>1094</v>
      </c>
      <c r="D7669" t="s">
        <v>908</v>
      </c>
      <c r="E7669" t="s">
        <v>1052</v>
      </c>
      <c r="F7669" t="str">
        <f t="shared" si="119"/>
        <v>480520DKA6430DKA1040-1050DKA3230</v>
      </c>
      <c r="G7669" t="s">
        <v>501</v>
      </c>
    </row>
    <row r="7670" spans="1:7" x14ac:dyDescent="0.25">
      <c r="A7670">
        <v>480</v>
      </c>
      <c r="B7670">
        <v>520</v>
      </c>
      <c r="C7670" t="s">
        <v>1094</v>
      </c>
      <c r="D7670" t="s">
        <v>910</v>
      </c>
      <c r="E7670" t="s">
        <v>1046</v>
      </c>
      <c r="F7670" t="str">
        <f t="shared" si="119"/>
        <v>480520DKA6430DKA1060DKA3200</v>
      </c>
      <c r="G7670" t="s">
        <v>501</v>
      </c>
    </row>
    <row r="7671" spans="1:7" x14ac:dyDescent="0.25">
      <c r="A7671">
        <v>480</v>
      </c>
      <c r="B7671">
        <v>520</v>
      </c>
      <c r="C7671" t="s">
        <v>1094</v>
      </c>
      <c r="D7671" t="s">
        <v>910</v>
      </c>
      <c r="E7671" t="s">
        <v>1048</v>
      </c>
      <c r="F7671" t="str">
        <f t="shared" si="119"/>
        <v>480520DKA6430DKA1060DKA3210</v>
      </c>
      <c r="G7671" t="s">
        <v>501</v>
      </c>
    </row>
    <row r="7672" spans="1:7" x14ac:dyDescent="0.25">
      <c r="A7672">
        <v>480</v>
      </c>
      <c r="B7672">
        <v>520</v>
      </c>
      <c r="C7672" t="s">
        <v>1094</v>
      </c>
      <c r="D7672" t="s">
        <v>910</v>
      </c>
      <c r="E7672" t="s">
        <v>1050</v>
      </c>
      <c r="F7672" t="str">
        <f t="shared" si="119"/>
        <v>480520DKA6430DKA1060DKA3220</v>
      </c>
      <c r="G7672" t="s">
        <v>501</v>
      </c>
    </row>
    <row r="7673" spans="1:7" x14ac:dyDescent="0.25">
      <c r="A7673">
        <v>480</v>
      </c>
      <c r="B7673">
        <v>520</v>
      </c>
      <c r="C7673" t="s">
        <v>1094</v>
      </c>
      <c r="D7673" t="s">
        <v>910</v>
      </c>
      <c r="E7673" t="s">
        <v>1052</v>
      </c>
      <c r="F7673" t="str">
        <f t="shared" si="119"/>
        <v>480520DKA6430DKA1060DKA3230</v>
      </c>
      <c r="G7673" t="s">
        <v>501</v>
      </c>
    </row>
    <row r="7674" spans="1:7" x14ac:dyDescent="0.25">
      <c r="A7674">
        <v>480</v>
      </c>
      <c r="B7674">
        <v>520</v>
      </c>
      <c r="C7674" t="s">
        <v>1094</v>
      </c>
      <c r="D7674" t="s">
        <v>911</v>
      </c>
      <c r="E7674" t="s">
        <v>1046</v>
      </c>
      <c r="F7674" t="str">
        <f t="shared" si="119"/>
        <v>480520DKA6430DKA1070-1080DKA3200</v>
      </c>
      <c r="G7674" t="s">
        <v>501</v>
      </c>
    </row>
    <row r="7675" spans="1:7" x14ac:dyDescent="0.25">
      <c r="A7675">
        <v>480</v>
      </c>
      <c r="B7675">
        <v>520</v>
      </c>
      <c r="C7675" t="s">
        <v>1094</v>
      </c>
      <c r="D7675" t="s">
        <v>911</v>
      </c>
      <c r="E7675" t="s">
        <v>1048</v>
      </c>
      <c r="F7675" t="str">
        <f t="shared" si="119"/>
        <v>480520DKA6430DKA1070-1080DKA3210</v>
      </c>
      <c r="G7675" t="s">
        <v>501</v>
      </c>
    </row>
    <row r="7676" spans="1:7" x14ac:dyDescent="0.25">
      <c r="A7676">
        <v>480</v>
      </c>
      <c r="B7676">
        <v>520</v>
      </c>
      <c r="C7676" t="s">
        <v>1094</v>
      </c>
      <c r="D7676" t="s">
        <v>911</v>
      </c>
      <c r="E7676" t="s">
        <v>1050</v>
      </c>
      <c r="F7676" t="str">
        <f t="shared" si="119"/>
        <v>480520DKA6430DKA1070-1080DKA3220</v>
      </c>
      <c r="G7676" t="s">
        <v>501</v>
      </c>
    </row>
    <row r="7677" spans="1:7" x14ac:dyDescent="0.25">
      <c r="A7677">
        <v>480</v>
      </c>
      <c r="B7677">
        <v>520</v>
      </c>
      <c r="C7677" t="s">
        <v>1094</v>
      </c>
      <c r="D7677" t="s">
        <v>911</v>
      </c>
      <c r="E7677" t="s">
        <v>1052</v>
      </c>
      <c r="F7677" t="str">
        <f t="shared" si="119"/>
        <v>480520DKA6430DKA1070-1080DKA3230</v>
      </c>
      <c r="G7677" t="s">
        <v>501</v>
      </c>
    </row>
    <row r="7678" spans="1:7" x14ac:dyDescent="0.25">
      <c r="A7678">
        <v>480</v>
      </c>
      <c r="B7678">
        <v>520</v>
      </c>
      <c r="C7678" t="s">
        <v>1094</v>
      </c>
      <c r="D7678" t="s">
        <v>913</v>
      </c>
      <c r="E7678" t="s">
        <v>1046</v>
      </c>
      <c r="F7678" t="str">
        <f t="shared" si="119"/>
        <v>480520DKA6430DKA1090DKA3200</v>
      </c>
      <c r="G7678" t="s">
        <v>501</v>
      </c>
    </row>
    <row r="7679" spans="1:7" x14ac:dyDescent="0.25">
      <c r="A7679">
        <v>480</v>
      </c>
      <c r="B7679">
        <v>520</v>
      </c>
      <c r="C7679" t="s">
        <v>1094</v>
      </c>
      <c r="D7679" t="s">
        <v>913</v>
      </c>
      <c r="E7679" t="s">
        <v>1048</v>
      </c>
      <c r="F7679" t="str">
        <f t="shared" si="119"/>
        <v>480520DKA6430DKA1090DKA3210</v>
      </c>
      <c r="G7679" t="s">
        <v>501</v>
      </c>
    </row>
    <row r="7680" spans="1:7" x14ac:dyDescent="0.25">
      <c r="A7680">
        <v>480</v>
      </c>
      <c r="B7680">
        <v>520</v>
      </c>
      <c r="C7680" t="s">
        <v>1094</v>
      </c>
      <c r="D7680" t="s">
        <v>913</v>
      </c>
      <c r="E7680" t="s">
        <v>1050</v>
      </c>
      <c r="F7680" t="str">
        <f t="shared" si="119"/>
        <v>480520DKA6430DKA1090DKA3220</v>
      </c>
      <c r="G7680" t="s">
        <v>501</v>
      </c>
    </row>
    <row r="7681" spans="1:7" x14ac:dyDescent="0.25">
      <c r="A7681">
        <v>480</v>
      </c>
      <c r="B7681">
        <v>520</v>
      </c>
      <c r="C7681" t="s">
        <v>1094</v>
      </c>
      <c r="D7681" t="s">
        <v>913</v>
      </c>
      <c r="E7681" t="s">
        <v>1052</v>
      </c>
      <c r="F7681" t="str">
        <f t="shared" si="119"/>
        <v>480520DKA6430DKA1090DKA3230</v>
      </c>
      <c r="G7681" t="s">
        <v>501</v>
      </c>
    </row>
  </sheetData>
  <autoFilter ref="A1:G7681" xr:uid="{00000000-0009-0000-0000-00000C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R75"/>
  <sheetViews>
    <sheetView showGridLines="0" zoomScaleNormal="100" workbookViewId="0">
      <selection activeCell="V8" sqref="V8:W9"/>
    </sheetView>
  </sheetViews>
  <sheetFormatPr defaultColWidth="8.85546875" defaultRowHeight="18" customHeight="1" x14ac:dyDescent="0.25"/>
  <cols>
    <col min="1" max="1" width="5.7109375" style="61" customWidth="1"/>
    <col min="2" max="4" width="8.85546875" style="61" customWidth="1"/>
    <col min="5" max="5" width="24.28515625" style="61" customWidth="1"/>
    <col min="6" max="9" width="8.85546875" style="61" customWidth="1"/>
    <col min="10" max="10" width="18.140625" style="61" customWidth="1"/>
    <col min="11" max="11" width="8.85546875" style="61" customWidth="1"/>
    <col min="12" max="21" width="8.85546875" style="61"/>
    <col min="22" max="25" width="23.7109375" style="61" customWidth="1"/>
    <col min="26" max="33" width="0" style="61" hidden="1" customWidth="1"/>
    <col min="34" max="16384" width="8.85546875" style="61"/>
  </cols>
  <sheetData>
    <row r="1" spans="2:44" ht="18" customHeight="1" x14ac:dyDescent="0.25">
      <c r="U1" s="76"/>
      <c r="V1" s="76"/>
      <c r="W1" s="76"/>
      <c r="X1" s="76"/>
      <c r="Y1" s="76"/>
      <c r="Z1" s="76"/>
      <c r="AA1" s="76"/>
      <c r="AB1" s="76"/>
      <c r="AC1" s="76"/>
      <c r="AD1" s="76"/>
      <c r="AE1" s="76"/>
      <c r="AF1" s="76"/>
      <c r="AG1" s="76"/>
      <c r="AH1" s="76"/>
      <c r="AI1" s="76"/>
      <c r="AJ1" s="76"/>
      <c r="AK1" s="76"/>
      <c r="AL1" s="76"/>
      <c r="AM1" s="76"/>
      <c r="AN1" s="76"/>
      <c r="AO1" s="76"/>
      <c r="AP1" s="76"/>
      <c r="AQ1" s="76"/>
    </row>
    <row r="2" spans="2:44" ht="18" customHeight="1" x14ac:dyDescent="0.25">
      <c r="U2" s="76"/>
      <c r="V2" s="76"/>
      <c r="W2" s="76"/>
      <c r="X2" s="76"/>
      <c r="Y2" s="76"/>
      <c r="Z2" s="76"/>
      <c r="AA2" s="76"/>
      <c r="AB2" s="76"/>
      <c r="AC2" s="76"/>
      <c r="AD2" s="76"/>
      <c r="AE2" s="76"/>
      <c r="AF2" s="76"/>
      <c r="AG2" s="76"/>
      <c r="AH2" s="76"/>
      <c r="AI2" s="76"/>
      <c r="AJ2" s="76"/>
      <c r="AK2" s="76"/>
      <c r="AL2" s="76"/>
      <c r="AM2" s="76"/>
      <c r="AN2" s="76"/>
      <c r="AO2" s="76"/>
      <c r="AP2" s="76"/>
      <c r="AQ2" s="76"/>
    </row>
    <row r="3" spans="2:44" ht="18" customHeight="1" x14ac:dyDescent="0.25">
      <c r="B3" s="60"/>
      <c r="C3" s="60"/>
      <c r="D3" s="60"/>
      <c r="E3" s="60"/>
      <c r="F3" s="60"/>
      <c r="G3" s="60"/>
      <c r="H3" s="60"/>
      <c r="I3" s="60"/>
      <c r="J3" s="60"/>
      <c r="K3" s="60"/>
      <c r="L3" s="60"/>
      <c r="M3" s="60"/>
      <c r="N3" s="60"/>
      <c r="O3" s="60"/>
      <c r="P3" s="60"/>
      <c r="Q3" s="60"/>
      <c r="R3" s="60"/>
      <c r="S3" s="60"/>
      <c r="U3" s="76"/>
      <c r="V3" s="76"/>
      <c r="W3" s="76"/>
      <c r="X3" s="76"/>
      <c r="Y3" s="76"/>
      <c r="Z3" s="76"/>
      <c r="AA3" s="76"/>
      <c r="AB3" s="76"/>
      <c r="AC3" s="76"/>
      <c r="AD3" s="76"/>
      <c r="AE3" s="76"/>
      <c r="AF3" s="76"/>
      <c r="AG3" s="76"/>
      <c r="AH3" s="76"/>
      <c r="AI3" s="76"/>
      <c r="AJ3" s="76"/>
      <c r="AK3" s="76"/>
      <c r="AL3" s="76"/>
      <c r="AM3" s="76"/>
      <c r="AN3" s="76"/>
      <c r="AO3" s="76"/>
      <c r="AP3" s="76"/>
      <c r="AQ3" s="76"/>
      <c r="AR3" s="179"/>
    </row>
    <row r="4" spans="2:44" ht="18" customHeight="1" thickBot="1" x14ac:dyDescent="0.3">
      <c r="B4" s="60"/>
      <c r="C4" s="60"/>
      <c r="D4" s="60"/>
      <c r="E4" s="60"/>
      <c r="F4" s="60"/>
      <c r="G4" s="60"/>
      <c r="H4" s="60"/>
      <c r="I4" s="60"/>
      <c r="J4" s="60"/>
      <c r="K4" s="60"/>
      <c r="L4" s="60"/>
      <c r="M4" s="60"/>
      <c r="N4" s="60"/>
      <c r="O4" s="60"/>
      <c r="P4" s="60"/>
      <c r="Q4" s="60"/>
      <c r="R4" s="60"/>
      <c r="S4" s="60"/>
      <c r="U4" s="76"/>
      <c r="V4" s="76"/>
      <c r="W4" s="76"/>
      <c r="X4" s="76"/>
      <c r="Y4" s="76"/>
      <c r="Z4" s="76"/>
      <c r="AA4" s="76"/>
      <c r="AB4" s="76"/>
      <c r="AC4" s="76"/>
      <c r="AD4" s="76"/>
      <c r="AE4" s="76"/>
      <c r="AF4" s="76"/>
      <c r="AG4" s="76"/>
      <c r="AH4" s="76"/>
      <c r="AI4" s="76"/>
      <c r="AJ4" s="76"/>
      <c r="AK4" s="76"/>
      <c r="AL4" s="76"/>
      <c r="AM4" s="76"/>
      <c r="AN4" s="76"/>
      <c r="AO4" s="76"/>
      <c r="AP4" s="76"/>
      <c r="AQ4" s="76"/>
      <c r="AR4" s="179"/>
    </row>
    <row r="5" spans="2:44" ht="18" customHeight="1" x14ac:dyDescent="0.25">
      <c r="B5" s="60"/>
      <c r="C5" s="60"/>
      <c r="D5" s="60"/>
      <c r="E5" s="60"/>
      <c r="F5" s="60"/>
      <c r="G5" s="60"/>
      <c r="H5" s="60"/>
      <c r="I5" s="60"/>
      <c r="J5" s="60"/>
      <c r="K5" s="60"/>
      <c r="L5" s="60"/>
      <c r="M5" s="60"/>
      <c r="N5" s="60"/>
      <c r="O5" s="60"/>
      <c r="P5" s="60"/>
      <c r="Q5" s="60"/>
      <c r="R5" s="60"/>
      <c r="S5" s="60"/>
      <c r="U5" s="76"/>
      <c r="V5" s="394" t="s">
        <v>479</v>
      </c>
      <c r="W5" s="394"/>
      <c r="X5" s="419" t="s">
        <v>1120</v>
      </c>
      <c r="Y5" s="394"/>
      <c r="Z5" s="76"/>
      <c r="AA5" s="76"/>
      <c r="AB5" s="76"/>
      <c r="AC5" s="76"/>
      <c r="AD5" s="76"/>
      <c r="AE5" s="76"/>
      <c r="AF5" s="76"/>
      <c r="AG5" s="76"/>
      <c r="AH5" s="76"/>
      <c r="AI5" s="200" t="s">
        <v>386</v>
      </c>
      <c r="AJ5" s="258"/>
      <c r="AK5" s="258"/>
      <c r="AL5" s="258"/>
      <c r="AM5" s="258"/>
      <c r="AN5" s="258"/>
      <c r="AO5" s="258"/>
      <c r="AP5" s="258"/>
      <c r="AQ5" s="76"/>
      <c r="AR5" s="179"/>
    </row>
    <row r="6" spans="2:44" ht="18" customHeight="1" x14ac:dyDescent="0.25">
      <c r="U6" s="76"/>
      <c r="V6" s="395"/>
      <c r="W6" s="395"/>
      <c r="X6" s="395"/>
      <c r="Y6" s="395"/>
      <c r="Z6" s="76"/>
      <c r="AA6" s="76"/>
      <c r="AB6" s="76"/>
      <c r="AC6" s="76"/>
      <c r="AD6" s="76"/>
      <c r="AE6" s="76"/>
      <c r="AF6" s="76"/>
      <c r="AG6" s="76"/>
      <c r="AH6" s="76"/>
      <c r="AI6" s="201" t="s">
        <v>387</v>
      </c>
      <c r="AJ6" s="258"/>
      <c r="AK6" s="258"/>
      <c r="AL6" s="258"/>
      <c r="AM6" s="258"/>
      <c r="AN6" s="258"/>
      <c r="AO6" s="258"/>
      <c r="AP6" s="258"/>
      <c r="AQ6" s="76"/>
      <c r="AR6" s="179"/>
    </row>
    <row r="7" spans="2:44" ht="18" customHeight="1" thickBot="1" x14ac:dyDescent="0.3">
      <c r="U7" s="76"/>
      <c r="V7" s="396"/>
      <c r="W7" s="396"/>
      <c r="X7" s="396"/>
      <c r="Y7" s="396"/>
      <c r="Z7" s="76"/>
      <c r="AA7" s="76"/>
      <c r="AB7" s="76"/>
      <c r="AC7" s="76"/>
      <c r="AD7" s="76"/>
      <c r="AE7" s="76"/>
      <c r="AF7" s="76"/>
      <c r="AG7" s="76"/>
      <c r="AH7" s="76"/>
      <c r="AI7" s="231" t="s">
        <v>388</v>
      </c>
      <c r="AJ7" s="258"/>
      <c r="AK7" s="258"/>
      <c r="AL7" s="259"/>
      <c r="AM7" s="259"/>
      <c r="AN7" s="259"/>
      <c r="AO7" s="258"/>
      <c r="AP7" s="258"/>
      <c r="AQ7" s="76"/>
      <c r="AR7" s="179"/>
    </row>
    <row r="8" spans="2:44" ht="18" customHeight="1" x14ac:dyDescent="0.25">
      <c r="U8" s="76"/>
      <c r="V8" s="397" t="s">
        <v>389</v>
      </c>
      <c r="W8" s="414"/>
      <c r="X8" s="397" t="s">
        <v>390</v>
      </c>
      <c r="Y8" s="400" t="s">
        <v>391</v>
      </c>
      <c r="Z8" s="76"/>
      <c r="AA8" s="76"/>
      <c r="AB8" s="76"/>
      <c r="AC8" s="76"/>
      <c r="AD8" s="76"/>
      <c r="AE8" s="76"/>
      <c r="AF8" s="76"/>
      <c r="AG8" s="76"/>
      <c r="AH8" s="76"/>
      <c r="AI8" s="231" t="s">
        <v>392</v>
      </c>
      <c r="AJ8" s="258"/>
      <c r="AK8" s="258"/>
      <c r="AL8" s="259"/>
      <c r="AM8" s="259"/>
      <c r="AN8" s="259"/>
      <c r="AO8" s="258"/>
      <c r="AP8" s="258"/>
      <c r="AQ8" s="76"/>
      <c r="AR8" s="179"/>
    </row>
    <row r="9" spans="2:44" ht="18" customHeight="1" x14ac:dyDescent="0.25">
      <c r="B9" s="176"/>
      <c r="D9" s="62"/>
      <c r="E9" s="62"/>
      <c r="F9" s="62"/>
      <c r="G9" s="62"/>
      <c r="U9" s="76"/>
      <c r="V9" s="399"/>
      <c r="W9" s="499"/>
      <c r="X9" s="399"/>
      <c r="Y9" s="401"/>
      <c r="Z9" s="76"/>
      <c r="AA9" s="76"/>
      <c r="AB9" s="76"/>
      <c r="AC9" s="76"/>
      <c r="AD9" s="76"/>
      <c r="AE9" s="76"/>
      <c r="AF9" s="76"/>
      <c r="AG9" s="76"/>
      <c r="AH9" s="76"/>
      <c r="AI9" s="202"/>
      <c r="AJ9" s="260"/>
      <c r="AK9" s="260"/>
      <c r="AL9" s="258"/>
      <c r="AM9" s="258"/>
      <c r="AN9" s="258"/>
      <c r="AO9" s="258"/>
      <c r="AP9" s="258"/>
      <c r="AQ9" s="76"/>
      <c r="AR9" s="179"/>
    </row>
    <row r="10" spans="2:44" ht="18" customHeight="1" x14ac:dyDescent="0.25">
      <c r="D10" s="62"/>
      <c r="E10" s="62"/>
      <c r="F10" s="62"/>
      <c r="G10" s="62"/>
      <c r="U10" s="76"/>
      <c r="V10" s="392"/>
      <c r="W10" s="415"/>
      <c r="X10" s="224" t="s">
        <v>247</v>
      </c>
      <c r="Y10" s="235"/>
      <c r="Z10" s="75" t="s">
        <v>802</v>
      </c>
      <c r="AA10" s="76"/>
      <c r="AB10" s="76"/>
      <c r="AC10" s="76"/>
      <c r="AD10" s="76"/>
      <c r="AE10" s="76"/>
      <c r="AF10" s="76"/>
      <c r="AG10" s="76"/>
      <c r="AH10" s="76"/>
      <c r="AI10" s="239" t="s">
        <v>396</v>
      </c>
      <c r="AJ10" s="240"/>
      <c r="AK10" s="240"/>
      <c r="AL10" s="240"/>
      <c r="AM10" s="240"/>
      <c r="AN10" s="240"/>
      <c r="AO10" s="240"/>
      <c r="AP10" s="241"/>
      <c r="AQ10" s="76"/>
      <c r="AR10" s="179"/>
    </row>
    <row r="11" spans="2:44" ht="18" customHeight="1" x14ac:dyDescent="0.25">
      <c r="G11" s="62"/>
      <c r="U11" s="76"/>
      <c r="V11" s="449"/>
      <c r="W11" s="450"/>
      <c r="X11" s="272" t="s">
        <v>250</v>
      </c>
      <c r="Y11" s="227" t="str">
        <f>VLOOKUP(X11,'Values KSL'!A5:B6,2,0)</f>
        <v>DSA0100</v>
      </c>
      <c r="Z11" s="76">
        <f>VLOOKUP(X11,'Values KSL'!A5:C6,3,0)</f>
        <v>0</v>
      </c>
      <c r="AA11" s="76"/>
      <c r="AB11" s="76"/>
      <c r="AC11" s="76"/>
      <c r="AD11" s="76"/>
      <c r="AE11" s="76"/>
      <c r="AF11" s="76"/>
      <c r="AG11" s="76"/>
      <c r="AH11" s="76"/>
      <c r="AI11" s="232" t="s">
        <v>398</v>
      </c>
      <c r="AJ11" s="233"/>
      <c r="AK11" s="233"/>
      <c r="AL11" s="233"/>
      <c r="AM11" s="234"/>
      <c r="AN11" s="236" t="s">
        <v>399</v>
      </c>
      <c r="AO11" s="237"/>
      <c r="AP11" s="238"/>
      <c r="AQ11" s="76"/>
      <c r="AR11" s="179"/>
    </row>
    <row r="12" spans="2:44" ht="18" customHeight="1" x14ac:dyDescent="0.25">
      <c r="U12" s="76"/>
      <c r="V12" s="449"/>
      <c r="W12" s="450"/>
      <c r="X12" s="224" t="s">
        <v>718</v>
      </c>
      <c r="Y12" s="235"/>
      <c r="Z12" s="75" t="s">
        <v>1121</v>
      </c>
      <c r="AA12" s="75" t="s">
        <v>1122</v>
      </c>
      <c r="AB12" s="75" t="s">
        <v>1123</v>
      </c>
      <c r="AC12" s="75" t="s">
        <v>1124</v>
      </c>
      <c r="AD12" s="75" t="s">
        <v>1125</v>
      </c>
      <c r="AE12" s="75" t="s">
        <v>1126</v>
      </c>
      <c r="AF12" s="75" t="s">
        <v>1127</v>
      </c>
      <c r="AG12" s="75" t="s">
        <v>1128</v>
      </c>
      <c r="AH12" s="76"/>
      <c r="AI12" s="232" t="s">
        <v>1129</v>
      </c>
      <c r="AJ12" s="233"/>
      <c r="AK12" s="233"/>
      <c r="AL12" s="233"/>
      <c r="AM12" s="234"/>
      <c r="AN12" s="236" t="s">
        <v>407</v>
      </c>
      <c r="AO12" s="237"/>
      <c r="AP12" s="238"/>
      <c r="AQ12" s="76"/>
      <c r="AR12" s="179"/>
    </row>
    <row r="13" spans="2:44" ht="18" customHeight="1" x14ac:dyDescent="0.25">
      <c r="B13" s="182"/>
      <c r="C13" s="182"/>
      <c r="D13" s="182"/>
      <c r="E13" s="187"/>
      <c r="F13"/>
      <c r="G13" s="62"/>
      <c r="U13" s="76"/>
      <c r="V13" s="449"/>
      <c r="W13" s="450"/>
      <c r="X13" s="272" t="s">
        <v>261</v>
      </c>
      <c r="Y13" s="227" t="str">
        <f>VLOOKUP(X13,'Values KSL'!A8:B9,2,0)</f>
        <v>DSA1020/1030</v>
      </c>
      <c r="Z13" s="76">
        <f>IF(X13="75°",75,IF(X13="90°",90,0))</f>
        <v>90</v>
      </c>
      <c r="AA13" s="76">
        <f t="array" ref="AA13">IF(X13="75°",AD23,IF(X13="90°",AC23,ERREUR))</f>
        <v>80</v>
      </c>
      <c r="AB13" s="76">
        <f t="array" ref="AB13">IF(X31="Aluminium",HLOOKUP(AA13,'Values KSL'!E83:I86,2,0),IF(X31="Titanium",HLOOKUP(AA13,'Values KSL'!E83:I86,3,0),IF(X31="Carbone adj.",HLOOKUP(AA13,'Values KSL'!E83:I86,4,0),ERREUR)))</f>
        <v>29.4</v>
      </c>
      <c r="AC13" s="76">
        <f>IF(AND(OR(X33="5 = 80mm",X33="4 = 95mm",X33="3 = 110mm"),X17="SD385"),AB13+25,IF(AND(OR(X33="1 = 140mm",X33="2 = 125mm"),X17="SD385"),AB13+49,IF(AND(OR(X33="1 = 140mm",X33="2 = 125mm"),X17="SD410"),AB13+25,AB13)))</f>
        <v>54.4</v>
      </c>
      <c r="AD13" s="76">
        <f>AB23+AA13-90</f>
        <v>3</v>
      </c>
      <c r="AE13" s="209">
        <f>AC13*COS(AD13/(180/3.141592))</f>
        <v>54.32544672166248</v>
      </c>
      <c r="AF13" s="209">
        <f>SQRT(POWER(Z25,2)-POWER(AB13,2))</f>
        <v>489.11720476793698</v>
      </c>
      <c r="AG13" s="76">
        <f>AF13*SIN(AD13/(180/3.141592))</f>
        <v>25.598411305674087</v>
      </c>
      <c r="AH13" s="76"/>
      <c r="AI13" s="263" t="s">
        <v>1130</v>
      </c>
      <c r="AJ13" s="270"/>
      <c r="AK13" s="270"/>
      <c r="AL13" s="270"/>
      <c r="AM13" s="271"/>
      <c r="AN13" s="236" t="s">
        <v>407</v>
      </c>
      <c r="AO13" s="237"/>
      <c r="AP13" s="238"/>
      <c r="AQ13" s="76"/>
      <c r="AR13" s="179"/>
    </row>
    <row r="14" spans="2:44" ht="18" customHeight="1" x14ac:dyDescent="0.25">
      <c r="B14" s="192"/>
      <c r="C14" s="192"/>
      <c r="D14" s="192"/>
      <c r="E14" s="180"/>
      <c r="F14"/>
      <c r="G14" s="62"/>
      <c r="U14" s="76"/>
      <c r="V14" s="390" t="s">
        <v>397</v>
      </c>
      <c r="W14" s="413"/>
      <c r="X14" s="224" t="s">
        <v>21</v>
      </c>
      <c r="Y14" s="225"/>
      <c r="Z14" s="75" t="s">
        <v>786</v>
      </c>
      <c r="AA14" s="76"/>
      <c r="AB14" s="76"/>
      <c r="AC14" s="76"/>
      <c r="AD14" s="76"/>
      <c r="AE14" s="76"/>
      <c r="AF14" s="76"/>
      <c r="AG14" s="76"/>
      <c r="AH14" s="76"/>
      <c r="AI14" s="232" t="s">
        <v>410</v>
      </c>
      <c r="AJ14" s="233"/>
      <c r="AK14" s="233"/>
      <c r="AL14" s="233"/>
      <c r="AM14" s="234"/>
      <c r="AN14" s="244" t="s">
        <v>407</v>
      </c>
      <c r="AO14" s="245"/>
      <c r="AP14" s="246"/>
      <c r="AQ14" s="76"/>
      <c r="AR14" s="179"/>
    </row>
    <row r="15" spans="2:44" ht="18" customHeight="1" x14ac:dyDescent="0.25">
      <c r="B15" s="182"/>
      <c r="C15" s="182"/>
      <c r="D15" s="182"/>
      <c r="E15" s="187"/>
      <c r="F15"/>
      <c r="G15" s="62"/>
      <c r="U15" s="76"/>
      <c r="V15" s="376">
        <f>'User Measurement'!G15</f>
        <v>440</v>
      </c>
      <c r="W15" s="407"/>
      <c r="X15" s="226" t="str">
        <f>VLOOKUP(V15,'Values KSL'!D11:E16,2)</f>
        <v>SW440</v>
      </c>
      <c r="Y15" s="227" t="str">
        <f>VLOOKUP(X15,'Values KSL'!A11:B16,2,0)</f>
        <v>DSA1340</v>
      </c>
      <c r="Z15" s="76">
        <f>VLOOKUP(X15,'Values KSL'!A11:C16,3,0)</f>
        <v>398</v>
      </c>
      <c r="AA15" s="76"/>
      <c r="AB15" s="76"/>
      <c r="AC15" s="76"/>
      <c r="AD15" s="76"/>
      <c r="AE15" s="76"/>
      <c r="AF15" s="76"/>
      <c r="AG15" s="76"/>
      <c r="AH15" s="76"/>
      <c r="AI15" s="232" t="s">
        <v>414</v>
      </c>
      <c r="AJ15" s="233"/>
      <c r="AK15" s="233"/>
      <c r="AL15" s="233"/>
      <c r="AM15" s="234"/>
      <c r="AN15" s="265"/>
      <c r="AO15" s="266"/>
      <c r="AP15" s="267"/>
      <c r="AQ15" s="76"/>
      <c r="AR15" s="179"/>
    </row>
    <row r="16" spans="2:44" ht="18" customHeight="1" x14ac:dyDescent="0.25">
      <c r="B16"/>
      <c r="C16"/>
      <c r="D16"/>
      <c r="E16"/>
      <c r="F16"/>
      <c r="G16" s="62"/>
      <c r="U16" s="76"/>
      <c r="V16" s="390" t="s">
        <v>401</v>
      </c>
      <c r="W16" s="413"/>
      <c r="X16" s="224" t="s">
        <v>50</v>
      </c>
      <c r="Y16" s="225"/>
      <c r="Z16" s="75" t="s">
        <v>51</v>
      </c>
      <c r="AA16" s="75" t="s">
        <v>1131</v>
      </c>
      <c r="AB16" s="76"/>
      <c r="AC16" s="76"/>
      <c r="AD16" s="76"/>
      <c r="AE16" s="76"/>
      <c r="AF16" s="76"/>
      <c r="AG16" s="76"/>
      <c r="AH16" s="76"/>
      <c r="AI16" s="258"/>
      <c r="AJ16" s="258"/>
      <c r="AK16" s="258"/>
      <c r="AL16" s="258"/>
      <c r="AM16" s="258"/>
      <c r="AN16" s="258"/>
      <c r="AO16" s="258"/>
      <c r="AP16" s="258"/>
      <c r="AQ16" s="76"/>
      <c r="AR16" s="179"/>
    </row>
    <row r="17" spans="2:44" ht="18" customHeight="1" x14ac:dyDescent="0.25">
      <c r="B17" s="320"/>
      <c r="C17" s="320"/>
      <c r="D17" s="320"/>
      <c r="E17"/>
      <c r="F17"/>
      <c r="G17" s="62"/>
      <c r="U17" s="76"/>
      <c r="V17" s="376">
        <f>'User Measurement'!G27</f>
        <v>385</v>
      </c>
      <c r="W17" s="407"/>
      <c r="X17" s="226" t="str">
        <f>VLOOKUP(V17,'Values KSL'!D18:E22,2)</f>
        <v>SD385</v>
      </c>
      <c r="Y17" s="227" t="str">
        <f>VLOOKUP(X17,'Values KSL'!A18:B22,2,0)</f>
        <v>DSA1430</v>
      </c>
      <c r="Z17" s="76">
        <f>VLOOKUP(X17,'Values KSL'!A18:C22,3,0)</f>
        <v>345</v>
      </c>
      <c r="AA17" s="76">
        <f>COS(AB23/(180/3.14))*Z17</f>
        <v>336.16659699892506</v>
      </c>
      <c r="AB17" s="76"/>
      <c r="AC17" s="76"/>
      <c r="AD17" s="76"/>
      <c r="AE17" s="76"/>
      <c r="AF17" s="76"/>
      <c r="AG17" s="76"/>
      <c r="AH17" s="76"/>
      <c r="AI17" s="200" t="s">
        <v>417</v>
      </c>
      <c r="AJ17" s="258"/>
      <c r="AK17" s="258"/>
      <c r="AL17" s="258"/>
      <c r="AM17" s="258"/>
      <c r="AN17" s="258"/>
      <c r="AO17" s="258"/>
      <c r="AP17" s="258"/>
      <c r="AQ17" s="76"/>
      <c r="AR17" s="179"/>
    </row>
    <row r="18" spans="2:44" ht="18" customHeight="1" x14ac:dyDescent="0.25">
      <c r="B18"/>
      <c r="C18"/>
      <c r="D18"/>
      <c r="E18"/>
      <c r="F18"/>
      <c r="G18" s="62"/>
      <c r="U18" s="76"/>
      <c r="V18" s="390" t="s">
        <v>483</v>
      </c>
      <c r="W18" s="413"/>
      <c r="X18" s="224" t="s">
        <v>75</v>
      </c>
      <c r="Y18" s="225"/>
      <c r="Z18" s="76" t="s">
        <v>76</v>
      </c>
      <c r="AA18" s="76" t="s">
        <v>1132</v>
      </c>
      <c r="AB18" s="76"/>
      <c r="AC18" s="76"/>
      <c r="AD18" s="76"/>
      <c r="AE18" s="76"/>
      <c r="AF18" s="76"/>
      <c r="AG18" s="76"/>
      <c r="AH18" s="76"/>
      <c r="AI18" s="454" t="s">
        <v>1133</v>
      </c>
      <c r="AJ18" s="454"/>
      <c r="AK18" s="454"/>
      <c r="AL18" s="454"/>
      <c r="AM18" s="454"/>
      <c r="AN18" s="454"/>
      <c r="AO18" s="454"/>
      <c r="AP18" s="454"/>
      <c r="AQ18" s="76"/>
      <c r="AR18" s="179"/>
    </row>
    <row r="19" spans="2:44" ht="18" customHeight="1" x14ac:dyDescent="0.25">
      <c r="B19"/>
      <c r="C19"/>
      <c r="D19"/>
      <c r="E19"/>
      <c r="F19"/>
      <c r="G19" s="62"/>
      <c r="U19" s="76"/>
      <c r="V19" s="376">
        <f>'User Measurement'!G39</f>
        <v>330</v>
      </c>
      <c r="W19" s="407"/>
      <c r="X19" s="226" t="str">
        <f>VLOOKUP(V19,'Values KSL'!C24:D34,2)</f>
        <v>BH330</v>
      </c>
      <c r="Y19" s="227" t="str">
        <f>VLOOKUP(X19,'Values KSL'!A24:B34,2,0)</f>
        <v>DSA1625</v>
      </c>
      <c r="Z19" s="76">
        <f>VLOOKUP(X19,'Values KSL'!A24:C34,3,0)</f>
        <v>330</v>
      </c>
      <c r="AA19" s="76">
        <f>Z19*SIN((180-Y52)*(3.141592/180))</f>
        <v>323.9369524754332</v>
      </c>
      <c r="AB19" s="76"/>
      <c r="AC19" s="76"/>
      <c r="AD19" s="76"/>
      <c r="AE19" s="76"/>
      <c r="AF19" s="76"/>
      <c r="AG19" s="76"/>
      <c r="AH19" s="76"/>
      <c r="AI19" s="231" t="s">
        <v>1134</v>
      </c>
      <c r="AJ19" s="258"/>
      <c r="AK19" s="258"/>
      <c r="AL19" s="258"/>
      <c r="AM19" s="258"/>
      <c r="AN19" s="258"/>
      <c r="AO19" s="258"/>
      <c r="AP19" s="258"/>
      <c r="AQ19" s="76"/>
      <c r="AR19" s="179"/>
    </row>
    <row r="20" spans="2:44" ht="18" customHeight="1" x14ac:dyDescent="0.25">
      <c r="B20"/>
      <c r="C20"/>
      <c r="D20"/>
      <c r="E20"/>
      <c r="F20"/>
      <c r="G20" s="62"/>
      <c r="U20" s="76"/>
      <c r="V20" s="390" t="s">
        <v>484</v>
      </c>
      <c r="W20" s="413"/>
      <c r="X20" s="224" t="s">
        <v>107</v>
      </c>
      <c r="Y20" s="225"/>
      <c r="Z20" s="75" t="s">
        <v>108</v>
      </c>
      <c r="AA20" s="75" t="s">
        <v>412</v>
      </c>
      <c r="AB20" s="75" t="s">
        <v>413</v>
      </c>
      <c r="AC20" s="75" t="s">
        <v>1135</v>
      </c>
      <c r="AD20" s="76"/>
      <c r="AE20" s="76"/>
      <c r="AF20" s="76"/>
      <c r="AG20" s="76"/>
      <c r="AH20" s="76"/>
      <c r="AI20" s="380" t="s">
        <v>424</v>
      </c>
      <c r="AJ20" s="380"/>
      <c r="AK20" s="380"/>
      <c r="AL20" s="380"/>
      <c r="AM20" s="380"/>
      <c r="AN20" s="380"/>
      <c r="AO20" s="380"/>
      <c r="AP20" s="380"/>
      <c r="AQ20" s="76"/>
      <c r="AR20" s="179"/>
    </row>
    <row r="21" spans="2:44" ht="18" customHeight="1" x14ac:dyDescent="0.25">
      <c r="B21"/>
      <c r="C21"/>
      <c r="D21"/>
      <c r="E21"/>
      <c r="F21"/>
      <c r="G21" s="62"/>
      <c r="U21" s="76"/>
      <c r="V21" s="376">
        <f>'User Measurement'!G51</f>
        <v>500</v>
      </c>
      <c r="W21" s="407"/>
      <c r="X21" s="226" t="str">
        <f>VLOOKUP(V21,'Values KSL'!C36:D44,2)</f>
        <v>FSTF500</v>
      </c>
      <c r="Y21" s="227" t="str">
        <f>VLOOKUP(X21,'Values KSL'!A36:B44,2,0)</f>
        <v>DSA1765</v>
      </c>
      <c r="Z21" s="76">
        <f>VLOOKUP(X21,'Values KSL'!A36:C44,3,0)</f>
        <v>500</v>
      </c>
      <c r="AA21" s="76">
        <f>(Z21-Z23)/Z17</f>
        <v>0.2608695652173913</v>
      </c>
      <c r="AB21" s="205">
        <f>AA21*(180/3.141592)</f>
        <v>14.946728199947806</v>
      </c>
      <c r="AC21" s="76">
        <f>VLOOKUP(X21,'Values KSL'!A36:M44,13,0)+9.3</f>
        <v>54.3</v>
      </c>
      <c r="AD21" s="76"/>
      <c r="AE21" s="76"/>
      <c r="AF21" s="76"/>
      <c r="AG21" s="76"/>
      <c r="AH21" s="76"/>
      <c r="AI21" s="380"/>
      <c r="AJ21" s="380"/>
      <c r="AK21" s="380"/>
      <c r="AL21" s="380"/>
      <c r="AM21" s="380"/>
      <c r="AN21" s="380"/>
      <c r="AO21" s="380"/>
      <c r="AP21" s="380"/>
      <c r="AQ21" s="76"/>
      <c r="AR21" s="179"/>
    </row>
    <row r="22" spans="2:44" ht="18" customHeight="1" x14ac:dyDescent="0.25">
      <c r="B22"/>
      <c r="C22"/>
      <c r="D22"/>
      <c r="E22"/>
      <c r="F22"/>
      <c r="G22" s="62"/>
      <c r="U22" s="76"/>
      <c r="V22" s="390" t="s">
        <v>486</v>
      </c>
      <c r="W22" s="413"/>
      <c r="X22" s="224" t="s">
        <v>416</v>
      </c>
      <c r="Y22" s="225"/>
      <c r="Z22" s="75" t="s">
        <v>145</v>
      </c>
      <c r="AA22" s="75" t="s">
        <v>1136</v>
      </c>
      <c r="AB22" s="75" t="s">
        <v>1137</v>
      </c>
      <c r="AC22" s="75" t="s">
        <v>1138</v>
      </c>
      <c r="AD22" s="75" t="s">
        <v>1139</v>
      </c>
      <c r="AE22" s="76"/>
      <c r="AF22" s="76"/>
      <c r="AG22" s="76"/>
      <c r="AH22" s="76"/>
      <c r="AI22" s="76"/>
      <c r="AJ22" s="76"/>
      <c r="AK22" s="76"/>
      <c r="AL22" s="76"/>
      <c r="AM22" s="76"/>
      <c r="AN22" s="76"/>
      <c r="AO22" s="76"/>
      <c r="AP22" s="76"/>
      <c r="AQ22" s="76"/>
      <c r="AR22" s="179"/>
    </row>
    <row r="23" spans="2:44" ht="18" customHeight="1" x14ac:dyDescent="0.25">
      <c r="D23" s="62"/>
      <c r="E23" s="62"/>
      <c r="F23" s="62"/>
      <c r="G23" s="62"/>
      <c r="U23" s="76"/>
      <c r="V23" s="376">
        <f>'User Measurement'!G72</f>
        <v>410</v>
      </c>
      <c r="W23" s="407"/>
      <c r="X23" s="226" t="str">
        <f>VLOOKUP(V23,'Values KSL'!C46:D54,2)</f>
        <v>RSTF410</v>
      </c>
      <c r="Y23" s="227" t="str">
        <f>VLOOKUP(X23,'Values KSL'!A46:B54,2,0)</f>
        <v>DSA1825</v>
      </c>
      <c r="Z23" s="76">
        <f>VLOOKUP(X23,'Values KSL'!A46:C54,3,0)</f>
        <v>410</v>
      </c>
      <c r="AA23" s="76">
        <f>Z21-Z23</f>
        <v>90</v>
      </c>
      <c r="AB23" s="76">
        <f>90-(15+VLOOKUP(AA23,'Values KSL'!E36:G44,2,0))</f>
        <v>13</v>
      </c>
      <c r="AC23" s="76">
        <f>VLOOKUP(AA23,'Values KSL'!E36:O44,10,0)</f>
        <v>80</v>
      </c>
      <c r="AD23" s="76">
        <f>VLOOKUP(AA23,'Values KSL'!E36:O44,11,0)</f>
        <v>90</v>
      </c>
      <c r="AE23" s="76"/>
      <c r="AF23" s="76"/>
      <c r="AG23" s="76"/>
      <c r="AH23" s="76"/>
      <c r="AI23" s="76"/>
      <c r="AJ23" s="76"/>
      <c r="AK23" s="76"/>
      <c r="AL23" s="76"/>
      <c r="AM23" s="76"/>
      <c r="AN23" s="76"/>
      <c r="AO23" s="76"/>
      <c r="AP23" s="76"/>
      <c r="AQ23" s="76"/>
      <c r="AR23" s="179"/>
    </row>
    <row r="24" spans="2:44" ht="18" customHeight="1" x14ac:dyDescent="0.25">
      <c r="D24" s="62"/>
      <c r="E24" s="62"/>
      <c r="F24" s="62"/>
      <c r="G24" s="62"/>
      <c r="U24" s="76"/>
      <c r="V24" s="390" t="s">
        <v>488</v>
      </c>
      <c r="W24" s="413"/>
      <c r="X24" s="224" t="s">
        <v>181</v>
      </c>
      <c r="Y24" s="225"/>
      <c r="Z24" s="75" t="s">
        <v>1140</v>
      </c>
      <c r="AA24" s="76"/>
      <c r="AB24" s="76"/>
      <c r="AC24" s="76"/>
      <c r="AD24" s="76"/>
      <c r="AE24" s="76"/>
      <c r="AF24" s="76"/>
      <c r="AG24" s="76"/>
      <c r="AH24" s="76"/>
      <c r="AI24" s="76"/>
      <c r="AJ24" s="76"/>
      <c r="AK24" s="76"/>
      <c r="AL24" s="76"/>
      <c r="AM24" s="76"/>
      <c r="AN24" s="76"/>
      <c r="AO24" s="76"/>
      <c r="AP24" s="76"/>
      <c r="AQ24" s="76"/>
      <c r="AR24" s="179"/>
    </row>
    <row r="25" spans="2:44" ht="18" customHeight="1" thickBot="1" x14ac:dyDescent="0.3">
      <c r="B25" s="182"/>
      <c r="C25" s="182"/>
      <c r="D25" s="182"/>
      <c r="E25" s="187"/>
      <c r="F25"/>
      <c r="G25" s="62"/>
      <c r="U25" s="76"/>
      <c r="V25" s="378">
        <f>'User Measurement'!G97</f>
        <v>490</v>
      </c>
      <c r="W25" s="408"/>
      <c r="X25" s="226" t="str">
        <f>VLOOKUP(V25,'Values KSL'!C56:D71,2)</f>
        <v>LLL490</v>
      </c>
      <c r="Y25" s="227" t="str">
        <f>VLOOKUP(X25,'Values KSL'!A56:B71,2,0)</f>
        <v>DSA1958</v>
      </c>
      <c r="Z25" s="76">
        <f>VLOOKUP(X25,'Values KSL'!A56:C71,3,0)</f>
        <v>490</v>
      </c>
      <c r="AA25" s="76"/>
      <c r="AB25" s="76"/>
      <c r="AC25" s="76"/>
      <c r="AD25" s="76"/>
      <c r="AE25" s="76"/>
      <c r="AF25" s="76"/>
      <c r="AG25" s="76"/>
      <c r="AH25" s="76"/>
      <c r="AI25" s="258"/>
      <c r="AJ25" s="258"/>
      <c r="AK25" s="258"/>
      <c r="AL25" s="258"/>
      <c r="AM25" s="258"/>
      <c r="AN25" s="258"/>
      <c r="AO25" s="258"/>
      <c r="AP25" s="258"/>
      <c r="AQ25" s="76"/>
      <c r="AR25" s="179"/>
    </row>
    <row r="26" spans="2:44" ht="18" customHeight="1" x14ac:dyDescent="0.25">
      <c r="B26" s="192"/>
      <c r="C26" s="192"/>
      <c r="D26" s="192"/>
      <c r="E26" s="180"/>
      <c r="F26"/>
      <c r="G26" s="62"/>
      <c r="U26" s="76"/>
      <c r="V26" s="76"/>
      <c r="W26" s="76"/>
      <c r="X26" s="224" t="s">
        <v>269</v>
      </c>
      <c r="Y26" s="225"/>
      <c r="Z26" s="76"/>
      <c r="AA26" s="76"/>
      <c r="AB26" s="76"/>
      <c r="AC26" s="268"/>
      <c r="AD26" s="76"/>
      <c r="AE26" s="76"/>
      <c r="AF26" s="76"/>
      <c r="AG26" s="76"/>
      <c r="AH26" s="76"/>
      <c r="AI26" s="262"/>
      <c r="AJ26" s="262"/>
      <c r="AK26" s="262"/>
      <c r="AL26" s="262"/>
      <c r="AM26" s="262"/>
      <c r="AN26" s="262"/>
      <c r="AO26" s="262"/>
      <c r="AP26" s="262"/>
      <c r="AQ26" s="76"/>
      <c r="AR26" s="179"/>
    </row>
    <row r="27" spans="2:44" ht="18" customHeight="1" x14ac:dyDescent="0.25">
      <c r="B27" s="182"/>
      <c r="C27" s="182"/>
      <c r="D27" s="182"/>
      <c r="E27" s="187"/>
      <c r="F27"/>
      <c r="G27" s="62"/>
      <c r="U27" s="76"/>
      <c r="V27" s="76"/>
      <c r="W27" s="76"/>
      <c r="X27" s="226" t="s">
        <v>273</v>
      </c>
      <c r="Y27" s="227" t="str">
        <f>VLOOKUP(X27,'Values KSL'!A73:B76,2,0)</f>
        <v>DSA2410</v>
      </c>
      <c r="Z27" s="76">
        <f>VLOOKUP(X27,'Values KSL'!A73:C76,3,0)</f>
        <v>25</v>
      </c>
      <c r="AA27" s="76"/>
      <c r="AB27" s="76"/>
      <c r="AC27" s="268"/>
      <c r="AD27" s="76"/>
      <c r="AE27" s="76"/>
      <c r="AF27" s="76"/>
      <c r="AG27" s="76"/>
      <c r="AH27" s="76"/>
      <c r="AI27" s="76"/>
      <c r="AJ27" s="76"/>
      <c r="AK27" s="76"/>
      <c r="AL27" s="76"/>
      <c r="AM27" s="76"/>
      <c r="AN27" s="76"/>
      <c r="AO27" s="76"/>
      <c r="AP27" s="76"/>
      <c r="AQ27" s="76"/>
      <c r="AR27" s="179"/>
    </row>
    <row r="28" spans="2:44" ht="18" customHeight="1" x14ac:dyDescent="0.25">
      <c r="B28"/>
      <c r="C28"/>
      <c r="D28"/>
      <c r="E28"/>
      <c r="F28"/>
      <c r="G28" s="62"/>
      <c r="U28" s="76"/>
      <c r="V28" s="76"/>
      <c r="W28" s="76"/>
      <c r="X28" s="224" t="s">
        <v>489</v>
      </c>
      <c r="Y28" s="225"/>
      <c r="Z28" s="76"/>
      <c r="AA28" s="76"/>
      <c r="AB28" s="76"/>
      <c r="AC28" s="268"/>
      <c r="AD28" s="76"/>
      <c r="AE28" s="76"/>
      <c r="AF28" s="76"/>
      <c r="AG28" s="76"/>
      <c r="AH28" s="200"/>
      <c r="AI28" s="76"/>
      <c r="AJ28" s="76"/>
      <c r="AK28" s="76"/>
      <c r="AL28" s="76"/>
      <c r="AM28" s="76"/>
      <c r="AN28" s="76"/>
      <c r="AO28" s="76"/>
      <c r="AP28" s="76"/>
      <c r="AQ28" s="76"/>
      <c r="AR28" s="179"/>
    </row>
    <row r="29" spans="2:44" ht="18" customHeight="1" x14ac:dyDescent="0.25">
      <c r="B29" s="320"/>
      <c r="C29" s="320"/>
      <c r="D29" s="320"/>
      <c r="E29"/>
      <c r="F29"/>
      <c r="G29" s="62"/>
      <c r="U29" s="76"/>
      <c r="V29" s="76"/>
      <c r="W29" s="76"/>
      <c r="X29" s="226" t="s">
        <v>259</v>
      </c>
      <c r="Y29" s="227" t="str">
        <f>VLOOKUP(X29,'Values KSL'!A78:B82,2,0)</f>
        <v>DSA2560</v>
      </c>
      <c r="Z29" s="76">
        <f>VLOOKUP(X29,'Values KSL'!A78:C82,3,0)</f>
        <v>86</v>
      </c>
      <c r="AA29" s="76"/>
      <c r="AB29" s="76"/>
      <c r="AC29" s="76"/>
      <c r="AD29" s="76"/>
      <c r="AE29" s="76"/>
      <c r="AF29" s="76"/>
      <c r="AG29" s="76"/>
      <c r="AH29" s="76"/>
      <c r="AI29" s="76"/>
      <c r="AJ29" s="76"/>
      <c r="AK29" s="76"/>
      <c r="AL29" s="76"/>
      <c r="AM29" s="76"/>
      <c r="AN29" s="76"/>
      <c r="AO29" s="76"/>
      <c r="AP29" s="76"/>
      <c r="AQ29" s="76"/>
      <c r="AR29" s="179"/>
    </row>
    <row r="30" spans="2:44" ht="18" customHeight="1" x14ac:dyDescent="0.25">
      <c r="B30"/>
      <c r="C30"/>
      <c r="D30"/>
      <c r="E30"/>
      <c r="F30"/>
      <c r="G30" s="62"/>
      <c r="U30" s="76"/>
      <c r="V30" s="76"/>
      <c r="W30" s="76"/>
      <c r="X30" s="224" t="s">
        <v>1141</v>
      </c>
      <c r="Y30" s="225"/>
      <c r="Z30" s="75" t="s">
        <v>339</v>
      </c>
      <c r="AA30" s="75" t="s">
        <v>1142</v>
      </c>
      <c r="AB30" s="75" t="s">
        <v>1143</v>
      </c>
      <c r="AC30" s="76"/>
      <c r="AD30" s="76"/>
      <c r="AE30" s="76"/>
      <c r="AF30" s="76"/>
      <c r="AG30" s="76"/>
      <c r="AH30" s="76"/>
      <c r="AI30" s="76"/>
      <c r="AJ30" s="76"/>
      <c r="AK30" s="76"/>
      <c r="AL30" s="76"/>
      <c r="AM30" s="76"/>
      <c r="AN30" s="76"/>
      <c r="AO30" s="76"/>
      <c r="AP30" s="76"/>
      <c r="AQ30" s="76"/>
      <c r="AR30" s="179"/>
    </row>
    <row r="31" spans="2:44" ht="18" customHeight="1" x14ac:dyDescent="0.25">
      <c r="B31"/>
      <c r="C31"/>
      <c r="D31"/>
      <c r="E31"/>
      <c r="F31"/>
      <c r="G31" s="62"/>
      <c r="U31" s="76"/>
      <c r="V31" s="76"/>
      <c r="W31" s="76"/>
      <c r="X31" s="226" t="s">
        <v>779</v>
      </c>
      <c r="Y31" s="227" t="str">
        <f>VLOOKUP(X31,'Values KSL'!A84:B86,2,0)</f>
        <v>DSA3200</v>
      </c>
      <c r="Z31" s="76">
        <f>VLOOKUP(X31,'Values KSL'!A84:C86,3,0)</f>
        <v>110</v>
      </c>
      <c r="AA31" s="76">
        <f>VLOOKUP(X13,'Values KSL'!A8:D9,4,0)</f>
        <v>4</v>
      </c>
      <c r="AB31" s="76">
        <f>COS(AA31/(180/3.141592))*Z31</f>
        <v>109.73204564002805</v>
      </c>
      <c r="AC31" s="76"/>
      <c r="AD31" s="76"/>
      <c r="AE31" s="76"/>
      <c r="AF31" s="76"/>
      <c r="AG31" s="76"/>
      <c r="AH31" s="76"/>
      <c r="AI31" s="76"/>
      <c r="AJ31" s="76"/>
      <c r="AK31" s="76"/>
      <c r="AL31" s="76"/>
      <c r="AM31" s="76"/>
      <c r="AN31" s="76"/>
      <c r="AO31" s="76"/>
      <c r="AP31" s="76"/>
      <c r="AQ31" s="76"/>
      <c r="AR31" s="179"/>
    </row>
    <row r="32" spans="2:44" ht="18" customHeight="1" x14ac:dyDescent="0.25">
      <c r="G32" s="62"/>
      <c r="U32" s="76"/>
      <c r="V32" s="76"/>
      <c r="W32" s="76"/>
      <c r="X32" s="224" t="s">
        <v>756</v>
      </c>
      <c r="Y32" s="225"/>
      <c r="Z32" s="75" t="s">
        <v>1135</v>
      </c>
      <c r="AA32" s="76"/>
      <c r="AB32" s="76"/>
      <c r="AC32" s="76"/>
      <c r="AD32" s="76"/>
      <c r="AE32" s="76"/>
      <c r="AF32" s="76"/>
      <c r="AG32" s="76"/>
      <c r="AH32" s="76"/>
      <c r="AI32" s="76"/>
      <c r="AJ32" s="76"/>
      <c r="AK32" s="76"/>
      <c r="AL32" s="76"/>
      <c r="AM32" s="76"/>
      <c r="AN32" s="76"/>
      <c r="AO32" s="76"/>
      <c r="AP32" s="76"/>
      <c r="AQ32" s="76"/>
      <c r="AR32" s="179"/>
    </row>
    <row r="33" spans="2:44" ht="18" customHeight="1" x14ac:dyDescent="0.25">
      <c r="G33" s="62"/>
      <c r="U33" s="76"/>
      <c r="V33" s="76"/>
      <c r="W33" s="76"/>
      <c r="X33" s="272" t="s">
        <v>944</v>
      </c>
      <c r="Y33" s="227" t="str">
        <f>VLOOKUP(X33,'Values KSL'!A88:B92,2,0)</f>
        <v>DSA6120</v>
      </c>
      <c r="Z33" s="76">
        <f>VLOOKUP(AA23,'Values KSL'!E36:G44,2,0)</f>
        <v>62</v>
      </c>
      <c r="AA33" s="76"/>
      <c r="AB33" s="76"/>
      <c r="AC33" s="76"/>
      <c r="AD33" s="76"/>
      <c r="AE33" s="76"/>
      <c r="AF33" s="76"/>
      <c r="AG33" s="76"/>
      <c r="AH33" s="76"/>
      <c r="AI33" s="76"/>
      <c r="AJ33" s="76"/>
      <c r="AK33" s="76"/>
      <c r="AL33" s="76"/>
      <c r="AM33" s="76"/>
      <c r="AN33" s="76"/>
      <c r="AO33" s="76"/>
      <c r="AP33" s="76"/>
      <c r="AQ33" s="76"/>
      <c r="AR33" s="179"/>
    </row>
    <row r="34" spans="2:44" ht="18" customHeight="1" x14ac:dyDescent="0.25">
      <c r="G34" s="62"/>
      <c r="U34" s="76"/>
      <c r="V34" s="76"/>
      <c r="W34" s="76"/>
      <c r="X34" s="224" t="s">
        <v>346</v>
      </c>
      <c r="Y34" s="225"/>
      <c r="Z34" s="75" t="s">
        <v>322</v>
      </c>
      <c r="AA34" s="75" t="s">
        <v>403</v>
      </c>
      <c r="AB34" s="76"/>
      <c r="AC34" s="76"/>
      <c r="AD34" s="76"/>
      <c r="AE34" s="76"/>
      <c r="AF34" s="76"/>
      <c r="AG34" s="76"/>
      <c r="AH34" s="76"/>
      <c r="AI34" s="76"/>
      <c r="AJ34" s="76"/>
      <c r="AK34" s="76"/>
      <c r="AL34" s="76"/>
      <c r="AM34" s="76"/>
      <c r="AN34" s="76"/>
      <c r="AO34" s="76"/>
      <c r="AP34" s="76"/>
      <c r="AQ34" s="76"/>
      <c r="AR34" s="179"/>
    </row>
    <row r="35" spans="2:44" ht="18" customHeight="1" x14ac:dyDescent="0.25">
      <c r="B35" s="182"/>
      <c r="C35" s="182"/>
      <c r="D35" s="182"/>
      <c r="E35" s="182"/>
      <c r="F35" s="182"/>
      <c r="G35" s="192"/>
      <c r="U35" s="76"/>
      <c r="V35" s="76"/>
      <c r="W35" s="76"/>
      <c r="X35" s="226" t="s">
        <v>350</v>
      </c>
      <c r="Y35" s="227" t="str">
        <f>VLOOKUP(X35,'Values KSL'!A103:C104,2,0)</f>
        <v>DSA6410</v>
      </c>
      <c r="Z35" s="211">
        <f>2*(VLOOKUP(X35,'Values KSL'!A103:C104,3,0)/2)*SIN((VLOOKUP(X41,'Values KSL'!A94:D96,3,0)*(3.141592/180)))</f>
        <v>31.903992294326798</v>
      </c>
      <c r="AA35" s="76">
        <f>VLOOKUP(X35,'Values KSL'!A103:C104,3,0)/2</f>
        <v>304.8</v>
      </c>
      <c r="AB35" s="76"/>
      <c r="AC35" s="76"/>
      <c r="AD35" s="76"/>
      <c r="AE35" s="76"/>
      <c r="AF35" s="76"/>
      <c r="AG35" s="76"/>
      <c r="AH35" s="76"/>
      <c r="AI35" s="76"/>
      <c r="AJ35" s="76"/>
      <c r="AK35" s="200"/>
      <c r="AL35" s="200"/>
      <c r="AM35" s="76"/>
      <c r="AN35" s="76"/>
      <c r="AO35" s="76"/>
      <c r="AP35" s="76"/>
      <c r="AQ35" s="76"/>
      <c r="AR35" s="179"/>
    </row>
    <row r="36" spans="2:44" ht="18" customHeight="1" x14ac:dyDescent="0.25">
      <c r="B36" s="192"/>
      <c r="C36" s="192"/>
      <c r="D36" s="192"/>
      <c r="E36" s="192"/>
      <c r="F36" s="192"/>
      <c r="G36" s="192"/>
      <c r="U36" s="76"/>
      <c r="V36" s="76"/>
      <c r="W36" s="76"/>
      <c r="X36" s="224" t="s">
        <v>318</v>
      </c>
      <c r="Y36" s="225"/>
      <c r="Z36" s="75" t="s">
        <v>294</v>
      </c>
      <c r="AA36" s="75"/>
      <c r="AB36" s="75"/>
      <c r="AC36" s="76"/>
      <c r="AD36" s="76"/>
      <c r="AE36" s="76"/>
      <c r="AF36" s="76"/>
      <c r="AG36" s="76"/>
      <c r="AH36" s="76"/>
      <c r="AI36" s="76"/>
      <c r="AJ36" s="76"/>
      <c r="AK36" s="201"/>
      <c r="AL36" s="200"/>
      <c r="AM36" s="76"/>
      <c r="AN36" s="76"/>
      <c r="AO36" s="76"/>
      <c r="AP36" s="76"/>
      <c r="AQ36" s="76"/>
      <c r="AR36" s="179"/>
    </row>
    <row r="37" spans="2:44" ht="18" customHeight="1" x14ac:dyDescent="0.25">
      <c r="B37" s="182"/>
      <c r="C37" s="182"/>
      <c r="D37" s="182"/>
      <c r="E37" s="182"/>
      <c r="F37" s="182"/>
      <c r="G37" s="192"/>
      <c r="U37" s="76"/>
      <c r="V37" s="76"/>
      <c r="W37" s="76"/>
      <c r="X37" s="226" t="s">
        <v>320</v>
      </c>
      <c r="Y37" s="227" t="str">
        <f>VLOOKUP(X37,'Values KSL'!A98:C101,2,0)</f>
        <v>DSA6500</v>
      </c>
      <c r="Z37" s="76">
        <f>VLOOKUP(X37,'Values KSL'!A98:C101,3,0)</f>
        <v>53</v>
      </c>
      <c r="AA37" s="76"/>
      <c r="AB37" s="76"/>
      <c r="AC37" s="76"/>
      <c r="AD37" s="76"/>
      <c r="AE37" s="76"/>
      <c r="AF37" s="76"/>
      <c r="AG37" s="76"/>
      <c r="AH37" s="76"/>
      <c r="AI37" s="76"/>
      <c r="AJ37" s="76"/>
      <c r="AK37" s="201"/>
      <c r="AL37" s="200"/>
      <c r="AM37" s="76"/>
      <c r="AN37" s="76"/>
      <c r="AO37" s="76"/>
      <c r="AP37" s="76"/>
      <c r="AQ37" s="76"/>
      <c r="AR37" s="179"/>
    </row>
    <row r="38" spans="2:44" ht="18" customHeight="1" x14ac:dyDescent="0.25">
      <c r="B38"/>
      <c r="C38"/>
      <c r="D38"/>
      <c r="E38"/>
      <c r="F38"/>
      <c r="G38" s="62"/>
      <c r="U38" s="76"/>
      <c r="V38" s="76"/>
      <c r="W38" s="76"/>
      <c r="X38" s="224" t="s">
        <v>356</v>
      </c>
      <c r="Y38" s="225"/>
      <c r="Z38" s="75" t="s">
        <v>335</v>
      </c>
      <c r="AA38" s="76"/>
      <c r="AB38" s="76"/>
      <c r="AC38" s="76"/>
      <c r="AD38" s="76"/>
      <c r="AE38" s="76"/>
      <c r="AF38" s="76"/>
      <c r="AG38" s="76"/>
      <c r="AH38" s="76"/>
      <c r="AI38" s="76"/>
      <c r="AJ38" s="76"/>
      <c r="AK38" s="201"/>
      <c r="AL38" s="200"/>
      <c r="AM38" s="76"/>
      <c r="AN38" s="76"/>
      <c r="AO38" s="76"/>
      <c r="AP38" s="76"/>
      <c r="AQ38" s="76"/>
      <c r="AR38" s="179"/>
    </row>
    <row r="39" spans="2:44" ht="18" customHeight="1" x14ac:dyDescent="0.25">
      <c r="B39" s="320"/>
      <c r="C39" s="320"/>
      <c r="D39" s="320"/>
      <c r="E39"/>
      <c r="F39"/>
      <c r="G39" s="62"/>
      <c r="U39" s="76"/>
      <c r="V39" s="76"/>
      <c r="W39" s="76"/>
      <c r="X39" s="226" t="s">
        <v>320</v>
      </c>
      <c r="Y39" s="227" t="str">
        <f>VLOOKUP(X39,'Values KSL'!A106:C115,2,0)</f>
        <v>DSA6500</v>
      </c>
      <c r="Z39" s="76">
        <f>VLOOKUP(X39,'Values KSL'!A106:C115,3,0)</f>
        <v>86</v>
      </c>
      <c r="AA39" s="76"/>
      <c r="AB39" s="76"/>
      <c r="AC39" s="76"/>
      <c r="AD39" s="76"/>
      <c r="AE39" s="76"/>
      <c r="AF39" s="76"/>
      <c r="AG39" s="76"/>
      <c r="AH39" s="76"/>
      <c r="AI39" s="76"/>
      <c r="AJ39" s="76"/>
      <c r="AK39" s="201"/>
      <c r="AL39" s="200"/>
      <c r="AM39" s="76"/>
      <c r="AN39" s="76"/>
      <c r="AO39" s="76"/>
      <c r="AP39" s="76"/>
      <c r="AQ39" s="76"/>
      <c r="AR39" s="179"/>
    </row>
    <row r="40" spans="2:44" ht="18" customHeight="1" x14ac:dyDescent="0.25">
      <c r="B40"/>
      <c r="C40"/>
      <c r="D40"/>
      <c r="E40"/>
      <c r="F40"/>
      <c r="G40" s="62"/>
      <c r="U40" s="76"/>
      <c r="V40" s="76"/>
      <c r="W40" s="76"/>
      <c r="X40" s="224" t="s">
        <v>431</v>
      </c>
      <c r="Y40" s="227"/>
      <c r="Z40" s="75" t="s">
        <v>322</v>
      </c>
      <c r="AA40" s="75" t="s">
        <v>824</v>
      </c>
      <c r="AB40" s="75" t="s">
        <v>825</v>
      </c>
      <c r="AC40" s="76"/>
      <c r="AD40" s="76"/>
      <c r="AE40" s="76"/>
      <c r="AF40" s="76"/>
      <c r="AG40" s="76"/>
      <c r="AH40" s="76"/>
      <c r="AI40" s="76"/>
      <c r="AJ40" s="76"/>
      <c r="AK40" s="201"/>
      <c r="AL40" s="200"/>
      <c r="AM40" s="76"/>
      <c r="AN40" s="76"/>
      <c r="AO40" s="76"/>
      <c r="AP40" s="76"/>
      <c r="AQ40" s="76"/>
      <c r="AR40" s="179"/>
    </row>
    <row r="41" spans="2:44" ht="18" customHeight="1" x14ac:dyDescent="0.25">
      <c r="B41"/>
      <c r="C41"/>
      <c r="D41"/>
      <c r="E41"/>
      <c r="F41"/>
      <c r="G41" s="62"/>
      <c r="U41" s="76"/>
      <c r="V41" s="76"/>
      <c r="W41" s="76"/>
      <c r="X41" s="226" t="s">
        <v>336</v>
      </c>
      <c r="Y41" s="227" t="str">
        <f>VLOOKUP(X41,'Values KSL'!A94:D96,2,0)</f>
        <v>DSA6210</v>
      </c>
      <c r="Z41" s="76">
        <f>VLOOKUP(X41,'Values KSL'!A94:D96,3,0)</f>
        <v>3</v>
      </c>
      <c r="AA41" s="76">
        <f>VLOOKUP(X41,'Values KSL'!A94:D96,4,0)</f>
        <v>44</v>
      </c>
      <c r="AB41" s="76">
        <f>VLOOKUP(X41,'Values KSL'!A94:E96,5,0)</f>
        <v>26</v>
      </c>
      <c r="AC41" s="76"/>
      <c r="AD41" s="76"/>
      <c r="AE41" s="76"/>
      <c r="AF41" s="76"/>
      <c r="AG41" s="76"/>
      <c r="AH41" s="76"/>
      <c r="AI41" s="76"/>
      <c r="AJ41" s="76"/>
      <c r="AK41" s="200"/>
      <c r="AL41" s="200"/>
      <c r="AM41" s="201"/>
      <c r="AN41" s="201"/>
      <c r="AO41" s="76"/>
      <c r="AP41" s="76"/>
      <c r="AQ41" s="76"/>
      <c r="AR41" s="179"/>
    </row>
    <row r="42" spans="2:44" ht="18" customHeight="1" x14ac:dyDescent="0.25">
      <c r="G42" s="62"/>
      <c r="U42" s="76"/>
      <c r="V42" s="76"/>
      <c r="W42" s="76"/>
      <c r="X42" s="364" t="s">
        <v>505</v>
      </c>
      <c r="Y42" s="411">
        <f>ROUNDUP(AA46+AA52+AA53+AA54,0)</f>
        <v>639</v>
      </c>
      <c r="Z42" s="76"/>
      <c r="AA42" s="76"/>
      <c r="AB42" s="76"/>
      <c r="AC42" s="500"/>
      <c r="AD42" s="76"/>
      <c r="AE42" s="76"/>
      <c r="AF42" s="76"/>
      <c r="AG42" s="76"/>
      <c r="AH42" s="76"/>
      <c r="AI42" s="76"/>
      <c r="AJ42" s="76"/>
      <c r="AK42" s="201"/>
      <c r="AL42" s="201"/>
      <c r="AM42" s="201"/>
      <c r="AN42" s="201"/>
      <c r="AO42" s="76"/>
      <c r="AP42" s="76"/>
      <c r="AQ42" s="210"/>
      <c r="AR42" s="179"/>
    </row>
    <row r="43" spans="2:44" ht="18" customHeight="1" thickBot="1" x14ac:dyDescent="0.3">
      <c r="G43" s="62"/>
      <c r="U43" s="76"/>
      <c r="V43" s="76"/>
      <c r="W43" s="76"/>
      <c r="X43" s="361"/>
      <c r="Y43" s="369"/>
      <c r="Z43" s="76"/>
      <c r="AA43" s="76"/>
      <c r="AB43" s="76"/>
      <c r="AC43" s="500"/>
      <c r="AD43" s="76"/>
      <c r="AE43" s="76"/>
      <c r="AF43" s="76"/>
      <c r="AG43" s="76"/>
      <c r="AH43" s="76"/>
      <c r="AI43" s="76"/>
      <c r="AJ43" s="76"/>
      <c r="AK43" s="201"/>
      <c r="AL43" s="201"/>
      <c r="AM43" s="201"/>
      <c r="AN43" s="200"/>
      <c r="AO43" s="76"/>
      <c r="AP43" s="76"/>
      <c r="AQ43" s="210"/>
      <c r="AR43" s="179"/>
    </row>
    <row r="44" spans="2:44" ht="18" customHeight="1" x14ac:dyDescent="0.25">
      <c r="G44" s="62"/>
      <c r="U44" s="76"/>
      <c r="V44" s="76"/>
      <c r="W44" s="76"/>
      <c r="X44" s="364" t="s">
        <v>506</v>
      </c>
      <c r="Y44" s="411">
        <f>ROUNDUP(AA58-AA59+AA60+AA61+AA62+AA63,0)</f>
        <v>777</v>
      </c>
      <c r="Z44" s="76"/>
      <c r="AA44" s="76"/>
      <c r="AB44" s="76"/>
      <c r="AC44" s="76"/>
      <c r="AD44" s="76"/>
      <c r="AE44" s="76"/>
      <c r="AF44" s="76"/>
      <c r="AG44" s="76"/>
      <c r="AH44" s="76"/>
      <c r="AI44" s="76"/>
      <c r="AJ44" s="76"/>
      <c r="AK44" s="201"/>
      <c r="AL44" s="200"/>
      <c r="AM44" s="201"/>
      <c r="AN44" s="201"/>
      <c r="AO44" s="76"/>
      <c r="AP44" s="76"/>
      <c r="AQ44" s="210"/>
      <c r="AR44" s="179"/>
    </row>
    <row r="45" spans="2:44" ht="18" customHeight="1" thickBot="1" x14ac:dyDescent="0.3">
      <c r="B45" s="182"/>
      <c r="C45" s="182"/>
      <c r="D45" s="182"/>
      <c r="E45" s="182"/>
      <c r="F45" s="187"/>
      <c r="G45" s="62"/>
      <c r="U45" s="76"/>
      <c r="V45" s="76"/>
      <c r="W45" s="76"/>
      <c r="X45" s="361"/>
      <c r="Y45" s="369"/>
      <c r="Z45" s="76"/>
      <c r="AA45" s="76"/>
      <c r="AB45" s="76"/>
      <c r="AC45" s="76"/>
      <c r="AD45" s="76"/>
      <c r="AE45" s="76"/>
      <c r="AF45" s="76"/>
      <c r="AG45" s="76"/>
      <c r="AH45" s="76"/>
      <c r="AI45" s="76"/>
      <c r="AJ45" s="76"/>
      <c r="AK45" s="201"/>
      <c r="AL45" s="76"/>
      <c r="AM45" s="76"/>
      <c r="AN45" s="76"/>
      <c r="AO45" s="76"/>
      <c r="AP45" s="76"/>
      <c r="AQ45" s="76"/>
      <c r="AR45" s="179"/>
    </row>
    <row r="46" spans="2:44" ht="18" customHeight="1" x14ac:dyDescent="0.25">
      <c r="B46" s="192"/>
      <c r="C46" s="192"/>
      <c r="D46" s="192"/>
      <c r="E46" s="192"/>
      <c r="F46" s="198"/>
      <c r="G46" s="62"/>
      <c r="U46" s="76"/>
      <c r="V46" s="76"/>
      <c r="W46" s="76"/>
      <c r="X46" s="364" t="s">
        <v>508</v>
      </c>
      <c r="Y46" s="411">
        <f>ROUNDUP(Z23+AA19+Z27-AA55,0)</f>
        <v>754</v>
      </c>
      <c r="Z46" s="78" t="s">
        <v>511</v>
      </c>
      <c r="AA46" s="213">
        <f>Z11+Z15+AA41+AB41</f>
        <v>468</v>
      </c>
      <c r="AB46" s="76" t="s">
        <v>1144</v>
      </c>
      <c r="AC46" s="76"/>
      <c r="AD46" s="76"/>
      <c r="AE46" s="76"/>
      <c r="AF46" s="76"/>
      <c r="AG46" s="76"/>
      <c r="AH46" s="76"/>
      <c r="AI46" s="76"/>
      <c r="AJ46" s="76"/>
      <c r="AK46" s="201"/>
      <c r="AL46" s="76"/>
      <c r="AM46" s="76"/>
      <c r="AN46" s="76"/>
      <c r="AO46" s="76"/>
      <c r="AP46" s="76"/>
      <c r="AQ46" s="76"/>
      <c r="AR46" s="179"/>
    </row>
    <row r="47" spans="2:44" ht="18" customHeight="1" thickBot="1" x14ac:dyDescent="0.3">
      <c r="B47" s="182"/>
      <c r="C47" s="182"/>
      <c r="D47" s="182"/>
      <c r="E47" s="182"/>
      <c r="F47" s="187"/>
      <c r="G47" s="62"/>
      <c r="M47" s="63"/>
      <c r="U47" s="76"/>
      <c r="V47" s="76"/>
      <c r="W47" s="76"/>
      <c r="X47" s="361"/>
      <c r="Y47" s="369"/>
      <c r="Z47" s="78"/>
      <c r="AA47" s="213"/>
      <c r="AB47" s="76" t="s">
        <v>1145</v>
      </c>
      <c r="AC47" s="76"/>
      <c r="AD47" s="76"/>
      <c r="AE47" s="76"/>
      <c r="AF47" s="76"/>
      <c r="AG47" s="76"/>
      <c r="AH47" s="76"/>
      <c r="AI47" s="76"/>
      <c r="AJ47" s="76"/>
      <c r="AK47" s="76"/>
      <c r="AL47" s="76"/>
      <c r="AM47" s="76"/>
      <c r="AN47" s="76"/>
      <c r="AO47" s="76"/>
      <c r="AP47" s="76"/>
      <c r="AQ47" s="210"/>
      <c r="AR47" s="179"/>
    </row>
    <row r="48" spans="2:44" ht="18" customHeight="1" x14ac:dyDescent="0.25">
      <c r="B48"/>
      <c r="C48"/>
      <c r="D48"/>
      <c r="E48"/>
      <c r="F48"/>
      <c r="G48" s="62"/>
      <c r="M48" s="161"/>
      <c r="U48" s="76"/>
      <c r="V48" s="76"/>
      <c r="W48" s="76"/>
      <c r="X48" s="360" t="s">
        <v>436</v>
      </c>
      <c r="Y48" s="409">
        <f>VLOOKUP(Y15,'Values KSL'!B11:D16,3,0)+5</f>
        <v>445</v>
      </c>
      <c r="Z48" s="78"/>
      <c r="AA48" s="213"/>
      <c r="AB48" s="76"/>
      <c r="AC48" s="76"/>
      <c r="AD48" s="76"/>
      <c r="AE48" s="76"/>
      <c r="AF48" s="76"/>
      <c r="AG48" s="76"/>
      <c r="AH48" s="76"/>
      <c r="AI48" s="76"/>
      <c r="AJ48" s="76"/>
      <c r="AK48" s="200"/>
      <c r="AL48" s="76"/>
      <c r="AM48" s="76"/>
      <c r="AN48" s="76"/>
      <c r="AO48" s="76"/>
      <c r="AP48" s="76"/>
      <c r="AQ48" s="76"/>
      <c r="AR48" s="179"/>
    </row>
    <row r="49" spans="2:44" ht="18" customHeight="1" x14ac:dyDescent="0.25">
      <c r="B49" s="320"/>
      <c r="C49" s="320"/>
      <c r="D49" s="320"/>
      <c r="E49"/>
      <c r="F49"/>
      <c r="G49" s="62"/>
      <c r="M49" s="64"/>
      <c r="U49" s="76"/>
      <c r="V49" s="76"/>
      <c r="W49" s="76"/>
      <c r="X49" s="366"/>
      <c r="Y49" s="410"/>
      <c r="Z49" s="78"/>
      <c r="AA49" s="213"/>
      <c r="AB49" s="76"/>
      <c r="AC49" s="76"/>
      <c r="AD49" s="76"/>
      <c r="AE49" s="76"/>
      <c r="AF49" s="76"/>
      <c r="AG49" s="76"/>
      <c r="AH49" s="76"/>
      <c r="AI49" s="76"/>
      <c r="AJ49" s="76"/>
      <c r="AK49" s="231"/>
      <c r="AL49" s="76"/>
      <c r="AM49" s="76"/>
      <c r="AN49" s="76"/>
      <c r="AO49" s="76"/>
      <c r="AP49" s="76"/>
      <c r="AQ49" s="76"/>
      <c r="AR49" s="179"/>
    </row>
    <row r="50" spans="2:44" ht="18" customHeight="1" x14ac:dyDescent="0.25">
      <c r="B50"/>
      <c r="C50"/>
      <c r="D50"/>
      <c r="E50"/>
      <c r="F50"/>
      <c r="G50" s="62"/>
      <c r="U50" s="76"/>
      <c r="V50" s="76"/>
      <c r="W50" s="76"/>
      <c r="X50" s="364" t="s">
        <v>858</v>
      </c>
      <c r="Y50" s="365">
        <f>ROUNDUP((((Z21-Z23)/Z17)*(180/3.141592)),1)</f>
        <v>15</v>
      </c>
      <c r="Z50" s="78"/>
      <c r="AA50" s="213"/>
      <c r="AB50" s="76" t="s">
        <v>1146</v>
      </c>
      <c r="AC50" s="76"/>
      <c r="AD50" s="76"/>
      <c r="AE50" s="76"/>
      <c r="AF50" s="76"/>
      <c r="AG50" s="76"/>
      <c r="AH50" s="76"/>
      <c r="AI50" s="76"/>
      <c r="AJ50" s="76"/>
      <c r="AK50" s="76"/>
      <c r="AL50" s="76"/>
      <c r="AM50" s="76"/>
      <c r="AN50" s="76"/>
      <c r="AO50" s="76"/>
      <c r="AP50" s="76"/>
      <c r="AQ50" s="76"/>
      <c r="AR50" s="179"/>
    </row>
    <row r="51" spans="2:44" ht="18" customHeight="1" thickBot="1" x14ac:dyDescent="0.3">
      <c r="B51"/>
      <c r="C51"/>
      <c r="D51"/>
      <c r="E51"/>
      <c r="F51"/>
      <c r="G51" s="62"/>
      <c r="U51" s="76"/>
      <c r="V51" s="76"/>
      <c r="W51" s="76"/>
      <c r="X51" s="361"/>
      <c r="Y51" s="363"/>
      <c r="Z51" s="78"/>
      <c r="AA51" s="213"/>
      <c r="AB51" s="76" t="s">
        <v>1147</v>
      </c>
      <c r="AC51" s="76"/>
      <c r="AD51" s="76"/>
      <c r="AE51" s="76"/>
      <c r="AF51" s="76"/>
      <c r="AG51" s="76"/>
      <c r="AH51" s="76"/>
      <c r="AI51" s="76"/>
      <c r="AJ51" s="76"/>
      <c r="AK51" s="76"/>
      <c r="AL51" s="76"/>
      <c r="AM51" s="76"/>
      <c r="AN51" s="76"/>
      <c r="AO51" s="76"/>
      <c r="AP51" s="76"/>
      <c r="AQ51" s="76"/>
      <c r="AR51" s="179"/>
    </row>
    <row r="52" spans="2:44" ht="18" customHeight="1" x14ac:dyDescent="0.25">
      <c r="D52" s="62"/>
      <c r="E52" s="62"/>
      <c r="F52" s="62"/>
      <c r="G52" s="62"/>
      <c r="U52" s="76"/>
      <c r="V52" s="76"/>
      <c r="W52" s="76"/>
      <c r="X52" s="364" t="s">
        <v>859</v>
      </c>
      <c r="Y52" s="365">
        <f>ROUNDUP(Y50+Z29,1)</f>
        <v>101</v>
      </c>
      <c r="Z52" s="78" t="s">
        <v>513</v>
      </c>
      <c r="AA52" s="213">
        <f>Z37</f>
        <v>53</v>
      </c>
      <c r="AB52" s="76" t="s">
        <v>1148</v>
      </c>
      <c r="AC52" s="76"/>
      <c r="AD52" s="76"/>
      <c r="AE52" s="76"/>
      <c r="AF52" s="76"/>
      <c r="AG52" s="76"/>
      <c r="AH52" s="76"/>
      <c r="AI52" s="76"/>
      <c r="AJ52" s="76"/>
      <c r="AK52" s="76"/>
      <c r="AL52" s="76"/>
      <c r="AM52" s="76"/>
      <c r="AN52" s="76"/>
      <c r="AO52" s="76"/>
      <c r="AP52" s="76"/>
      <c r="AQ52" s="76"/>
      <c r="AR52" s="179"/>
    </row>
    <row r="53" spans="2:44" ht="18" customHeight="1" thickBot="1" x14ac:dyDescent="0.3">
      <c r="D53" s="62"/>
      <c r="E53" s="62"/>
      <c r="F53" s="62"/>
      <c r="G53" s="62"/>
      <c r="U53" s="76"/>
      <c r="V53" s="76"/>
      <c r="W53" s="76"/>
      <c r="X53" s="361"/>
      <c r="Y53" s="363"/>
      <c r="Z53" s="78" t="s">
        <v>516</v>
      </c>
      <c r="AA53" s="269">
        <f>Z35</f>
        <v>31.903992294326798</v>
      </c>
      <c r="AB53" s="76" t="s">
        <v>1149</v>
      </c>
      <c r="AC53" s="76"/>
      <c r="AD53" s="76"/>
      <c r="AE53" s="76"/>
      <c r="AF53" s="76"/>
      <c r="AG53" s="76"/>
      <c r="AH53" s="76"/>
      <c r="AI53" s="76"/>
      <c r="AJ53" s="76"/>
      <c r="AK53" s="76"/>
      <c r="AL53" s="76"/>
      <c r="AM53" s="76"/>
      <c r="AN53" s="76"/>
      <c r="AO53" s="76"/>
      <c r="AP53" s="76"/>
      <c r="AQ53" s="76"/>
      <c r="AR53" s="179"/>
    </row>
    <row r="54" spans="2:44" ht="18" customHeight="1" x14ac:dyDescent="0.25">
      <c r="D54" s="62"/>
      <c r="E54" s="62"/>
      <c r="F54" s="62"/>
      <c r="G54" s="62"/>
      <c r="U54" s="76"/>
      <c r="V54" s="76"/>
      <c r="W54" s="76"/>
      <c r="X54" s="364" t="s">
        <v>440</v>
      </c>
      <c r="Y54" s="365">
        <f>180-AA13-Y50</f>
        <v>85</v>
      </c>
      <c r="Z54" s="78" t="s">
        <v>520</v>
      </c>
      <c r="AA54" s="213">
        <f>Z39</f>
        <v>86</v>
      </c>
      <c r="AB54" s="76" t="s">
        <v>1150</v>
      </c>
      <c r="AC54" s="76"/>
      <c r="AD54" s="76"/>
      <c r="AE54" s="76"/>
      <c r="AF54" s="76"/>
      <c r="AG54" s="76"/>
      <c r="AH54" s="76"/>
      <c r="AI54" s="76"/>
      <c r="AJ54" s="76"/>
      <c r="AK54" s="76"/>
      <c r="AL54" s="76"/>
      <c r="AM54" s="76"/>
      <c r="AN54" s="76"/>
      <c r="AO54" s="76"/>
      <c r="AP54" s="76"/>
      <c r="AQ54" s="76"/>
      <c r="AR54" s="179"/>
    </row>
    <row r="55" spans="2:44" ht="18" customHeight="1" thickBot="1" x14ac:dyDescent="0.3">
      <c r="B55" s="182"/>
      <c r="C55" s="182"/>
      <c r="D55" s="182"/>
      <c r="E55" s="182"/>
      <c r="F55" s="187"/>
      <c r="G55" s="62"/>
      <c r="U55" s="76"/>
      <c r="V55" s="76"/>
      <c r="W55" s="76"/>
      <c r="X55" s="361"/>
      <c r="Y55" s="363"/>
      <c r="Z55" s="78" t="s">
        <v>1151</v>
      </c>
      <c r="AA55" s="76">
        <v>5</v>
      </c>
      <c r="AB55" s="76" t="s">
        <v>478</v>
      </c>
      <c r="AC55" s="76"/>
      <c r="AD55" s="76"/>
      <c r="AE55" s="76"/>
      <c r="AF55" s="76"/>
      <c r="AG55" s="76"/>
      <c r="AH55" s="76"/>
      <c r="AI55" s="76"/>
      <c r="AJ55" s="76"/>
      <c r="AK55" s="76"/>
      <c r="AL55" s="76"/>
      <c r="AM55" s="76"/>
      <c r="AN55" s="76"/>
      <c r="AO55" s="76"/>
      <c r="AP55" s="76"/>
      <c r="AQ55" s="76"/>
      <c r="AR55" s="179"/>
    </row>
    <row r="56" spans="2:44" ht="18" customHeight="1" x14ac:dyDescent="0.25">
      <c r="B56" s="192"/>
      <c r="C56" s="192"/>
      <c r="D56" s="192"/>
      <c r="E56" s="192"/>
      <c r="F56" s="198"/>
      <c r="G56" s="62"/>
      <c r="U56" s="76"/>
      <c r="V56" s="76"/>
      <c r="W56" s="76"/>
      <c r="X56" s="76"/>
      <c r="Y56" s="76"/>
      <c r="Z56" s="78" t="s">
        <v>1152</v>
      </c>
      <c r="AA56" s="76"/>
      <c r="AB56" s="76" t="s">
        <v>1153</v>
      </c>
      <c r="AC56" s="76"/>
      <c r="AD56" s="76"/>
      <c r="AE56" s="76"/>
      <c r="AF56" s="76"/>
      <c r="AG56" s="76"/>
      <c r="AH56" s="76"/>
      <c r="AI56" s="76"/>
      <c r="AJ56" s="76"/>
      <c r="AK56" s="76"/>
      <c r="AL56" s="76"/>
      <c r="AM56" s="76"/>
      <c r="AN56" s="76"/>
      <c r="AO56" s="76"/>
      <c r="AP56" s="76"/>
      <c r="AQ56" s="76"/>
      <c r="AR56" s="179"/>
    </row>
    <row r="57" spans="2:44" ht="18" customHeight="1" x14ac:dyDescent="0.25">
      <c r="B57" s="182"/>
      <c r="C57" s="182"/>
      <c r="D57" s="182"/>
      <c r="E57" s="182"/>
      <c r="F57" s="187"/>
      <c r="G57" s="62"/>
      <c r="U57" s="76"/>
      <c r="V57" s="76"/>
      <c r="W57" s="76"/>
      <c r="X57" s="76"/>
      <c r="Y57" s="76"/>
      <c r="Z57" s="78" t="s">
        <v>1154</v>
      </c>
      <c r="AA57" s="76"/>
      <c r="AB57" s="76" t="s">
        <v>1155</v>
      </c>
      <c r="AC57" s="76"/>
      <c r="AD57" s="76"/>
      <c r="AE57" s="76"/>
      <c r="AF57" s="76"/>
      <c r="AG57" s="76"/>
      <c r="AH57" s="76"/>
      <c r="AI57" s="76"/>
      <c r="AJ57" s="76"/>
      <c r="AK57" s="76"/>
      <c r="AL57" s="76"/>
      <c r="AM57" s="76"/>
      <c r="AN57" s="76"/>
      <c r="AO57" s="76"/>
      <c r="AP57" s="76"/>
      <c r="AQ57" s="76"/>
      <c r="AR57" s="179"/>
    </row>
    <row r="58" spans="2:44" ht="18" customHeight="1" x14ac:dyDescent="0.25">
      <c r="B58"/>
      <c r="C58"/>
      <c r="D58"/>
      <c r="E58"/>
      <c r="F58"/>
      <c r="G58" s="62"/>
      <c r="U58" s="76"/>
      <c r="V58" s="76"/>
      <c r="W58" s="76"/>
      <c r="X58" s="76"/>
      <c r="Y58" s="76"/>
      <c r="Z58" s="78" t="s">
        <v>1156</v>
      </c>
      <c r="AA58" s="76">
        <f>AA35</f>
        <v>304.8</v>
      </c>
      <c r="AB58" s="76" t="s">
        <v>1157</v>
      </c>
      <c r="AC58" s="76"/>
      <c r="AD58" s="76"/>
      <c r="AE58" s="76"/>
      <c r="AF58" s="76"/>
      <c r="AG58" s="76"/>
      <c r="AH58" s="76"/>
      <c r="AI58" s="76"/>
      <c r="AJ58" s="76"/>
      <c r="AK58" s="76"/>
      <c r="AL58" s="76"/>
      <c r="AM58" s="76"/>
      <c r="AN58" s="76"/>
      <c r="AO58" s="76"/>
      <c r="AP58" s="76"/>
      <c r="AQ58" s="76"/>
      <c r="AR58" s="179"/>
    </row>
    <row r="59" spans="2:44" ht="18" customHeight="1" x14ac:dyDescent="0.25">
      <c r="B59" s="320"/>
      <c r="C59" s="320"/>
      <c r="D59" s="320"/>
      <c r="E59"/>
      <c r="F59"/>
      <c r="G59" s="62"/>
      <c r="U59" s="76"/>
      <c r="V59" s="76"/>
      <c r="W59" s="76"/>
      <c r="X59" s="76"/>
      <c r="Y59" s="76"/>
      <c r="Z59" s="78" t="s">
        <v>1158</v>
      </c>
      <c r="AA59" s="76">
        <f>AC21</f>
        <v>54.3</v>
      </c>
      <c r="AB59" s="76" t="s">
        <v>1159</v>
      </c>
      <c r="AC59" s="76"/>
      <c r="AD59" s="76"/>
      <c r="AE59" s="76"/>
      <c r="AF59" s="76"/>
      <c r="AG59" s="76"/>
      <c r="AH59" s="76"/>
      <c r="AI59" s="76"/>
      <c r="AJ59" s="76"/>
      <c r="AK59" s="76"/>
      <c r="AL59" s="76"/>
      <c r="AM59" s="76"/>
      <c r="AN59" s="76"/>
      <c r="AO59" s="76"/>
      <c r="AP59" s="76"/>
      <c r="AQ59" s="76"/>
      <c r="AR59" s="179"/>
    </row>
    <row r="60" spans="2:44" ht="18" customHeight="1" x14ac:dyDescent="0.25">
      <c r="B60"/>
      <c r="C60"/>
      <c r="D60"/>
      <c r="E60"/>
      <c r="F60"/>
      <c r="G60" s="62"/>
      <c r="U60" s="76"/>
      <c r="V60" s="76"/>
      <c r="W60" s="76"/>
      <c r="X60" s="76"/>
      <c r="Y60" s="76"/>
      <c r="Z60" s="78" t="s">
        <v>1160</v>
      </c>
      <c r="AA60" s="76">
        <f>AA17</f>
        <v>336.16659699892506</v>
      </c>
      <c r="AB60" s="76" t="s">
        <v>1161</v>
      </c>
      <c r="AC60" s="76"/>
      <c r="AD60" s="76"/>
      <c r="AE60" s="76"/>
      <c r="AF60" s="76"/>
      <c r="AG60" s="76"/>
      <c r="AH60" s="76"/>
      <c r="AI60" s="76"/>
      <c r="AJ60" s="76"/>
      <c r="AK60" s="76"/>
      <c r="AL60" s="76"/>
      <c r="AM60" s="76"/>
      <c r="AN60" s="76"/>
      <c r="AO60" s="76"/>
      <c r="AP60" s="76"/>
      <c r="AQ60" s="76"/>
      <c r="AR60" s="179"/>
    </row>
    <row r="61" spans="2:44" ht="18" customHeight="1" x14ac:dyDescent="0.25">
      <c r="B61"/>
      <c r="C61"/>
      <c r="D61"/>
      <c r="E61"/>
      <c r="F61"/>
      <c r="G61" s="62"/>
      <c r="U61" s="76"/>
      <c r="V61" s="76"/>
      <c r="W61" s="76"/>
      <c r="X61" s="76"/>
      <c r="Y61" s="76"/>
      <c r="Z61" s="78" t="s">
        <v>1162</v>
      </c>
      <c r="AA61" s="209">
        <f>AE13</f>
        <v>54.32544672166248</v>
      </c>
      <c r="AB61" s="76" t="s">
        <v>1163</v>
      </c>
      <c r="AC61" s="76"/>
      <c r="AD61" s="76"/>
      <c r="AE61" s="76"/>
      <c r="AF61" s="76"/>
      <c r="AG61" s="76"/>
      <c r="AH61" s="76"/>
      <c r="AI61" s="76"/>
      <c r="AJ61" s="76"/>
      <c r="AK61" s="76"/>
      <c r="AL61" s="76"/>
      <c r="AM61" s="76"/>
      <c r="AN61" s="76"/>
      <c r="AO61" s="76"/>
      <c r="AP61" s="76"/>
      <c r="AQ61" s="76"/>
      <c r="AR61" s="179"/>
    </row>
    <row r="62" spans="2:44" ht="18" customHeight="1" x14ac:dyDescent="0.25">
      <c r="D62" s="62"/>
      <c r="E62" s="62"/>
      <c r="F62" s="62"/>
      <c r="G62" s="62"/>
      <c r="U62" s="76"/>
      <c r="V62" s="76"/>
      <c r="W62" s="76"/>
      <c r="X62" s="76"/>
      <c r="Y62" s="76"/>
      <c r="Z62" s="78" t="s">
        <v>1164</v>
      </c>
      <c r="AA62" s="76">
        <f>AG13</f>
        <v>25.598411305674087</v>
      </c>
      <c r="AB62" s="76" t="s">
        <v>1165</v>
      </c>
      <c r="AC62" s="76"/>
      <c r="AD62" s="76"/>
      <c r="AE62" s="76"/>
      <c r="AF62" s="76"/>
      <c r="AG62" s="76"/>
      <c r="AH62" s="76"/>
      <c r="AI62" s="76"/>
      <c r="AJ62" s="76"/>
      <c r="AK62" s="76"/>
      <c r="AL62" s="76"/>
      <c r="AM62" s="76"/>
      <c r="AN62" s="76"/>
      <c r="AO62" s="76"/>
      <c r="AP62" s="76"/>
      <c r="AQ62" s="76"/>
      <c r="AR62" s="179"/>
    </row>
    <row r="63" spans="2:44" ht="18" customHeight="1" x14ac:dyDescent="0.25">
      <c r="D63" s="62"/>
      <c r="E63" s="62"/>
      <c r="F63" s="62"/>
      <c r="G63" s="62"/>
      <c r="U63" s="76"/>
      <c r="V63" s="76"/>
      <c r="W63" s="76"/>
      <c r="X63" s="76"/>
      <c r="Y63" s="76"/>
      <c r="Z63" s="78" t="s">
        <v>1166</v>
      </c>
      <c r="AA63" s="76">
        <f>AB31</f>
        <v>109.73204564002805</v>
      </c>
      <c r="AB63" s="76" t="s">
        <v>1167</v>
      </c>
      <c r="AC63" s="76"/>
      <c r="AD63" s="76"/>
      <c r="AE63" s="76"/>
      <c r="AF63" s="76"/>
      <c r="AG63" s="76"/>
      <c r="AH63" s="220"/>
      <c r="AI63" s="76"/>
      <c r="AJ63" s="76"/>
      <c r="AK63" s="76"/>
      <c r="AL63" s="76"/>
      <c r="AM63" s="76"/>
      <c r="AN63" s="76"/>
      <c r="AO63" s="76"/>
      <c r="AP63" s="76"/>
      <c r="AQ63" s="76"/>
      <c r="AR63" s="179"/>
    </row>
    <row r="64" spans="2:44" ht="18" customHeight="1" x14ac:dyDescent="0.25">
      <c r="D64" s="62"/>
      <c r="E64" s="62"/>
      <c r="F64" s="62"/>
      <c r="G64" s="62"/>
      <c r="U64" s="76"/>
      <c r="V64" s="76"/>
      <c r="W64" s="76"/>
      <c r="X64" s="76"/>
      <c r="Y64" s="76"/>
      <c r="Z64" s="76"/>
      <c r="AA64" s="76"/>
      <c r="AB64" s="76"/>
      <c r="AC64" s="76"/>
      <c r="AD64" s="76"/>
      <c r="AE64" s="76"/>
      <c r="AF64" s="76"/>
      <c r="AG64" s="76"/>
      <c r="AH64" s="220"/>
      <c r="AI64" s="76"/>
      <c r="AJ64" s="76"/>
      <c r="AK64" s="76"/>
      <c r="AL64" s="76"/>
      <c r="AM64" s="76"/>
      <c r="AN64" s="76"/>
      <c r="AO64" s="76"/>
      <c r="AP64" s="76"/>
      <c r="AQ64" s="76"/>
      <c r="AR64" s="179"/>
    </row>
    <row r="65" spans="2:44" ht="18" customHeight="1" x14ac:dyDescent="0.25">
      <c r="B65" s="182"/>
      <c r="C65" s="182"/>
      <c r="D65" s="182"/>
      <c r="E65" s="182"/>
      <c r="F65" s="187"/>
      <c r="G65" s="62"/>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179"/>
    </row>
    <row r="66" spans="2:44" ht="18" customHeight="1" x14ac:dyDescent="0.25">
      <c r="B66" s="192"/>
      <c r="C66" s="192"/>
      <c r="D66" s="192"/>
      <c r="E66" s="192"/>
      <c r="F66" s="198"/>
      <c r="G66" s="62"/>
      <c r="U66" s="76"/>
      <c r="V66" s="76"/>
      <c r="W66" s="76"/>
      <c r="X66" s="76"/>
      <c r="Y66" s="76"/>
      <c r="Z66" s="76" t="s">
        <v>1168</v>
      </c>
      <c r="AA66" s="76"/>
      <c r="AB66" s="76"/>
      <c r="AC66" s="76"/>
      <c r="AD66" s="76"/>
      <c r="AE66" s="76"/>
      <c r="AF66" s="76"/>
      <c r="AG66" s="76"/>
      <c r="AH66" s="76"/>
      <c r="AI66" s="76"/>
      <c r="AJ66" s="76"/>
      <c r="AK66" s="76"/>
      <c r="AL66" s="76"/>
      <c r="AM66" s="76"/>
      <c r="AN66" s="76"/>
      <c r="AO66" s="76"/>
      <c r="AP66" s="76"/>
      <c r="AQ66" s="76"/>
      <c r="AR66" s="179"/>
    </row>
    <row r="67" spans="2:44" ht="18" customHeight="1" x14ac:dyDescent="0.25">
      <c r="B67" s="182"/>
      <c r="C67" s="182"/>
      <c r="D67" s="182"/>
      <c r="E67" s="182"/>
      <c r="F67" s="187"/>
      <c r="G67" s="62"/>
      <c r="U67" s="76"/>
      <c r="V67" s="76"/>
      <c r="W67" s="76"/>
      <c r="X67" s="76"/>
      <c r="Y67" s="76"/>
      <c r="Z67" s="76" t="s">
        <v>1169</v>
      </c>
      <c r="AA67" s="76"/>
      <c r="AB67" s="76"/>
      <c r="AC67" s="76"/>
      <c r="AD67" s="76"/>
      <c r="AE67" s="76"/>
      <c r="AF67" s="76"/>
      <c r="AG67" s="76"/>
      <c r="AH67" s="76"/>
      <c r="AI67" s="76"/>
      <c r="AJ67" s="76"/>
      <c r="AK67" s="76"/>
      <c r="AL67" s="76"/>
      <c r="AM67" s="76"/>
      <c r="AN67" s="76"/>
      <c r="AO67" s="76"/>
      <c r="AP67" s="76"/>
      <c r="AQ67" s="76"/>
      <c r="AR67" s="179"/>
    </row>
    <row r="68" spans="2:44" ht="18" customHeight="1" x14ac:dyDescent="0.25">
      <c r="B68"/>
      <c r="C68"/>
      <c r="D68"/>
      <c r="E68"/>
      <c r="F68"/>
      <c r="G68" s="62"/>
      <c r="U68" s="76"/>
      <c r="V68" s="76"/>
      <c r="W68" s="76"/>
      <c r="X68" s="76"/>
      <c r="Y68" s="76"/>
      <c r="Z68" s="76" t="s">
        <v>1170</v>
      </c>
      <c r="AA68" s="76"/>
      <c r="AB68" s="76"/>
      <c r="AC68" s="76"/>
      <c r="AD68" s="76"/>
      <c r="AE68" s="76"/>
      <c r="AF68" s="76"/>
      <c r="AG68" s="76"/>
      <c r="AH68" s="76"/>
      <c r="AI68" s="76"/>
      <c r="AJ68" s="76"/>
      <c r="AK68" s="76"/>
      <c r="AL68" s="76"/>
      <c r="AM68" s="76"/>
      <c r="AN68" s="76"/>
      <c r="AO68" s="76"/>
      <c r="AP68" s="76"/>
      <c r="AQ68" s="76"/>
      <c r="AR68" s="179"/>
    </row>
    <row r="69" spans="2:44" ht="18" customHeight="1" x14ac:dyDescent="0.25">
      <c r="B69" s="320"/>
      <c r="C69" s="320"/>
      <c r="D69" s="320"/>
      <c r="E69"/>
      <c r="F69"/>
      <c r="G69" s="62"/>
      <c r="U69" s="76"/>
      <c r="V69" s="76"/>
      <c r="W69" s="76"/>
      <c r="X69" s="76"/>
      <c r="Y69" s="76"/>
      <c r="Z69" s="76" t="s">
        <v>1171</v>
      </c>
      <c r="AA69" s="76"/>
      <c r="AB69" s="76"/>
      <c r="AC69" s="76"/>
      <c r="AD69" s="76"/>
      <c r="AE69" s="76"/>
      <c r="AF69" s="76"/>
      <c r="AG69" s="76"/>
      <c r="AH69" s="76"/>
      <c r="AI69" s="76"/>
      <c r="AJ69" s="76"/>
      <c r="AK69" s="76"/>
      <c r="AL69" s="76"/>
      <c r="AM69" s="76"/>
      <c r="AN69" s="76"/>
      <c r="AO69" s="76"/>
      <c r="AP69" s="76"/>
      <c r="AQ69" s="76"/>
      <c r="AR69" s="179"/>
    </row>
    <row r="70" spans="2:44" ht="18" customHeight="1" x14ac:dyDescent="0.25">
      <c r="B70"/>
      <c r="C70"/>
      <c r="D70"/>
      <c r="E70"/>
      <c r="F70"/>
      <c r="G70" s="62"/>
      <c r="U70" s="76"/>
      <c r="V70" s="76"/>
      <c r="W70" s="76"/>
      <c r="X70" s="76"/>
      <c r="Y70" s="76"/>
      <c r="Z70" s="76" t="s">
        <v>1172</v>
      </c>
      <c r="AA70" s="76"/>
      <c r="AB70" s="76"/>
      <c r="AC70" s="76"/>
      <c r="AD70" s="76"/>
      <c r="AE70" s="76"/>
      <c r="AF70" s="76"/>
      <c r="AG70" s="76"/>
      <c r="AH70" s="76"/>
      <c r="AI70" s="76"/>
      <c r="AJ70" s="76"/>
      <c r="AK70" s="76"/>
      <c r="AL70" s="76"/>
      <c r="AM70" s="76"/>
      <c r="AN70" s="76"/>
      <c r="AO70" s="76"/>
      <c r="AP70" s="76"/>
      <c r="AQ70" s="76"/>
      <c r="AR70" s="179"/>
    </row>
    <row r="71" spans="2:44" ht="18" customHeight="1" x14ac:dyDescent="0.25">
      <c r="B71"/>
      <c r="C71"/>
      <c r="D71"/>
      <c r="E71"/>
      <c r="F71"/>
      <c r="G71" s="62"/>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179"/>
    </row>
    <row r="72" spans="2:44" ht="18" customHeight="1" x14ac:dyDescent="0.25">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179"/>
    </row>
    <row r="73" spans="2:44" ht="18" customHeight="1" x14ac:dyDescent="0.25">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179"/>
    </row>
    <row r="74" spans="2:44" ht="18" customHeight="1" x14ac:dyDescent="0.25">
      <c r="D74" s="199"/>
    </row>
    <row r="75" spans="2:44" ht="18" customHeight="1" x14ac:dyDescent="0.25">
      <c r="D75" s="199"/>
    </row>
  </sheetData>
  <protectedRanges>
    <protectedRange sqref="X10:X41" name="Range1"/>
    <protectedRange sqref="V10:W25" name="Range1_2_1"/>
  </protectedRanges>
  <dataConsolidate/>
  <mergeCells count="41">
    <mergeCell ref="X42:X43"/>
    <mergeCell ref="Y42:Y43"/>
    <mergeCell ref="AC42:AC43"/>
    <mergeCell ref="X54:X55"/>
    <mergeCell ref="Y54:Y55"/>
    <mergeCell ref="X52:X53"/>
    <mergeCell ref="Y52:Y53"/>
    <mergeCell ref="X44:X45"/>
    <mergeCell ref="Y44:Y45"/>
    <mergeCell ref="X46:X47"/>
    <mergeCell ref="Y46:Y47"/>
    <mergeCell ref="X50:X51"/>
    <mergeCell ref="Y50:Y51"/>
    <mergeCell ref="X48:X49"/>
    <mergeCell ref="Y48:Y49"/>
    <mergeCell ref="V5:W7"/>
    <mergeCell ref="X5:Y7"/>
    <mergeCell ref="V8:W9"/>
    <mergeCell ref="X8:X9"/>
    <mergeCell ref="Y8:Y9"/>
    <mergeCell ref="V10:W13"/>
    <mergeCell ref="V14:W14"/>
    <mergeCell ref="V15:W15"/>
    <mergeCell ref="V16:W16"/>
    <mergeCell ref="V17:W17"/>
    <mergeCell ref="AI20:AP21"/>
    <mergeCell ref="V23:W23"/>
    <mergeCell ref="V24:W24"/>
    <mergeCell ref="V25:W25"/>
    <mergeCell ref="V18:W18"/>
    <mergeCell ref="V19:W19"/>
    <mergeCell ref="V20:W20"/>
    <mergeCell ref="V21:W21"/>
    <mergeCell ref="V22:W22"/>
    <mergeCell ref="AI18:AP18"/>
    <mergeCell ref="B69:D69"/>
    <mergeCell ref="B17:D17"/>
    <mergeCell ref="B29:D29"/>
    <mergeCell ref="B39:D39"/>
    <mergeCell ref="B49:D49"/>
    <mergeCell ref="B59:D59"/>
  </mergeCells>
  <conditionalFormatting sqref="Y54">
    <cfRule type="expression" dxfId="0" priority="6">
      <formula>$AA41="x"</formula>
    </cfRule>
  </conditionalFormatting>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10">
        <x14:dataValidation type="list" allowBlank="1" showInputMessage="1" showErrorMessage="1" xr:uid="{420BAC6D-0D60-4EBE-AE4A-1435E1D2A7D9}">
          <x14:formula1>
            <xm:f>'Values KSL'!$A$5:$A$6</xm:f>
          </x14:formula1>
          <xm:sqref>X11</xm:sqref>
        </x14:dataValidation>
        <x14:dataValidation type="list" allowBlank="1" showInputMessage="1" showErrorMessage="1" xr:uid="{A6550CD7-895D-4A99-ACAF-485A5778CC04}">
          <x14:formula1>
            <xm:f>'Values KSL'!$A$8:$A$9</xm:f>
          </x14:formula1>
          <xm:sqref>X13</xm:sqref>
        </x14:dataValidation>
        <x14:dataValidation type="list" allowBlank="1" showInputMessage="1" showErrorMessage="1" xr:uid="{5F70CAEB-3119-4DDC-AD71-F80EC90F5C48}">
          <x14:formula1>
            <xm:f>'Values KSL'!$A$73:$A$76</xm:f>
          </x14:formula1>
          <xm:sqref>X27</xm:sqref>
        </x14:dataValidation>
        <x14:dataValidation type="list" allowBlank="1" showInputMessage="1" showErrorMessage="1" xr:uid="{4D3FB952-F613-4D7D-8C4A-B9B8466BA260}">
          <x14:formula1>
            <xm:f>'Values KSL'!$A$78:$A$82</xm:f>
          </x14:formula1>
          <xm:sqref>X29</xm:sqref>
        </x14:dataValidation>
        <x14:dataValidation type="list" allowBlank="1" showInputMessage="1" showErrorMessage="1" xr:uid="{AE864ECE-80C3-42C3-B504-88E702D38888}">
          <x14:formula1>
            <xm:f>'Values KSL'!$A$84:$A$86</xm:f>
          </x14:formula1>
          <xm:sqref>X31</xm:sqref>
        </x14:dataValidation>
        <x14:dataValidation type="list" allowBlank="1" showInputMessage="1" showErrorMessage="1" xr:uid="{3E81E6BF-D748-453D-9B4C-EB55DFF81F3F}">
          <x14:formula1>
            <xm:f>'Values KSL'!$A$88:$A$92</xm:f>
          </x14:formula1>
          <xm:sqref>X33</xm:sqref>
        </x14:dataValidation>
        <x14:dataValidation type="list" allowBlank="1" showInputMessage="1" showErrorMessage="1" xr:uid="{99EBDAC3-585C-49AA-B6D8-F9AD43CF75DB}">
          <x14:formula1>
            <xm:f>'Values KSL'!$A$103:$A$104</xm:f>
          </x14:formula1>
          <xm:sqref>X35</xm:sqref>
        </x14:dataValidation>
        <x14:dataValidation type="list" allowBlank="1" showInputMessage="1" showErrorMessage="1" xr:uid="{34B87052-056F-40BC-AF51-E7A747681620}">
          <x14:formula1>
            <xm:f>'Values KSL'!$A$98:$A$101</xm:f>
          </x14:formula1>
          <xm:sqref>X37</xm:sqref>
        </x14:dataValidation>
        <x14:dataValidation type="list" allowBlank="1" showInputMessage="1" showErrorMessage="1" xr:uid="{CF33E623-F568-4F3D-B592-1B8CB78E3135}">
          <x14:formula1>
            <xm:f>'Values KSL'!$A$106:$A$115</xm:f>
          </x14:formula1>
          <xm:sqref>X39</xm:sqref>
        </x14:dataValidation>
        <x14:dataValidation type="list" allowBlank="1" showInputMessage="1" showErrorMessage="1" xr:uid="{EFC353CC-11AA-4724-8721-B467A122C880}">
          <x14:formula1>
            <xm:f>'Values KSL'!$A$94:$A$96</xm:f>
          </x14:formula1>
          <xm:sqref>X41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B123"/>
  <sheetViews>
    <sheetView topLeftCell="A78" zoomScale="85" zoomScaleNormal="85" workbookViewId="0">
      <selection activeCell="G66" sqref="G66"/>
    </sheetView>
  </sheetViews>
  <sheetFormatPr defaultColWidth="8.85546875" defaultRowHeight="15" x14ac:dyDescent="0.25"/>
  <cols>
    <col min="1" max="1" width="12.7109375" customWidth="1"/>
    <col min="2" max="2" width="21.85546875" bestFit="1" customWidth="1"/>
  </cols>
  <sheetData>
    <row r="2" spans="1:28" ht="15.75" thickBot="1" x14ac:dyDescent="0.3">
      <c r="U2" s="17"/>
    </row>
    <row r="3" spans="1:28" ht="15.75" thickBot="1" x14ac:dyDescent="0.3">
      <c r="A3" s="483" t="s">
        <v>1</v>
      </c>
      <c r="B3" s="484"/>
      <c r="C3" s="483" t="s">
        <v>2</v>
      </c>
      <c r="D3" s="485"/>
      <c r="E3" s="485"/>
      <c r="F3" s="485"/>
      <c r="G3" s="485"/>
      <c r="H3" s="485"/>
      <c r="I3" s="485"/>
      <c r="J3" s="485"/>
      <c r="K3" s="485"/>
      <c r="L3" s="485"/>
      <c r="M3" s="485"/>
      <c r="N3" s="485"/>
      <c r="O3" s="485"/>
      <c r="P3" s="484"/>
      <c r="U3" s="17"/>
    </row>
    <row r="4" spans="1:28" x14ac:dyDescent="0.25">
      <c r="A4" s="321" t="s">
        <v>1173</v>
      </c>
      <c r="B4" s="425"/>
      <c r="C4" s="52" t="s">
        <v>1174</v>
      </c>
      <c r="D4" s="42"/>
      <c r="E4" s="42"/>
      <c r="F4" s="42"/>
      <c r="G4" s="42"/>
      <c r="H4" s="42"/>
      <c r="I4" s="42"/>
      <c r="J4" s="42"/>
      <c r="K4" s="42"/>
      <c r="L4" s="42"/>
      <c r="M4" s="42"/>
      <c r="N4" s="42"/>
      <c r="O4" s="42"/>
      <c r="P4" s="47"/>
      <c r="U4" s="17"/>
    </row>
    <row r="5" spans="1:28" x14ac:dyDescent="0.25">
      <c r="A5" s="23" t="s">
        <v>250</v>
      </c>
      <c r="B5" s="44" t="s">
        <v>1175</v>
      </c>
      <c r="C5" s="50">
        <v>0</v>
      </c>
      <c r="D5" s="45"/>
      <c r="E5" s="45"/>
      <c r="F5" s="45"/>
      <c r="G5" s="45"/>
      <c r="H5" s="45"/>
      <c r="I5" s="45"/>
      <c r="J5" s="45"/>
      <c r="K5" s="45"/>
      <c r="L5" s="45"/>
      <c r="M5" s="45"/>
      <c r="N5" s="45"/>
      <c r="O5" s="45"/>
      <c r="P5" s="48"/>
      <c r="U5" s="17"/>
    </row>
    <row r="6" spans="1:28" x14ac:dyDescent="0.25">
      <c r="A6" s="23" t="s">
        <v>277</v>
      </c>
      <c r="B6" s="44" t="s">
        <v>1176</v>
      </c>
      <c r="C6" s="51">
        <v>20</v>
      </c>
      <c r="D6" s="46"/>
      <c r="E6" s="46"/>
      <c r="F6" s="46"/>
      <c r="G6" s="46"/>
      <c r="H6" s="46"/>
      <c r="I6" s="46"/>
      <c r="J6" s="46"/>
      <c r="K6" s="46"/>
      <c r="L6" s="46"/>
      <c r="M6" s="46"/>
      <c r="N6" s="46"/>
      <c r="O6" s="46"/>
      <c r="P6" s="49"/>
      <c r="U6" s="17"/>
    </row>
    <row r="7" spans="1:28" x14ac:dyDescent="0.25">
      <c r="A7" s="332" t="s">
        <v>718</v>
      </c>
      <c r="B7" s="332"/>
      <c r="C7" s="167"/>
      <c r="D7" s="45"/>
      <c r="E7" s="45"/>
      <c r="F7" s="45"/>
      <c r="G7" s="45"/>
      <c r="H7" s="45"/>
      <c r="I7" s="45"/>
      <c r="J7" s="45"/>
      <c r="K7" s="45"/>
      <c r="L7" s="45"/>
      <c r="M7" s="45"/>
      <c r="N7" s="45"/>
      <c r="O7" s="45"/>
      <c r="P7" s="48"/>
      <c r="U7" s="17"/>
    </row>
    <row r="8" spans="1:28" x14ac:dyDescent="0.25">
      <c r="A8" s="23" t="s">
        <v>1177</v>
      </c>
      <c r="B8" s="166" t="s">
        <v>1178</v>
      </c>
      <c r="C8" s="50">
        <v>75</v>
      </c>
      <c r="D8" s="27">
        <v>8</v>
      </c>
      <c r="E8" s="45"/>
      <c r="F8" s="45"/>
      <c r="G8" s="45"/>
      <c r="H8" s="45"/>
      <c r="I8" s="45"/>
      <c r="J8" s="45"/>
      <c r="K8" s="45"/>
      <c r="L8" s="45"/>
      <c r="M8" s="45"/>
      <c r="N8" s="45"/>
      <c r="O8" s="45"/>
      <c r="P8" s="48"/>
      <c r="U8" s="17"/>
    </row>
    <row r="9" spans="1:28" x14ac:dyDescent="0.25">
      <c r="A9" s="23" t="s">
        <v>261</v>
      </c>
      <c r="B9" s="44" t="s">
        <v>1179</v>
      </c>
      <c r="C9" s="50">
        <v>90</v>
      </c>
      <c r="D9" s="27">
        <v>4</v>
      </c>
      <c r="E9" s="45"/>
      <c r="F9" s="45"/>
      <c r="G9" s="45"/>
      <c r="H9" s="45"/>
      <c r="I9" s="45"/>
      <c r="J9" s="45"/>
      <c r="K9" s="45"/>
      <c r="L9" s="45"/>
      <c r="M9" s="45"/>
      <c r="N9" s="45"/>
      <c r="O9" s="45"/>
      <c r="P9" s="48"/>
      <c r="U9" s="17"/>
    </row>
    <row r="10" spans="1:28" ht="15.75" thickBot="1" x14ac:dyDescent="0.3">
      <c r="A10" s="327" t="s">
        <v>21</v>
      </c>
      <c r="B10" s="423"/>
      <c r="C10" s="31" t="s">
        <v>1180</v>
      </c>
      <c r="D10" s="19" t="s">
        <v>23</v>
      </c>
      <c r="E10" s="19"/>
      <c r="F10" s="19"/>
      <c r="G10" s="19"/>
      <c r="H10" s="19"/>
      <c r="I10" s="19"/>
      <c r="J10" s="19"/>
      <c r="K10" s="19"/>
      <c r="L10" s="19"/>
      <c r="M10" s="19"/>
      <c r="N10" s="19"/>
      <c r="O10" s="19"/>
      <c r="P10" s="6"/>
      <c r="U10" s="17"/>
    </row>
    <row r="11" spans="1:28" ht="14.45" customHeight="1" x14ac:dyDescent="0.25">
      <c r="A11" s="9" t="s">
        <v>32</v>
      </c>
      <c r="B11" s="24" t="s">
        <v>1181</v>
      </c>
      <c r="C11" s="1">
        <v>298</v>
      </c>
      <c r="D11" s="73">
        <v>340</v>
      </c>
      <c r="E11" t="s">
        <v>32</v>
      </c>
      <c r="P11" s="2"/>
      <c r="R11" s="347" t="s">
        <v>1182</v>
      </c>
      <c r="S11" s="348"/>
      <c r="T11" s="348"/>
      <c r="U11" s="348"/>
      <c r="V11" s="348"/>
      <c r="W11" s="348"/>
      <c r="X11" s="349"/>
    </row>
    <row r="12" spans="1:28" ht="14.45" customHeight="1" x14ac:dyDescent="0.25">
      <c r="A12" s="9" t="s">
        <v>34</v>
      </c>
      <c r="B12" s="24" t="s">
        <v>1183</v>
      </c>
      <c r="C12" s="1">
        <v>318</v>
      </c>
      <c r="D12" s="73">
        <v>360</v>
      </c>
      <c r="E12" t="s">
        <v>34</v>
      </c>
      <c r="P12" s="2"/>
      <c r="R12" s="350"/>
      <c r="S12" s="351"/>
      <c r="T12" s="351"/>
      <c r="U12" s="351"/>
      <c r="V12" s="351"/>
      <c r="W12" s="351"/>
      <c r="X12" s="352"/>
    </row>
    <row r="13" spans="1:28" ht="14.45" customHeight="1" thickBot="1" x14ac:dyDescent="0.3">
      <c r="A13" s="9" t="s">
        <v>36</v>
      </c>
      <c r="B13" s="24" t="s">
        <v>1184</v>
      </c>
      <c r="C13" s="1">
        <v>338</v>
      </c>
      <c r="D13" s="73">
        <v>380</v>
      </c>
      <c r="E13" t="s">
        <v>36</v>
      </c>
      <c r="P13" s="2"/>
      <c r="R13" s="353"/>
      <c r="S13" s="354"/>
      <c r="T13" s="354"/>
      <c r="U13" s="354"/>
      <c r="V13" s="354"/>
      <c r="W13" s="354"/>
      <c r="X13" s="355"/>
    </row>
    <row r="14" spans="1:28" x14ac:dyDescent="0.25">
      <c r="A14" s="9" t="s">
        <v>38</v>
      </c>
      <c r="B14" s="24" t="s">
        <v>1185</v>
      </c>
      <c r="C14" s="1">
        <v>358</v>
      </c>
      <c r="D14" s="73">
        <v>400</v>
      </c>
      <c r="E14" t="s">
        <v>38</v>
      </c>
      <c r="P14" s="2"/>
      <c r="AB14" s="16"/>
    </row>
    <row r="15" spans="1:28" x14ac:dyDescent="0.25">
      <c r="A15" s="9" t="s">
        <v>40</v>
      </c>
      <c r="B15" s="24" t="s">
        <v>1186</v>
      </c>
      <c r="C15" s="1">
        <v>378</v>
      </c>
      <c r="D15" s="73">
        <v>420</v>
      </c>
      <c r="E15" t="s">
        <v>40</v>
      </c>
      <c r="P15" s="2"/>
      <c r="R15" s="15"/>
    </row>
    <row r="16" spans="1:28" x14ac:dyDescent="0.25">
      <c r="A16" s="9" t="s">
        <v>42</v>
      </c>
      <c r="B16" s="24" t="s">
        <v>1187</v>
      </c>
      <c r="C16" s="32">
        <v>398</v>
      </c>
      <c r="D16" s="172">
        <v>440</v>
      </c>
      <c r="E16" s="4" t="s">
        <v>42</v>
      </c>
      <c r="F16" s="4"/>
      <c r="G16" s="4"/>
      <c r="H16" s="4"/>
      <c r="I16" s="4"/>
      <c r="J16" s="4"/>
      <c r="K16" s="4"/>
      <c r="L16" s="4"/>
      <c r="M16" s="4"/>
      <c r="N16" s="4"/>
      <c r="O16" s="4"/>
      <c r="P16" s="3"/>
    </row>
    <row r="17" spans="1:16" x14ac:dyDescent="0.25">
      <c r="A17" s="327" t="s">
        <v>50</v>
      </c>
      <c r="B17" s="423"/>
      <c r="C17" s="79" t="s">
        <v>51</v>
      </c>
      <c r="D17" s="34"/>
      <c r="P17" s="2"/>
    </row>
    <row r="18" spans="1:16" x14ac:dyDescent="0.25">
      <c r="A18" s="9" t="s">
        <v>1188</v>
      </c>
      <c r="B18" s="24" t="s">
        <v>1189</v>
      </c>
      <c r="C18" s="1">
        <f>385-40</f>
        <v>345</v>
      </c>
      <c r="D18" s="73">
        <v>385</v>
      </c>
      <c r="E18" t="s">
        <v>1188</v>
      </c>
      <c r="P18" s="2"/>
    </row>
    <row r="19" spans="1:16" x14ac:dyDescent="0.25">
      <c r="A19" s="9" t="s">
        <v>1190</v>
      </c>
      <c r="B19" s="24" t="s">
        <v>1191</v>
      </c>
      <c r="C19" s="1">
        <f>410-40</f>
        <v>370</v>
      </c>
      <c r="D19" s="73">
        <v>410</v>
      </c>
      <c r="E19" t="s">
        <v>1190</v>
      </c>
      <c r="P19" s="2"/>
    </row>
    <row r="20" spans="1:16" x14ac:dyDescent="0.25">
      <c r="A20" s="9" t="s">
        <v>1192</v>
      </c>
      <c r="B20" s="24" t="s">
        <v>1193</v>
      </c>
      <c r="C20" s="1">
        <f>435-40</f>
        <v>395</v>
      </c>
      <c r="D20" s="73">
        <v>435</v>
      </c>
      <c r="E20" t="s">
        <v>1192</v>
      </c>
      <c r="P20" s="2"/>
    </row>
    <row r="21" spans="1:16" x14ac:dyDescent="0.25">
      <c r="A21" s="9" t="s">
        <v>69</v>
      </c>
      <c r="B21" s="24" t="s">
        <v>1194</v>
      </c>
      <c r="C21" s="1">
        <f>460-40</f>
        <v>420</v>
      </c>
      <c r="D21" s="73">
        <v>460</v>
      </c>
      <c r="E21" t="s">
        <v>69</v>
      </c>
      <c r="P21" s="2"/>
    </row>
    <row r="22" spans="1:16" x14ac:dyDescent="0.25">
      <c r="A22" s="9" t="s">
        <v>1195</v>
      </c>
      <c r="B22" s="24" t="s">
        <v>1196</v>
      </c>
      <c r="C22" s="1">
        <f>485-40</f>
        <v>445</v>
      </c>
      <c r="D22" s="73">
        <v>485</v>
      </c>
      <c r="E22" t="s">
        <v>1195</v>
      </c>
      <c r="P22" s="2"/>
    </row>
    <row r="23" spans="1:16" x14ac:dyDescent="0.25">
      <c r="A23" s="327" t="s">
        <v>75</v>
      </c>
      <c r="B23" s="423"/>
      <c r="C23" s="164" t="s">
        <v>76</v>
      </c>
      <c r="D23" s="111"/>
      <c r="E23" s="19"/>
      <c r="F23" s="19"/>
      <c r="G23" s="19"/>
      <c r="H23" s="19"/>
      <c r="I23" s="19"/>
      <c r="J23" s="19"/>
      <c r="K23" s="19"/>
      <c r="L23" s="19"/>
      <c r="M23" s="19"/>
      <c r="N23" s="19"/>
      <c r="O23" s="19"/>
      <c r="P23" s="6"/>
    </row>
    <row r="24" spans="1:16" x14ac:dyDescent="0.25">
      <c r="A24" s="9" t="s">
        <v>949</v>
      </c>
      <c r="B24" s="24" t="s">
        <v>1197</v>
      </c>
      <c r="C24" s="1">
        <v>270</v>
      </c>
      <c r="D24" s="73" t="s">
        <v>949</v>
      </c>
      <c r="P24" s="2"/>
    </row>
    <row r="25" spans="1:16" x14ac:dyDescent="0.25">
      <c r="A25" s="9" t="s">
        <v>951</v>
      </c>
      <c r="B25" s="24" t="s">
        <v>1198</v>
      </c>
      <c r="C25" s="1">
        <v>285</v>
      </c>
      <c r="D25" s="73" t="s">
        <v>951</v>
      </c>
      <c r="P25" s="2"/>
    </row>
    <row r="26" spans="1:16" x14ac:dyDescent="0.25">
      <c r="A26" s="9" t="s">
        <v>77</v>
      </c>
      <c r="B26" s="24" t="s">
        <v>1199</v>
      </c>
      <c r="C26" s="1">
        <v>300</v>
      </c>
      <c r="D26" s="73" t="s">
        <v>77</v>
      </c>
      <c r="P26" s="2"/>
    </row>
    <row r="27" spans="1:16" x14ac:dyDescent="0.25">
      <c r="A27" s="9" t="s">
        <v>79</v>
      </c>
      <c r="B27" s="24" t="s">
        <v>1200</v>
      </c>
      <c r="C27" s="1">
        <v>315</v>
      </c>
      <c r="D27" s="73" t="s">
        <v>79</v>
      </c>
      <c r="P27" s="2"/>
    </row>
    <row r="28" spans="1:16" x14ac:dyDescent="0.25">
      <c r="A28" s="9" t="s">
        <v>81</v>
      </c>
      <c r="B28" s="24" t="s">
        <v>1201</v>
      </c>
      <c r="C28" s="1">
        <v>330</v>
      </c>
      <c r="D28" s="73" t="s">
        <v>81</v>
      </c>
      <c r="P28" s="2"/>
    </row>
    <row r="29" spans="1:16" x14ac:dyDescent="0.25">
      <c r="A29" s="9" t="s">
        <v>83</v>
      </c>
      <c r="B29" s="24" t="s">
        <v>1202</v>
      </c>
      <c r="C29" s="1">
        <v>345</v>
      </c>
      <c r="D29" s="73" t="s">
        <v>83</v>
      </c>
      <c r="P29" s="2"/>
    </row>
    <row r="30" spans="1:16" x14ac:dyDescent="0.25">
      <c r="A30" s="9" t="s">
        <v>85</v>
      </c>
      <c r="B30" s="24" t="s">
        <v>1203</v>
      </c>
      <c r="C30" s="1">
        <v>360</v>
      </c>
      <c r="D30" s="73" t="s">
        <v>85</v>
      </c>
      <c r="P30" s="2"/>
    </row>
    <row r="31" spans="1:16" x14ac:dyDescent="0.25">
      <c r="A31" s="9" t="s">
        <v>87</v>
      </c>
      <c r="B31" s="24" t="s">
        <v>1204</v>
      </c>
      <c r="C31" s="1">
        <v>375</v>
      </c>
      <c r="D31" s="73" t="s">
        <v>87</v>
      </c>
      <c r="P31" s="2"/>
    </row>
    <row r="32" spans="1:16" x14ac:dyDescent="0.25">
      <c r="A32" s="9" t="s">
        <v>89</v>
      </c>
      <c r="B32" s="24" t="s">
        <v>1205</v>
      </c>
      <c r="C32" s="1">
        <v>390</v>
      </c>
      <c r="D32" s="73" t="s">
        <v>89</v>
      </c>
      <c r="P32" s="2"/>
    </row>
    <row r="33" spans="1:16" x14ac:dyDescent="0.25">
      <c r="A33" s="9" t="s">
        <v>91</v>
      </c>
      <c r="B33" s="24" t="s">
        <v>1206</v>
      </c>
      <c r="C33" s="1">
        <v>405</v>
      </c>
      <c r="D33" s="73" t="s">
        <v>91</v>
      </c>
      <c r="P33" s="2"/>
    </row>
    <row r="34" spans="1:16" x14ac:dyDescent="0.25">
      <c r="A34" s="9" t="s">
        <v>93</v>
      </c>
      <c r="B34" s="24" t="s">
        <v>1207</v>
      </c>
      <c r="C34" s="32">
        <v>420</v>
      </c>
      <c r="D34" s="172" t="s">
        <v>93</v>
      </c>
      <c r="E34" s="4"/>
      <c r="F34" s="4"/>
      <c r="G34" s="4"/>
      <c r="H34" s="4"/>
      <c r="I34" s="4"/>
      <c r="J34" s="4"/>
      <c r="K34" s="4"/>
      <c r="L34" s="4"/>
      <c r="M34" s="4"/>
      <c r="N34" s="4"/>
      <c r="O34" s="4"/>
      <c r="P34" s="3"/>
    </row>
    <row r="35" spans="1:16" x14ac:dyDescent="0.25">
      <c r="A35" s="327" t="s">
        <v>107</v>
      </c>
      <c r="B35" s="423"/>
      <c r="C35" s="79" t="s">
        <v>108</v>
      </c>
      <c r="D35" s="165"/>
      <c r="E35" s="164" t="s">
        <v>1136</v>
      </c>
      <c r="F35" s="93" t="s">
        <v>1208</v>
      </c>
      <c r="G35" s="93" t="s">
        <v>1209</v>
      </c>
      <c r="H35" s="93" t="s">
        <v>1210</v>
      </c>
      <c r="I35" s="93" t="s">
        <v>1211</v>
      </c>
      <c r="J35" s="93" t="s">
        <v>1212</v>
      </c>
      <c r="K35" s="93" t="s">
        <v>1213</v>
      </c>
      <c r="L35" s="93" t="s">
        <v>1214</v>
      </c>
      <c r="M35" s="93" t="s">
        <v>423</v>
      </c>
      <c r="N35" s="93" t="s">
        <v>1138</v>
      </c>
      <c r="O35" s="22" t="s">
        <v>1139</v>
      </c>
      <c r="P35" s="2"/>
    </row>
    <row r="36" spans="1:16" x14ac:dyDescent="0.25">
      <c r="A36" s="9" t="s">
        <v>123</v>
      </c>
      <c r="B36" s="24" t="s">
        <v>1215</v>
      </c>
      <c r="C36" s="1">
        <v>450</v>
      </c>
      <c r="D36" s="73" t="s">
        <v>123</v>
      </c>
      <c r="E36" s="1">
        <v>20</v>
      </c>
      <c r="F36">
        <v>72</v>
      </c>
      <c r="G36" s="17">
        <f>F36/(180/3.141592)</f>
        <v>1.2566368000000001</v>
      </c>
      <c r="H36" s="159">
        <v>80</v>
      </c>
      <c r="I36" s="159">
        <v>65</v>
      </c>
      <c r="J36" s="159">
        <v>50</v>
      </c>
      <c r="K36" s="159">
        <v>35</v>
      </c>
      <c r="L36" s="159">
        <v>20</v>
      </c>
      <c r="M36" s="17">
        <f t="array" ref="M36">IF('The KSL measurement'!$X$33="1 = 140mm",'Values KSL'!H36,IF('The KSL measurement'!$X$33="2 = 125mm",'Values KSL'!I36,IF('The KSL measurement'!$X$33="3 = 110mm",'Values KSL'!J36,IF('The KSL measurement'!$X$33="4 = 95mm",'Values KSL'!K36,IF('The KSL measurement'!$X$33="5 = 80mm",'Values KSL'!L36,ERREUR)))))</f>
        <v>50</v>
      </c>
      <c r="N36" s="17">
        <v>90</v>
      </c>
      <c r="O36" s="168">
        <v>100</v>
      </c>
      <c r="P36" s="2"/>
    </row>
    <row r="37" spans="1:16" x14ac:dyDescent="0.25">
      <c r="A37" s="9" t="s">
        <v>125</v>
      </c>
      <c r="B37" s="24" t="s">
        <v>1216</v>
      </c>
      <c r="C37" s="1">
        <v>460</v>
      </c>
      <c r="D37" s="73" t="s">
        <v>125</v>
      </c>
      <c r="E37" s="1">
        <v>30</v>
      </c>
      <c r="F37">
        <v>70.5</v>
      </c>
      <c r="G37" s="17">
        <f t="shared" ref="G37:G44" si="0">F37/(180/3.141592)</f>
        <v>1.2304568666666669</v>
      </c>
      <c r="H37" s="159">
        <v>79</v>
      </c>
      <c r="I37" s="159">
        <v>64</v>
      </c>
      <c r="J37" s="159">
        <v>49</v>
      </c>
      <c r="K37" s="159">
        <v>34</v>
      </c>
      <c r="L37" s="159">
        <v>19</v>
      </c>
      <c r="M37" s="17">
        <f t="array" ref="M37">IF('The KSL measurement'!$X$33="1 = 140mm",'Values KSL'!H37,IF('The KSL measurement'!$X$33="2 = 125mm",'Values KSL'!I37,IF('The KSL measurement'!$X$33="3 = 110mm",'Values KSL'!J37,IF('The KSL measurement'!$X$33="4 = 95mm",'Values KSL'!K37,IF('The KSL measurement'!$X$33="5 = 80mm",'Values KSL'!L37,ERREUR)))))</f>
        <v>49</v>
      </c>
      <c r="N37" s="17">
        <v>90</v>
      </c>
      <c r="O37" s="168">
        <v>100</v>
      </c>
      <c r="P37" s="2"/>
    </row>
    <row r="38" spans="1:16" x14ac:dyDescent="0.25">
      <c r="A38" s="9" t="s">
        <v>127</v>
      </c>
      <c r="B38" s="24" t="s">
        <v>1217</v>
      </c>
      <c r="C38" s="1">
        <v>470</v>
      </c>
      <c r="D38" s="73" t="s">
        <v>127</v>
      </c>
      <c r="E38" s="1">
        <v>40</v>
      </c>
      <c r="F38">
        <v>69</v>
      </c>
      <c r="G38" s="17">
        <f t="shared" si="0"/>
        <v>1.2042769333333334</v>
      </c>
      <c r="H38" s="159">
        <v>78</v>
      </c>
      <c r="I38" s="159">
        <v>63</v>
      </c>
      <c r="J38" s="159">
        <v>48</v>
      </c>
      <c r="K38" s="159">
        <v>33</v>
      </c>
      <c r="L38" s="159">
        <v>18</v>
      </c>
      <c r="M38" s="17">
        <f t="array" ref="M38">IF('The KSL measurement'!$X$33="1 = 140mm",'Values KSL'!H38,IF('The KSL measurement'!$X$33="2 = 125mm",'Values KSL'!I38,IF('The KSL measurement'!$X$33="3 = 110mm",'Values KSL'!J38,IF('The KSL measurement'!$X$33="4 = 95mm",'Values KSL'!K38,IF('The KSL measurement'!$X$33="5 = 80mm",'Values KSL'!L38,ERREUR)))))</f>
        <v>48</v>
      </c>
      <c r="N38" s="17">
        <v>90</v>
      </c>
      <c r="O38" s="168">
        <v>100</v>
      </c>
      <c r="P38" s="2"/>
    </row>
    <row r="39" spans="1:16" x14ac:dyDescent="0.25">
      <c r="A39" s="9" t="s">
        <v>129</v>
      </c>
      <c r="B39" s="24" t="s">
        <v>1218</v>
      </c>
      <c r="C39" s="1">
        <v>480</v>
      </c>
      <c r="D39" s="73" t="s">
        <v>129</v>
      </c>
      <c r="E39" s="1">
        <v>50</v>
      </c>
      <c r="F39">
        <v>68</v>
      </c>
      <c r="G39" s="17">
        <f t="shared" si="0"/>
        <v>1.1868236444444444</v>
      </c>
      <c r="H39" s="159">
        <v>77</v>
      </c>
      <c r="I39" s="159">
        <v>62</v>
      </c>
      <c r="J39" s="159">
        <v>47</v>
      </c>
      <c r="K39" s="159">
        <v>32</v>
      </c>
      <c r="L39" s="159">
        <v>17</v>
      </c>
      <c r="M39" s="17">
        <f t="array" ref="M39">IF('The KSL measurement'!$X$33="1 = 140mm",'Values KSL'!H39,IF('The KSL measurement'!$X$33="2 = 125mm",'Values KSL'!I39,IF('The KSL measurement'!$X$33="3 = 110mm",'Values KSL'!J39,IF('The KSL measurement'!$X$33="4 = 95mm",'Values KSL'!K39,IF('The KSL measurement'!$X$33="5 = 80mm",'Values KSL'!L39,ERREUR)))))</f>
        <v>47</v>
      </c>
      <c r="N39" s="17">
        <v>85</v>
      </c>
      <c r="O39" s="168">
        <v>95</v>
      </c>
      <c r="P39" s="2"/>
    </row>
    <row r="40" spans="1:16" x14ac:dyDescent="0.25">
      <c r="A40" s="9" t="s">
        <v>133</v>
      </c>
      <c r="B40" s="24" t="s">
        <v>1219</v>
      </c>
      <c r="C40" s="1">
        <v>490</v>
      </c>
      <c r="D40" s="73" t="s">
        <v>133</v>
      </c>
      <c r="E40" s="1">
        <v>60</v>
      </c>
      <c r="F40">
        <v>66</v>
      </c>
      <c r="G40" s="17">
        <f t="shared" si="0"/>
        <v>1.1519170666666667</v>
      </c>
      <c r="H40" s="159">
        <v>76</v>
      </c>
      <c r="I40" s="159">
        <v>61</v>
      </c>
      <c r="J40" s="159">
        <v>46</v>
      </c>
      <c r="K40" s="159">
        <v>31</v>
      </c>
      <c r="L40" s="159">
        <v>16</v>
      </c>
      <c r="M40" s="17">
        <f t="array" ref="M40">IF('The KSL measurement'!$X$33="1 = 140mm",'Values KSL'!H40,IF('The KSL measurement'!$X$33="2 = 125mm",'Values KSL'!I40,IF('The KSL measurement'!$X$33="3 = 110mm",'Values KSL'!J40,IF('The KSL measurement'!$X$33="4 = 95mm",'Values KSL'!K40,IF('The KSL measurement'!$X$33="5 = 80mm",'Values KSL'!L40,ERREUR)))))</f>
        <v>46</v>
      </c>
      <c r="N40" s="17">
        <v>85</v>
      </c>
      <c r="O40" s="168">
        <v>95</v>
      </c>
      <c r="P40" s="2"/>
    </row>
    <row r="41" spans="1:16" x14ac:dyDescent="0.25">
      <c r="A41" s="9" t="s">
        <v>136</v>
      </c>
      <c r="B41" s="24" t="s">
        <v>1220</v>
      </c>
      <c r="C41" s="1">
        <v>500</v>
      </c>
      <c r="D41" s="73" t="s">
        <v>136</v>
      </c>
      <c r="E41" s="1">
        <v>70</v>
      </c>
      <c r="F41">
        <v>65</v>
      </c>
      <c r="G41" s="17">
        <f t="shared" si="0"/>
        <v>1.134463777777778</v>
      </c>
      <c r="H41" s="159">
        <v>75</v>
      </c>
      <c r="I41" s="159">
        <v>60</v>
      </c>
      <c r="J41" s="159">
        <v>45</v>
      </c>
      <c r="K41" s="159">
        <v>30</v>
      </c>
      <c r="L41" s="159">
        <v>15</v>
      </c>
      <c r="M41" s="17">
        <f t="array" ref="M41">IF('The KSL measurement'!$X$33="1 = 140mm",'Values KSL'!H41,IF('The KSL measurement'!$X$33="2 = 125mm",'Values KSL'!I41,IF('The KSL measurement'!$X$33="3 = 110mm",'Values KSL'!J41,IF('The KSL measurement'!$X$33="4 = 95mm",'Values KSL'!K41,IF('The KSL measurement'!$X$33="5 = 80mm",'Values KSL'!L41,ERREUR)))))</f>
        <v>45</v>
      </c>
      <c r="N41" s="17">
        <v>85</v>
      </c>
      <c r="O41" s="168">
        <v>95</v>
      </c>
      <c r="P41" s="2"/>
    </row>
    <row r="42" spans="1:16" x14ac:dyDescent="0.25">
      <c r="A42" s="9" t="s">
        <v>138</v>
      </c>
      <c r="B42" s="24" t="s">
        <v>1221</v>
      </c>
      <c r="C42" s="1">
        <v>510</v>
      </c>
      <c r="D42" s="73" t="s">
        <v>138</v>
      </c>
      <c r="E42" s="1">
        <v>80</v>
      </c>
      <c r="F42">
        <v>63.5</v>
      </c>
      <c r="G42" s="17">
        <f t="shared" si="0"/>
        <v>1.1082838444444445</v>
      </c>
      <c r="H42" s="159">
        <v>74</v>
      </c>
      <c r="I42" s="159">
        <v>59</v>
      </c>
      <c r="J42" s="159">
        <v>44</v>
      </c>
      <c r="K42" s="159">
        <v>29</v>
      </c>
      <c r="L42" s="159">
        <v>14</v>
      </c>
      <c r="M42" s="17">
        <f t="array" ref="M42">IF('The KSL measurement'!$X$33="1 = 140mm",'Values KSL'!H42,IF('The KSL measurement'!$X$33="2 = 125mm",'Values KSL'!I42,IF('The KSL measurement'!$X$33="3 = 110mm",'Values KSL'!J42,IF('The KSL measurement'!$X$33="4 = 95mm",'Values KSL'!K42,IF('The KSL measurement'!$X$33="5 = 80mm",'Values KSL'!L42,ERREUR)))))</f>
        <v>44</v>
      </c>
      <c r="N42" s="17">
        <v>85</v>
      </c>
      <c r="O42" s="168">
        <v>95</v>
      </c>
      <c r="P42" s="2"/>
    </row>
    <row r="43" spans="1:16" x14ac:dyDescent="0.25">
      <c r="A43" s="9" t="s">
        <v>140</v>
      </c>
      <c r="B43" s="24" t="s">
        <v>1222</v>
      </c>
      <c r="C43" s="1">
        <v>520</v>
      </c>
      <c r="D43" s="73" t="s">
        <v>140</v>
      </c>
      <c r="E43" s="1">
        <v>90</v>
      </c>
      <c r="F43">
        <v>62</v>
      </c>
      <c r="G43" s="17">
        <f t="shared" si="0"/>
        <v>1.0821039111111113</v>
      </c>
      <c r="H43" s="159">
        <v>73</v>
      </c>
      <c r="I43" s="159">
        <v>58</v>
      </c>
      <c r="J43" s="159">
        <v>43</v>
      </c>
      <c r="K43" s="159">
        <v>28</v>
      </c>
      <c r="L43" s="159">
        <v>13</v>
      </c>
      <c r="M43" s="17">
        <f t="array" ref="M43">IF('The KSL measurement'!$X$33="1 = 140mm",'Values KSL'!H43,IF('The KSL measurement'!$X$33="2 = 125mm",'Values KSL'!I43,IF('The KSL measurement'!$X$33="3 = 110mm",'Values KSL'!J43,IF('The KSL measurement'!$X$33="4 = 95mm",'Values KSL'!K43,IF('The KSL measurement'!$X$33="5 = 80mm",'Values KSL'!L43,ERREUR)))))</f>
        <v>43</v>
      </c>
      <c r="N43" s="17">
        <v>80</v>
      </c>
      <c r="O43" s="168">
        <v>90</v>
      </c>
      <c r="P43" s="2"/>
    </row>
    <row r="44" spans="1:16" x14ac:dyDescent="0.25">
      <c r="A44" s="9" t="s">
        <v>142</v>
      </c>
      <c r="B44" s="24" t="s">
        <v>1223</v>
      </c>
      <c r="C44" s="1">
        <v>530</v>
      </c>
      <c r="D44" s="73" t="s">
        <v>142</v>
      </c>
      <c r="E44" s="32">
        <v>100</v>
      </c>
      <c r="F44" s="4">
        <v>61</v>
      </c>
      <c r="G44" s="169">
        <f t="shared" si="0"/>
        <v>1.0646506222222223</v>
      </c>
      <c r="H44" s="170">
        <v>72</v>
      </c>
      <c r="I44" s="170">
        <v>57</v>
      </c>
      <c r="J44" s="170">
        <v>42</v>
      </c>
      <c r="K44" s="170">
        <v>27</v>
      </c>
      <c r="L44" s="170">
        <v>12</v>
      </c>
      <c r="M44" s="169">
        <f t="array" ref="M44">IF('The KSL measurement'!$X$33="1 = 140mm",'Values KSL'!H44,IF('The KSL measurement'!$X$33="2 = 125mm",'Values KSL'!I44,IF('The KSL measurement'!$X$33="3 = 110mm",'Values KSL'!J44,IF('The KSL measurement'!$X$33="4 = 95mm",'Values KSL'!K44,IF('The KSL measurement'!$X$33="5 = 80mm",'Values KSL'!L44,ERREUR)))))</f>
        <v>42</v>
      </c>
      <c r="N44" s="169">
        <v>80</v>
      </c>
      <c r="O44" s="171">
        <v>90</v>
      </c>
      <c r="P44" s="2"/>
    </row>
    <row r="45" spans="1:16" x14ac:dyDescent="0.25">
      <c r="A45" s="327" t="s">
        <v>416</v>
      </c>
      <c r="B45" s="423"/>
      <c r="C45" s="164" t="s">
        <v>145</v>
      </c>
      <c r="D45" s="111"/>
      <c r="E45" s="19"/>
      <c r="F45" s="19"/>
      <c r="G45" s="19"/>
      <c r="H45" s="19"/>
      <c r="I45" s="19"/>
      <c r="J45" s="19"/>
      <c r="K45" s="19"/>
      <c r="L45" s="19"/>
      <c r="M45" s="19"/>
      <c r="N45" s="19"/>
      <c r="O45" s="19"/>
      <c r="P45" s="6"/>
    </row>
    <row r="46" spans="1:16" x14ac:dyDescent="0.25">
      <c r="A46" s="9" t="s">
        <v>154</v>
      </c>
      <c r="B46" s="24" t="s">
        <v>1224</v>
      </c>
      <c r="C46" s="1">
        <v>400</v>
      </c>
      <c r="D46" s="73" t="s">
        <v>154</v>
      </c>
      <c r="P46" s="2"/>
    </row>
    <row r="47" spans="1:16" x14ac:dyDescent="0.25">
      <c r="A47" s="9" t="s">
        <v>156</v>
      </c>
      <c r="B47" s="24" t="s">
        <v>1225</v>
      </c>
      <c r="C47" s="1">
        <v>410</v>
      </c>
      <c r="D47" s="73" t="s">
        <v>156</v>
      </c>
      <c r="P47" s="2"/>
    </row>
    <row r="48" spans="1:16" x14ac:dyDescent="0.25">
      <c r="A48" s="9" t="s">
        <v>158</v>
      </c>
      <c r="B48" s="24" t="s">
        <v>1226</v>
      </c>
      <c r="C48" s="1">
        <v>420</v>
      </c>
      <c r="D48" s="73" t="s">
        <v>158</v>
      </c>
      <c r="P48" s="2"/>
    </row>
    <row r="49" spans="1:16" x14ac:dyDescent="0.25">
      <c r="A49" s="9" t="s">
        <v>160</v>
      </c>
      <c r="B49" s="24" t="s">
        <v>1227</v>
      </c>
      <c r="C49" s="1">
        <v>430</v>
      </c>
      <c r="D49" s="73" t="s">
        <v>160</v>
      </c>
      <c r="P49" s="2"/>
    </row>
    <row r="50" spans="1:16" x14ac:dyDescent="0.25">
      <c r="A50" s="9" t="s">
        <v>162</v>
      </c>
      <c r="B50" s="24" t="s">
        <v>1228</v>
      </c>
      <c r="C50" s="1">
        <v>440</v>
      </c>
      <c r="D50" s="73" t="s">
        <v>162</v>
      </c>
      <c r="P50" s="2"/>
    </row>
    <row r="51" spans="1:16" x14ac:dyDescent="0.25">
      <c r="A51" s="9" t="s">
        <v>164</v>
      </c>
      <c r="B51" s="24" t="s">
        <v>1229</v>
      </c>
      <c r="C51" s="1">
        <v>450</v>
      </c>
      <c r="D51" s="73" t="s">
        <v>164</v>
      </c>
      <c r="P51" s="2"/>
    </row>
    <row r="52" spans="1:16" x14ac:dyDescent="0.25">
      <c r="A52" s="9" t="s">
        <v>166</v>
      </c>
      <c r="B52" s="24" t="s">
        <v>1230</v>
      </c>
      <c r="C52" s="1">
        <v>460</v>
      </c>
      <c r="D52" s="73" t="s">
        <v>166</v>
      </c>
      <c r="P52" s="2"/>
    </row>
    <row r="53" spans="1:16" x14ac:dyDescent="0.25">
      <c r="A53" s="9" t="s">
        <v>168</v>
      </c>
      <c r="B53" s="24" t="s">
        <v>1231</v>
      </c>
      <c r="C53" s="1">
        <v>470</v>
      </c>
      <c r="D53" s="73" t="s">
        <v>168</v>
      </c>
      <c r="P53" s="2"/>
    </row>
    <row r="54" spans="1:16" x14ac:dyDescent="0.25">
      <c r="A54" s="9" t="s">
        <v>171</v>
      </c>
      <c r="B54" s="24" t="s">
        <v>1232</v>
      </c>
      <c r="C54" s="32">
        <v>480</v>
      </c>
      <c r="D54" s="172" t="s">
        <v>171</v>
      </c>
      <c r="E54" s="4"/>
      <c r="F54" s="4"/>
      <c r="G54" s="4"/>
      <c r="H54" s="4"/>
      <c r="I54" s="4"/>
      <c r="J54" s="4"/>
      <c r="K54" s="4"/>
      <c r="L54" s="4"/>
      <c r="M54" s="4"/>
      <c r="N54" s="4"/>
      <c r="O54" s="4"/>
      <c r="P54" s="3"/>
    </row>
    <row r="55" spans="1:16" x14ac:dyDescent="0.25">
      <c r="A55" s="327" t="s">
        <v>181</v>
      </c>
      <c r="B55" s="423"/>
      <c r="C55" s="79" t="s">
        <v>182</v>
      </c>
      <c r="D55" s="34"/>
      <c r="P55" s="2"/>
    </row>
    <row r="56" spans="1:16" x14ac:dyDescent="0.25">
      <c r="A56" s="9" t="s">
        <v>213</v>
      </c>
      <c r="B56" s="24" t="s">
        <v>1233</v>
      </c>
      <c r="C56" s="1">
        <v>350</v>
      </c>
      <c r="D56" s="73" t="s">
        <v>213</v>
      </c>
      <c r="P56" s="2"/>
    </row>
    <row r="57" spans="1:16" x14ac:dyDescent="0.25">
      <c r="A57" s="9" t="s">
        <v>215</v>
      </c>
      <c r="B57" s="24" t="s">
        <v>1234</v>
      </c>
      <c r="C57" s="1">
        <v>360</v>
      </c>
      <c r="D57" s="73" t="s">
        <v>215</v>
      </c>
      <c r="P57" s="2"/>
    </row>
    <row r="58" spans="1:16" x14ac:dyDescent="0.25">
      <c r="A58" s="9" t="s">
        <v>217</v>
      </c>
      <c r="B58" s="24" t="s">
        <v>1235</v>
      </c>
      <c r="C58" s="1">
        <v>370</v>
      </c>
      <c r="D58" s="73" t="s">
        <v>217</v>
      </c>
      <c r="P58" s="2"/>
    </row>
    <row r="59" spans="1:16" x14ac:dyDescent="0.25">
      <c r="A59" s="9" t="s">
        <v>219</v>
      </c>
      <c r="B59" s="24" t="s">
        <v>1236</v>
      </c>
      <c r="C59" s="1">
        <v>380</v>
      </c>
      <c r="D59" s="73" t="s">
        <v>219</v>
      </c>
      <c r="P59" s="2"/>
    </row>
    <row r="60" spans="1:16" x14ac:dyDescent="0.25">
      <c r="A60" s="9" t="s">
        <v>221</v>
      </c>
      <c r="B60" s="24" t="s">
        <v>1237</v>
      </c>
      <c r="C60" s="1">
        <v>390</v>
      </c>
      <c r="D60" s="73" t="s">
        <v>221</v>
      </c>
      <c r="P60" s="2"/>
    </row>
    <row r="61" spans="1:16" x14ac:dyDescent="0.25">
      <c r="A61" s="9" t="s">
        <v>223</v>
      </c>
      <c r="B61" s="24" t="s">
        <v>1238</v>
      </c>
      <c r="C61" s="1">
        <v>400</v>
      </c>
      <c r="D61" s="73" t="s">
        <v>223</v>
      </c>
      <c r="P61" s="2"/>
    </row>
    <row r="62" spans="1:16" x14ac:dyDescent="0.25">
      <c r="A62" s="9" t="s">
        <v>225</v>
      </c>
      <c r="B62" s="24" t="s">
        <v>1239</v>
      </c>
      <c r="C62" s="1">
        <v>410</v>
      </c>
      <c r="D62" s="73" t="s">
        <v>225</v>
      </c>
      <c r="P62" s="2"/>
    </row>
    <row r="63" spans="1:16" x14ac:dyDescent="0.25">
      <c r="A63" s="9" t="s">
        <v>227</v>
      </c>
      <c r="B63" s="24" t="s">
        <v>1240</v>
      </c>
      <c r="C63" s="1">
        <v>420</v>
      </c>
      <c r="D63" s="73" t="s">
        <v>227</v>
      </c>
      <c r="P63" s="2"/>
    </row>
    <row r="64" spans="1:16" x14ac:dyDescent="0.25">
      <c r="A64" s="9" t="s">
        <v>229</v>
      </c>
      <c r="B64" s="24" t="s">
        <v>1241</v>
      </c>
      <c r="C64" s="1">
        <v>430</v>
      </c>
      <c r="D64" s="73" t="s">
        <v>229</v>
      </c>
      <c r="P64" s="2"/>
    </row>
    <row r="65" spans="1:16" x14ac:dyDescent="0.25">
      <c r="A65" s="9" t="s">
        <v>231</v>
      </c>
      <c r="B65" s="24" t="s">
        <v>1242</v>
      </c>
      <c r="C65" s="1">
        <v>440</v>
      </c>
      <c r="D65" s="73" t="s">
        <v>231</v>
      </c>
      <c r="P65" s="2"/>
    </row>
    <row r="66" spans="1:16" x14ac:dyDescent="0.25">
      <c r="A66" s="9" t="s">
        <v>233</v>
      </c>
      <c r="B66" s="24" t="s">
        <v>1243</v>
      </c>
      <c r="C66" s="1">
        <v>450</v>
      </c>
      <c r="D66" s="73" t="s">
        <v>233</v>
      </c>
      <c r="P66" s="2"/>
    </row>
    <row r="67" spans="1:16" x14ac:dyDescent="0.25">
      <c r="A67" s="9" t="s">
        <v>235</v>
      </c>
      <c r="B67" s="24" t="s">
        <v>1244</v>
      </c>
      <c r="C67" s="1">
        <v>460</v>
      </c>
      <c r="D67" s="73" t="s">
        <v>235</v>
      </c>
      <c r="P67" s="2"/>
    </row>
    <row r="68" spans="1:16" x14ac:dyDescent="0.25">
      <c r="A68" s="9" t="s">
        <v>237</v>
      </c>
      <c r="B68" s="24" t="s">
        <v>1245</v>
      </c>
      <c r="C68" s="1">
        <v>470</v>
      </c>
      <c r="D68" s="73" t="s">
        <v>237</v>
      </c>
      <c r="P68" s="2"/>
    </row>
    <row r="69" spans="1:16" x14ac:dyDescent="0.25">
      <c r="A69" s="9" t="s">
        <v>239</v>
      </c>
      <c r="B69" s="24" t="s">
        <v>1246</v>
      </c>
      <c r="C69" s="1">
        <v>480</v>
      </c>
      <c r="D69" s="73" t="s">
        <v>239</v>
      </c>
      <c r="P69" s="2"/>
    </row>
    <row r="70" spans="1:16" x14ac:dyDescent="0.25">
      <c r="A70" s="9" t="s">
        <v>241</v>
      </c>
      <c r="B70" s="24" t="s">
        <v>1247</v>
      </c>
      <c r="C70" s="1">
        <v>490</v>
      </c>
      <c r="D70" s="73" t="s">
        <v>241</v>
      </c>
      <c r="P70" s="2"/>
    </row>
    <row r="71" spans="1:16" x14ac:dyDescent="0.25">
      <c r="A71" s="9" t="s">
        <v>243</v>
      </c>
      <c r="B71" s="24" t="s">
        <v>1248</v>
      </c>
      <c r="C71" s="1">
        <v>500</v>
      </c>
      <c r="D71" s="73" t="s">
        <v>243</v>
      </c>
      <c r="P71" s="2"/>
    </row>
    <row r="72" spans="1:16" x14ac:dyDescent="0.25">
      <c r="A72" s="331" t="s">
        <v>269</v>
      </c>
      <c r="B72" s="332"/>
      <c r="C72" s="18" t="s">
        <v>270</v>
      </c>
      <c r="D72" s="111"/>
      <c r="E72" s="19"/>
      <c r="F72" s="19"/>
      <c r="G72" s="19"/>
      <c r="H72" s="19"/>
      <c r="I72" s="19"/>
      <c r="J72" s="19"/>
      <c r="K72" s="19"/>
      <c r="L72" s="19"/>
      <c r="M72" s="19"/>
      <c r="N72" s="19"/>
      <c r="O72" s="19"/>
      <c r="P72" s="6"/>
    </row>
    <row r="73" spans="1:16" x14ac:dyDescent="0.25">
      <c r="A73" s="44" t="s">
        <v>271</v>
      </c>
      <c r="B73" s="24" t="s">
        <v>1249</v>
      </c>
      <c r="C73" s="1">
        <f>10-5</f>
        <v>5</v>
      </c>
      <c r="D73" s="34"/>
      <c r="P73" s="2"/>
    </row>
    <row r="74" spans="1:16" x14ac:dyDescent="0.25">
      <c r="A74" s="44" t="s">
        <v>273</v>
      </c>
      <c r="B74" s="24" t="s">
        <v>1250</v>
      </c>
      <c r="C74" s="1">
        <f>30-5</f>
        <v>25</v>
      </c>
      <c r="D74" s="34"/>
      <c r="P74" s="2"/>
    </row>
    <row r="75" spans="1:16" x14ac:dyDescent="0.25">
      <c r="A75" s="23" t="s">
        <v>275</v>
      </c>
      <c r="B75" s="24" t="s">
        <v>1251</v>
      </c>
      <c r="C75" s="1">
        <f>30-5</f>
        <v>25</v>
      </c>
      <c r="D75" s="34"/>
      <c r="P75" s="2"/>
    </row>
    <row r="76" spans="1:16" x14ac:dyDescent="0.25">
      <c r="A76" s="44" t="s">
        <v>277</v>
      </c>
      <c r="B76" s="24" t="s">
        <v>1252</v>
      </c>
      <c r="C76" s="32">
        <f>25-5</f>
        <v>20</v>
      </c>
      <c r="D76" s="35"/>
      <c r="E76" s="4"/>
      <c r="F76" s="4"/>
      <c r="G76" s="4"/>
      <c r="H76" s="4"/>
      <c r="I76" s="4"/>
      <c r="J76" s="4"/>
      <c r="K76" s="4"/>
      <c r="L76" s="4"/>
      <c r="M76" s="4"/>
      <c r="N76" s="4"/>
      <c r="O76" s="4"/>
      <c r="P76" s="3"/>
    </row>
    <row r="77" spans="1:16" x14ac:dyDescent="0.25">
      <c r="A77" s="331" t="s">
        <v>489</v>
      </c>
      <c r="B77" s="332"/>
      <c r="C77" s="1"/>
      <c r="D77" s="34"/>
      <c r="P77" s="2"/>
    </row>
    <row r="78" spans="1:16" x14ac:dyDescent="0.25">
      <c r="A78" s="44" t="s">
        <v>1036</v>
      </c>
      <c r="B78" s="24" t="s">
        <v>1253</v>
      </c>
      <c r="C78" s="1">
        <v>74</v>
      </c>
      <c r="D78" s="34"/>
      <c r="P78" s="2"/>
    </row>
    <row r="79" spans="1:16" x14ac:dyDescent="0.25">
      <c r="A79" s="44" t="s">
        <v>1038</v>
      </c>
      <c r="B79" s="24" t="s">
        <v>1254</v>
      </c>
      <c r="C79" s="1">
        <v>78</v>
      </c>
      <c r="D79" s="34"/>
      <c r="P79" s="2"/>
    </row>
    <row r="80" spans="1:16" x14ac:dyDescent="0.25">
      <c r="A80" s="23" t="s">
        <v>255</v>
      </c>
      <c r="B80" s="24" t="s">
        <v>1255</v>
      </c>
      <c r="C80" s="1">
        <v>82</v>
      </c>
      <c r="D80" s="34"/>
      <c r="P80" s="2"/>
    </row>
    <row r="81" spans="1:17" x14ac:dyDescent="0.25">
      <c r="A81" s="44" t="s">
        <v>259</v>
      </c>
      <c r="B81" s="24" t="s">
        <v>1256</v>
      </c>
      <c r="C81" s="1">
        <v>86</v>
      </c>
      <c r="D81" s="34"/>
      <c r="P81" s="2"/>
    </row>
    <row r="82" spans="1:17" x14ac:dyDescent="0.25">
      <c r="A82" s="44" t="s">
        <v>261</v>
      </c>
      <c r="B82" s="24" t="s">
        <v>1257</v>
      </c>
      <c r="C82" s="1">
        <v>90</v>
      </c>
      <c r="D82" s="34"/>
      <c r="P82" s="2"/>
    </row>
    <row r="83" spans="1:17" x14ac:dyDescent="0.25">
      <c r="A83" s="331" t="s">
        <v>1044</v>
      </c>
      <c r="B83" s="332"/>
      <c r="C83" s="18" t="s">
        <v>1045</v>
      </c>
      <c r="D83" s="111" t="s">
        <v>0</v>
      </c>
      <c r="E83" s="19">
        <v>80</v>
      </c>
      <c r="F83" s="19">
        <v>85</v>
      </c>
      <c r="G83" s="19">
        <v>90</v>
      </c>
      <c r="H83" s="19">
        <v>95</v>
      </c>
      <c r="I83" s="19">
        <v>100</v>
      </c>
      <c r="J83" s="19"/>
      <c r="K83" s="19"/>
      <c r="L83" s="19"/>
      <c r="M83" s="19"/>
      <c r="N83" s="19"/>
      <c r="O83" s="19"/>
      <c r="P83" s="6"/>
    </row>
    <row r="84" spans="1:17" x14ac:dyDescent="0.25">
      <c r="A84" s="23" t="s">
        <v>779</v>
      </c>
      <c r="B84" s="24" t="s">
        <v>1258</v>
      </c>
      <c r="C84" s="1">
        <v>110</v>
      </c>
      <c r="D84" s="34"/>
      <c r="E84">
        <v>29.4</v>
      </c>
      <c r="F84">
        <v>13.4</v>
      </c>
      <c r="G84">
        <f>-3.6</f>
        <v>-3.6</v>
      </c>
      <c r="H84">
        <f>-15.5</f>
        <v>-15.5</v>
      </c>
      <c r="I84">
        <f>-16.4</f>
        <v>-16.399999999999999</v>
      </c>
      <c r="P84" s="2"/>
    </row>
    <row r="85" spans="1:17" x14ac:dyDescent="0.25">
      <c r="A85" s="23" t="s">
        <v>363</v>
      </c>
      <c r="B85" s="24" t="s">
        <v>1259</v>
      </c>
      <c r="C85" s="1">
        <v>110</v>
      </c>
      <c r="D85" s="34"/>
      <c r="E85">
        <v>29.4</v>
      </c>
      <c r="F85">
        <v>13.4</v>
      </c>
      <c r="G85">
        <f>-3.6</f>
        <v>-3.6</v>
      </c>
      <c r="H85">
        <f>-15.5</f>
        <v>-15.5</v>
      </c>
      <c r="I85">
        <f>-16.4</f>
        <v>-16.399999999999999</v>
      </c>
      <c r="P85" s="2"/>
    </row>
    <row r="86" spans="1:17" x14ac:dyDescent="0.25">
      <c r="A86" s="23" t="s">
        <v>1049</v>
      </c>
      <c r="B86" s="24" t="s">
        <v>1260</v>
      </c>
      <c r="C86" s="32">
        <v>160</v>
      </c>
      <c r="D86" s="35"/>
      <c r="E86" s="4">
        <v>12.7</v>
      </c>
      <c r="F86" s="4">
        <f>-5</f>
        <v>-5</v>
      </c>
      <c r="G86" s="4">
        <f>-22.9</f>
        <v>-22.9</v>
      </c>
      <c r="H86" s="4">
        <f>-34.7</f>
        <v>-34.700000000000003</v>
      </c>
      <c r="I86" s="4">
        <f>-34.7</f>
        <v>-34.700000000000003</v>
      </c>
      <c r="J86" s="4"/>
      <c r="K86" s="4"/>
      <c r="L86" s="4"/>
      <c r="M86" s="4"/>
      <c r="N86" s="4"/>
      <c r="O86" s="4"/>
      <c r="P86" s="3"/>
    </row>
    <row r="87" spans="1:17" x14ac:dyDescent="0.25">
      <c r="A87" s="331" t="s">
        <v>1056</v>
      </c>
      <c r="B87" s="332"/>
      <c r="C87" s="1"/>
      <c r="D87" s="34"/>
      <c r="P87" s="2"/>
    </row>
    <row r="88" spans="1:17" x14ac:dyDescent="0.25">
      <c r="A88" s="23" t="s">
        <v>940</v>
      </c>
      <c r="B88" s="24" t="s">
        <v>1261</v>
      </c>
      <c r="C88" s="1"/>
      <c r="D88" s="34"/>
      <c r="P88" s="2"/>
    </row>
    <row r="89" spans="1:17" x14ac:dyDescent="0.25">
      <c r="A89" s="23" t="s">
        <v>942</v>
      </c>
      <c r="B89" s="24" t="s">
        <v>1262</v>
      </c>
      <c r="C89" s="1"/>
      <c r="D89" s="34"/>
      <c r="P89" s="2"/>
    </row>
    <row r="90" spans="1:17" x14ac:dyDescent="0.25">
      <c r="A90" s="23" t="s">
        <v>944</v>
      </c>
      <c r="B90" s="24" t="s">
        <v>1263</v>
      </c>
      <c r="C90" s="1"/>
      <c r="D90" s="34"/>
      <c r="P90" s="2"/>
    </row>
    <row r="91" spans="1:17" x14ac:dyDescent="0.25">
      <c r="A91" s="23" t="s">
        <v>757</v>
      </c>
      <c r="B91" s="24" t="s">
        <v>1264</v>
      </c>
      <c r="C91" s="1"/>
      <c r="D91" s="34"/>
      <c r="P91" s="2"/>
    </row>
    <row r="92" spans="1:17" x14ac:dyDescent="0.25">
      <c r="A92" s="23" t="s">
        <v>947</v>
      </c>
      <c r="B92" s="24" t="s">
        <v>1265</v>
      </c>
      <c r="C92" s="1"/>
      <c r="D92" s="34"/>
      <c r="P92" s="2"/>
    </row>
    <row r="93" spans="1:17" x14ac:dyDescent="0.25">
      <c r="A93" s="430" t="s">
        <v>331</v>
      </c>
      <c r="B93" s="431"/>
      <c r="C93" s="43" t="s">
        <v>680</v>
      </c>
      <c r="D93" s="53" t="s">
        <v>1266</v>
      </c>
      <c r="E93" s="5" t="s">
        <v>1267</v>
      </c>
      <c r="F93" s="19"/>
      <c r="G93" s="19"/>
      <c r="H93" s="19"/>
      <c r="I93" s="19"/>
      <c r="J93" s="19"/>
      <c r="K93" s="19"/>
      <c r="L93" s="19"/>
      <c r="M93" s="19"/>
      <c r="N93" s="19"/>
      <c r="O93" s="19"/>
      <c r="P93" s="6"/>
      <c r="Q93" s="27"/>
    </row>
    <row r="94" spans="1:17" x14ac:dyDescent="0.25">
      <c r="A94" s="23" t="s">
        <v>333</v>
      </c>
      <c r="B94" s="24" t="s">
        <v>1268</v>
      </c>
      <c r="C94" s="1">
        <v>1</v>
      </c>
      <c r="D94" s="54">
        <f>22.5*2</f>
        <v>45</v>
      </c>
      <c r="E94">
        <v>0</v>
      </c>
      <c r="P94" s="2"/>
    </row>
    <row r="95" spans="1:17" x14ac:dyDescent="0.25">
      <c r="A95" s="23" t="s">
        <v>336</v>
      </c>
      <c r="B95" s="24" t="s">
        <v>1269</v>
      </c>
      <c r="C95" s="1">
        <v>3</v>
      </c>
      <c r="D95" s="54">
        <f>22*2</f>
        <v>44</v>
      </c>
      <c r="E95">
        <v>26</v>
      </c>
      <c r="P95" s="2"/>
    </row>
    <row r="96" spans="1:17" x14ac:dyDescent="0.25">
      <c r="A96" s="23" t="s">
        <v>1071</v>
      </c>
      <c r="B96" s="24" t="s">
        <v>1270</v>
      </c>
      <c r="C96" s="32">
        <v>6</v>
      </c>
      <c r="D96" s="55">
        <f>21.5*2</f>
        <v>43</v>
      </c>
      <c r="E96" s="4">
        <v>56</v>
      </c>
      <c r="F96" s="4"/>
      <c r="G96" s="4"/>
      <c r="H96" s="4"/>
      <c r="I96" s="4"/>
      <c r="J96" s="4"/>
      <c r="K96" s="4"/>
      <c r="L96" s="4"/>
      <c r="M96" s="4"/>
      <c r="N96" s="4"/>
      <c r="O96" s="4"/>
      <c r="P96" s="3"/>
    </row>
    <row r="97" spans="1:16" x14ac:dyDescent="0.25">
      <c r="A97" s="327" t="s">
        <v>318</v>
      </c>
      <c r="B97" s="332"/>
      <c r="C97" s="31" t="s">
        <v>319</v>
      </c>
      <c r="D97" s="19"/>
      <c r="E97" s="19"/>
      <c r="F97" s="19"/>
      <c r="G97" s="19"/>
      <c r="H97" s="19"/>
      <c r="I97" s="19"/>
      <c r="J97" s="19"/>
      <c r="K97" s="19"/>
      <c r="L97" s="19"/>
      <c r="M97" s="19"/>
      <c r="N97" s="19"/>
      <c r="O97" s="19"/>
      <c r="P97" s="6"/>
    </row>
    <row r="98" spans="1:16" x14ac:dyDescent="0.25">
      <c r="A98" s="9" t="s">
        <v>320</v>
      </c>
      <c r="B98" s="24" t="s">
        <v>1271</v>
      </c>
      <c r="C98" s="1">
        <f>(53/2)*2</f>
        <v>53</v>
      </c>
      <c r="D98" s="34"/>
      <c r="P98" s="2"/>
    </row>
    <row r="99" spans="1:16" x14ac:dyDescent="0.25">
      <c r="A99" s="9" t="s">
        <v>323</v>
      </c>
      <c r="B99" s="24" t="s">
        <v>1272</v>
      </c>
      <c r="C99" s="1">
        <f>(53/2)*2</f>
        <v>53</v>
      </c>
      <c r="D99" s="34"/>
      <c r="P99" s="2"/>
    </row>
    <row r="100" spans="1:16" x14ac:dyDescent="0.25">
      <c r="A100" s="9" t="s">
        <v>325</v>
      </c>
      <c r="B100" s="24" t="s">
        <v>1273</v>
      </c>
      <c r="C100" s="1">
        <f>(53/2)*2</f>
        <v>53</v>
      </c>
      <c r="D100" s="34"/>
      <c r="P100" s="2"/>
    </row>
    <row r="101" spans="1:16" x14ac:dyDescent="0.25">
      <c r="A101" s="11" t="s">
        <v>329</v>
      </c>
      <c r="B101" s="28" t="s">
        <v>1274</v>
      </c>
      <c r="C101" s="32">
        <v>62</v>
      </c>
      <c r="D101" s="35"/>
      <c r="E101" s="4"/>
      <c r="F101" s="4"/>
      <c r="G101" s="4"/>
      <c r="H101" s="4"/>
      <c r="I101" s="4"/>
      <c r="J101" s="4"/>
      <c r="K101" s="4"/>
      <c r="L101" s="4"/>
      <c r="M101" s="4"/>
      <c r="N101" s="4"/>
      <c r="O101" s="4"/>
      <c r="P101" s="3"/>
    </row>
    <row r="102" spans="1:16" x14ac:dyDescent="0.25">
      <c r="A102" s="331" t="s">
        <v>346</v>
      </c>
      <c r="B102" s="423"/>
      <c r="C102" s="31" t="s">
        <v>347</v>
      </c>
      <c r="D102" s="19"/>
      <c r="E102" s="19"/>
      <c r="F102" s="19"/>
      <c r="G102" s="19"/>
      <c r="H102" s="19"/>
      <c r="I102" s="19"/>
      <c r="J102" s="19"/>
      <c r="K102" s="19"/>
      <c r="L102" s="19"/>
      <c r="M102" s="19"/>
      <c r="N102" s="19"/>
      <c r="O102" s="19"/>
      <c r="P102" s="6"/>
    </row>
    <row r="103" spans="1:16" x14ac:dyDescent="0.25">
      <c r="A103" s="56" t="s">
        <v>350</v>
      </c>
      <c r="B103" s="57" t="s">
        <v>1275</v>
      </c>
      <c r="C103" s="1">
        <v>609.6</v>
      </c>
      <c r="D103" s="36"/>
      <c r="P103" s="2"/>
    </row>
    <row r="104" spans="1:16" x14ac:dyDescent="0.25">
      <c r="A104" s="58" t="s">
        <v>352</v>
      </c>
      <c r="B104" s="59" t="s">
        <v>1276</v>
      </c>
      <c r="C104" s="1">
        <v>635</v>
      </c>
      <c r="D104" s="36"/>
      <c r="P104" s="2"/>
    </row>
    <row r="105" spans="1:16" x14ac:dyDescent="0.25">
      <c r="A105" s="321" t="s">
        <v>356</v>
      </c>
      <c r="B105" s="425"/>
      <c r="C105" s="426" t="s">
        <v>357</v>
      </c>
      <c r="D105" s="323"/>
      <c r="E105" s="19"/>
      <c r="F105" s="19"/>
      <c r="G105" s="19"/>
      <c r="H105" s="19"/>
      <c r="I105" s="19"/>
      <c r="J105" s="19"/>
      <c r="K105" s="19"/>
      <c r="L105" s="19"/>
      <c r="M105" s="19"/>
      <c r="N105" s="19"/>
      <c r="O105" s="19"/>
      <c r="P105" s="6"/>
    </row>
    <row r="106" spans="1:16" x14ac:dyDescent="0.25">
      <c r="A106" s="23" t="s">
        <v>320</v>
      </c>
      <c r="B106" s="24" t="s">
        <v>1271</v>
      </c>
      <c r="C106">
        <v>86</v>
      </c>
      <c r="D106" s="36"/>
      <c r="P106" s="2"/>
    </row>
    <row r="107" spans="1:16" x14ac:dyDescent="0.25">
      <c r="A107" s="9" t="s">
        <v>359</v>
      </c>
      <c r="B107" s="24" t="s">
        <v>1277</v>
      </c>
      <c r="C107">
        <v>94</v>
      </c>
      <c r="D107" s="36"/>
      <c r="P107" s="2"/>
    </row>
    <row r="108" spans="1:16" x14ac:dyDescent="0.25">
      <c r="A108" s="9" t="s">
        <v>361</v>
      </c>
      <c r="B108" s="24" t="s">
        <v>1278</v>
      </c>
      <c r="C108">
        <f>45*2</f>
        <v>90</v>
      </c>
      <c r="D108" s="36"/>
      <c r="P108" s="2"/>
    </row>
    <row r="109" spans="1:16" x14ac:dyDescent="0.25">
      <c r="A109" s="9" t="s">
        <v>363</v>
      </c>
      <c r="B109" s="24" t="s">
        <v>1279</v>
      </c>
      <c r="C109">
        <f>45*2</f>
        <v>90</v>
      </c>
      <c r="D109" s="36"/>
      <c r="P109" s="2"/>
    </row>
    <row r="110" spans="1:16" x14ac:dyDescent="0.25">
      <c r="A110" s="9" t="s">
        <v>365</v>
      </c>
      <c r="B110" s="24" t="s">
        <v>1280</v>
      </c>
      <c r="C110">
        <v>94</v>
      </c>
      <c r="D110" s="36"/>
      <c r="P110" s="2"/>
    </row>
    <row r="111" spans="1:16" x14ac:dyDescent="0.25">
      <c r="A111" s="9" t="s">
        <v>367</v>
      </c>
      <c r="B111" s="24" t="s">
        <v>1281</v>
      </c>
      <c r="C111">
        <v>84</v>
      </c>
      <c r="D111" s="36"/>
      <c r="P111" s="2"/>
    </row>
    <row r="112" spans="1:16" x14ac:dyDescent="0.25">
      <c r="A112" s="9" t="s">
        <v>369</v>
      </c>
      <c r="B112" s="24" t="s">
        <v>1282</v>
      </c>
      <c r="C112">
        <v>92</v>
      </c>
      <c r="D112" s="36"/>
      <c r="P112" s="2"/>
    </row>
    <row r="113" spans="1:16" x14ac:dyDescent="0.25">
      <c r="A113" s="9" t="s">
        <v>371</v>
      </c>
      <c r="B113" s="24" t="s">
        <v>1283</v>
      </c>
      <c r="C113">
        <f>48*2</f>
        <v>96</v>
      </c>
      <c r="D113" s="36"/>
      <c r="P113" s="2"/>
    </row>
    <row r="114" spans="1:16" x14ac:dyDescent="0.25">
      <c r="A114" s="9" t="s">
        <v>373</v>
      </c>
      <c r="B114" s="24" t="s">
        <v>1284</v>
      </c>
      <c r="C114">
        <f>45*2</f>
        <v>90</v>
      </c>
      <c r="D114" s="36"/>
      <c r="P114" s="2"/>
    </row>
    <row r="115" spans="1:16" ht="15.75" thickBot="1" x14ac:dyDescent="0.3">
      <c r="A115" s="13" t="s">
        <v>375</v>
      </c>
      <c r="B115" s="29" t="s">
        <v>1285</v>
      </c>
      <c r="C115" s="4">
        <f>45*2</f>
        <v>90</v>
      </c>
      <c r="D115" s="37"/>
      <c r="E115" s="4"/>
      <c r="F115" s="4"/>
      <c r="G115" s="4"/>
      <c r="H115" s="4"/>
      <c r="I115" s="4"/>
      <c r="J115" s="4"/>
      <c r="K115" s="4"/>
      <c r="L115" s="4"/>
      <c r="M115" s="4"/>
      <c r="N115" s="4"/>
      <c r="O115" s="4"/>
      <c r="P115" s="3"/>
    </row>
    <row r="120" spans="1:16" x14ac:dyDescent="0.25">
      <c r="B120" s="17"/>
      <c r="C120" s="17"/>
      <c r="D120" s="34"/>
    </row>
    <row r="121" spans="1:16" x14ac:dyDescent="0.25">
      <c r="B121" s="17"/>
      <c r="C121" s="17"/>
      <c r="D121" s="34"/>
    </row>
    <row r="122" spans="1:16" x14ac:dyDescent="0.25">
      <c r="B122" s="17"/>
      <c r="C122" s="17"/>
      <c r="D122" s="34"/>
    </row>
    <row r="123" spans="1:16" x14ac:dyDescent="0.25">
      <c r="A123" s="8"/>
    </row>
  </sheetData>
  <mergeCells count="20">
    <mergeCell ref="R11:X13"/>
    <mergeCell ref="A93:B93"/>
    <mergeCell ref="A4:B4"/>
    <mergeCell ref="A97:B97"/>
    <mergeCell ref="A102:B102"/>
    <mergeCell ref="A17:B17"/>
    <mergeCell ref="A23:B23"/>
    <mergeCell ref="A35:B35"/>
    <mergeCell ref="A45:B45"/>
    <mergeCell ref="A55:B55"/>
    <mergeCell ref="C105:D105"/>
    <mergeCell ref="A3:B3"/>
    <mergeCell ref="C3:P3"/>
    <mergeCell ref="A10:B10"/>
    <mergeCell ref="A72:B72"/>
    <mergeCell ref="A77:B77"/>
    <mergeCell ref="A83:B83"/>
    <mergeCell ref="A87:B87"/>
    <mergeCell ref="A7:B7"/>
    <mergeCell ref="A105:B105"/>
  </mergeCells>
  <phoneticPr fontId="1" type="noConversion"/>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539B-0AD7-4853-B74A-4B40801D87F2}">
  <dimension ref="A1:O51"/>
  <sheetViews>
    <sheetView showGridLines="0" zoomScaleNormal="100" workbookViewId="0">
      <selection activeCell="P12" sqref="P12"/>
    </sheetView>
  </sheetViews>
  <sheetFormatPr defaultColWidth="8.85546875" defaultRowHeight="15" x14ac:dyDescent="0.25"/>
  <cols>
    <col min="1" max="1" width="5.7109375" customWidth="1"/>
    <col min="2" max="2" width="20.7109375" customWidth="1"/>
    <col min="3" max="3" width="15" customWidth="1"/>
    <col min="4" max="4" width="13.140625" customWidth="1"/>
    <col min="5" max="5" width="20.7109375" customWidth="1"/>
    <col min="6" max="6" width="13.7109375" customWidth="1"/>
    <col min="8" max="8" width="21" customWidth="1"/>
    <col min="9" max="9" width="14.85546875" customWidth="1"/>
    <col min="10" max="10" width="9.28515625" customWidth="1"/>
    <col min="11" max="11" width="28.28515625" customWidth="1"/>
    <col min="12" max="12" width="5.7109375" customWidth="1"/>
    <col min="14" max="14" width="11.28515625" customWidth="1"/>
    <col min="15" max="15" width="6.140625" customWidth="1"/>
  </cols>
  <sheetData>
    <row r="1" spans="1:15" x14ac:dyDescent="0.25">
      <c r="A1" s="182"/>
      <c r="B1" s="182"/>
      <c r="C1" s="182"/>
      <c r="D1" s="182"/>
      <c r="E1" s="182"/>
      <c r="F1" s="182"/>
      <c r="G1" s="182"/>
      <c r="H1" s="182"/>
      <c r="I1" s="182"/>
      <c r="J1" s="182"/>
      <c r="K1" s="182"/>
      <c r="L1" s="188"/>
      <c r="M1" s="182"/>
      <c r="N1" s="182"/>
      <c r="O1" s="182"/>
    </row>
    <row r="2" spans="1:15" x14ac:dyDescent="0.25">
      <c r="A2" s="182"/>
      <c r="B2" s="182"/>
      <c r="C2" s="182"/>
      <c r="D2" s="182"/>
      <c r="E2" s="182"/>
      <c r="F2" s="182"/>
      <c r="G2" s="182"/>
      <c r="H2" s="182"/>
      <c r="I2" s="182"/>
      <c r="J2" s="182"/>
      <c r="K2" s="182"/>
      <c r="L2" s="188"/>
      <c r="M2" s="182"/>
      <c r="N2" s="182"/>
      <c r="O2" s="182"/>
    </row>
    <row r="3" spans="1:15" x14ac:dyDescent="0.25">
      <c r="A3" s="182"/>
      <c r="B3" s="182"/>
      <c r="C3" s="182"/>
      <c r="D3" s="182"/>
      <c r="E3" s="182"/>
      <c r="F3" s="182"/>
      <c r="G3" s="182"/>
      <c r="H3" s="182"/>
      <c r="I3" s="182"/>
      <c r="J3" s="182"/>
      <c r="K3" s="182"/>
      <c r="L3" s="188"/>
      <c r="M3" s="182"/>
      <c r="N3" s="182"/>
      <c r="O3" s="182"/>
    </row>
    <row r="4" spans="1:15" x14ac:dyDescent="0.25">
      <c r="A4" s="182"/>
      <c r="B4" s="182"/>
      <c r="C4" s="182"/>
      <c r="D4" s="182"/>
      <c r="E4" s="182"/>
      <c r="F4" s="182"/>
      <c r="G4" s="182"/>
      <c r="H4" s="182"/>
      <c r="I4" s="182"/>
      <c r="J4" s="182"/>
      <c r="K4" s="182"/>
      <c r="L4" s="188"/>
      <c r="M4" s="182"/>
      <c r="N4" s="182"/>
      <c r="O4" s="182"/>
    </row>
    <row r="5" spans="1:15" ht="27" x14ac:dyDescent="0.6">
      <c r="A5" s="182"/>
      <c r="B5" s="194"/>
      <c r="C5" s="182"/>
      <c r="D5" s="182"/>
      <c r="E5" s="182"/>
      <c r="F5" s="182"/>
      <c r="G5" s="182"/>
      <c r="H5" s="182"/>
      <c r="I5" s="182"/>
      <c r="J5" s="182"/>
      <c r="K5" s="182"/>
      <c r="L5" s="188"/>
      <c r="M5" s="182"/>
      <c r="N5" s="182"/>
      <c r="O5" s="182"/>
    </row>
    <row r="6" spans="1:15" ht="27" x14ac:dyDescent="0.6">
      <c r="A6" s="182"/>
      <c r="B6" s="194"/>
      <c r="C6" s="182"/>
      <c r="D6" s="182"/>
      <c r="E6" s="182"/>
      <c r="F6" s="182"/>
      <c r="G6" s="182"/>
      <c r="H6" s="182"/>
      <c r="I6" s="182"/>
      <c r="J6" s="182"/>
      <c r="K6" s="182"/>
      <c r="L6" s="188"/>
      <c r="M6" s="182"/>
      <c r="N6" s="182"/>
      <c r="O6" s="182"/>
    </row>
    <row r="7" spans="1:15" ht="27" x14ac:dyDescent="0.6">
      <c r="A7" s="182"/>
      <c r="B7" s="194"/>
      <c r="C7" s="182"/>
      <c r="D7" s="182"/>
      <c r="E7" s="182"/>
      <c r="F7" s="182"/>
      <c r="G7" s="182"/>
      <c r="H7" s="182"/>
      <c r="I7" s="182"/>
      <c r="J7" s="182"/>
      <c r="K7" s="182"/>
      <c r="L7" s="188"/>
      <c r="M7" s="182"/>
      <c r="N7" s="182"/>
      <c r="O7" s="182"/>
    </row>
    <row r="8" spans="1:15" ht="27" x14ac:dyDescent="0.6">
      <c r="A8" s="182"/>
      <c r="B8" s="194"/>
      <c r="C8" s="182"/>
      <c r="D8" s="182"/>
      <c r="E8" s="182"/>
      <c r="F8" s="182"/>
      <c r="G8" s="182"/>
      <c r="H8" s="182"/>
      <c r="I8" s="182"/>
      <c r="J8" s="182"/>
      <c r="K8" s="182"/>
      <c r="L8" s="188"/>
      <c r="M8" s="182"/>
      <c r="N8" s="182"/>
      <c r="O8" s="182"/>
    </row>
    <row r="9" spans="1:15" ht="28.5" customHeight="1" x14ac:dyDescent="0.25">
      <c r="A9" s="182"/>
      <c r="B9" s="182"/>
      <c r="C9" s="182"/>
      <c r="D9" s="182"/>
      <c r="E9" s="182"/>
      <c r="F9" s="182"/>
      <c r="G9" s="182"/>
      <c r="H9" s="182"/>
      <c r="I9" s="182"/>
      <c r="J9" s="182"/>
      <c r="K9" s="182"/>
      <c r="L9" s="188"/>
      <c r="M9" s="182"/>
      <c r="N9" s="182"/>
      <c r="O9" s="182"/>
    </row>
    <row r="10" spans="1:15" ht="15" customHeight="1" x14ac:dyDescent="0.25">
      <c r="A10" s="182"/>
      <c r="B10" s="187"/>
      <c r="C10" s="187"/>
      <c r="D10" s="187"/>
      <c r="E10" s="187"/>
      <c r="F10" s="187"/>
      <c r="G10" s="187"/>
      <c r="H10" s="187"/>
      <c r="I10" s="187"/>
      <c r="J10" s="187"/>
      <c r="K10" s="187"/>
      <c r="L10" s="189"/>
      <c r="M10" s="187"/>
      <c r="N10" s="187"/>
      <c r="O10" s="182"/>
    </row>
    <row r="11" spans="1:15" ht="15" customHeight="1" x14ac:dyDescent="0.25">
      <c r="A11" s="182"/>
      <c r="B11" s="187"/>
      <c r="C11" s="187"/>
      <c r="D11" s="187"/>
      <c r="E11" s="187"/>
      <c r="F11" s="187"/>
      <c r="G11" s="187"/>
      <c r="H11" s="187"/>
      <c r="I11" s="187"/>
      <c r="J11" s="187"/>
      <c r="K11" s="187"/>
      <c r="L11" s="189"/>
      <c r="M11" s="187"/>
      <c r="N11" s="187"/>
      <c r="O11" s="182"/>
    </row>
    <row r="12" spans="1:15" x14ac:dyDescent="0.25">
      <c r="A12" s="182"/>
      <c r="B12" s="319"/>
      <c r="C12" s="319"/>
      <c r="D12" s="319"/>
      <c r="E12" s="187"/>
      <c r="F12" s="187"/>
      <c r="G12" s="187"/>
      <c r="H12" s="187"/>
      <c r="I12" s="187"/>
      <c r="J12" s="187"/>
      <c r="K12" s="187"/>
      <c r="L12" s="189"/>
      <c r="M12" s="187"/>
      <c r="N12" s="187"/>
      <c r="O12" s="182"/>
    </row>
    <row r="13" spans="1:15" x14ac:dyDescent="0.25">
      <c r="A13" s="182"/>
      <c r="B13" s="187"/>
      <c r="C13" s="187"/>
      <c r="D13" s="187"/>
      <c r="E13" s="187"/>
      <c r="F13" s="187"/>
      <c r="G13" s="187"/>
      <c r="H13" s="187"/>
      <c r="I13" s="187"/>
      <c r="J13" s="187"/>
      <c r="K13" s="187"/>
      <c r="L13" s="189"/>
      <c r="M13" s="187"/>
      <c r="N13" s="187"/>
      <c r="O13" s="182"/>
    </row>
    <row r="14" spans="1:15" ht="15" customHeight="1" x14ac:dyDescent="0.25">
      <c r="A14" s="182"/>
      <c r="B14" s="187"/>
      <c r="C14" s="187"/>
      <c r="D14" s="187"/>
      <c r="E14" s="187"/>
      <c r="F14" s="187"/>
      <c r="G14" s="187"/>
      <c r="H14" s="187"/>
      <c r="I14" s="187"/>
      <c r="J14" s="187"/>
      <c r="K14" s="187"/>
      <c r="L14" s="189"/>
      <c r="M14" s="187"/>
      <c r="N14" s="187"/>
      <c r="O14" s="182"/>
    </row>
    <row r="15" spans="1:15" ht="121.5" customHeight="1" x14ac:dyDescent="0.25">
      <c r="A15" s="182"/>
      <c r="B15" s="187"/>
      <c r="C15" s="187"/>
      <c r="D15" s="187"/>
      <c r="E15" s="187"/>
      <c r="F15" s="187"/>
      <c r="G15" s="187"/>
      <c r="H15" s="187"/>
      <c r="I15" s="187"/>
      <c r="J15" s="187"/>
      <c r="K15" s="187"/>
      <c r="L15" s="189"/>
      <c r="M15" s="187"/>
      <c r="N15" s="187"/>
      <c r="O15" s="182"/>
    </row>
    <row r="16" spans="1:15" ht="15" customHeight="1" x14ac:dyDescent="0.25">
      <c r="A16" s="182"/>
      <c r="B16" s="195"/>
      <c r="C16" s="187"/>
      <c r="D16" s="187"/>
      <c r="E16" s="187"/>
      <c r="F16" s="187"/>
      <c r="G16" s="187"/>
      <c r="H16" s="187"/>
      <c r="I16" s="187"/>
      <c r="J16" s="187"/>
      <c r="K16" s="187"/>
      <c r="L16" s="189"/>
      <c r="M16" s="187"/>
      <c r="N16" s="187"/>
      <c r="O16" s="182"/>
    </row>
    <row r="17" spans="1:15" ht="15" customHeight="1" x14ac:dyDescent="0.25">
      <c r="A17" s="182"/>
      <c r="B17" s="187"/>
      <c r="C17" s="187"/>
      <c r="D17" s="187"/>
      <c r="E17" s="187"/>
      <c r="F17" s="187"/>
      <c r="G17" s="187"/>
      <c r="H17" s="187"/>
      <c r="I17" s="187"/>
      <c r="J17" s="187"/>
      <c r="K17" s="187"/>
      <c r="L17" s="189"/>
      <c r="M17" s="187"/>
      <c r="N17" s="187"/>
      <c r="O17" s="182"/>
    </row>
    <row r="18" spans="1:15" ht="15" customHeight="1" x14ac:dyDescent="0.25">
      <c r="A18" s="182"/>
      <c r="B18" s="187"/>
      <c r="C18" s="187"/>
      <c r="D18" s="187"/>
      <c r="E18" s="187"/>
      <c r="F18" s="187"/>
      <c r="G18" s="187"/>
      <c r="H18" s="187"/>
      <c r="I18" s="187"/>
      <c r="J18" s="187"/>
      <c r="K18" s="187"/>
      <c r="L18" s="189"/>
      <c r="M18" s="187"/>
      <c r="N18" s="187"/>
      <c r="O18" s="182"/>
    </row>
    <row r="19" spans="1:15" ht="15" customHeight="1" x14ac:dyDescent="0.25">
      <c r="A19" s="182"/>
      <c r="B19" s="187"/>
      <c r="C19" s="187"/>
      <c r="D19" s="187"/>
      <c r="E19" s="187"/>
      <c r="F19" s="187"/>
      <c r="G19" s="187"/>
      <c r="H19" s="187"/>
      <c r="I19" s="187"/>
      <c r="J19" s="187"/>
      <c r="K19" s="187"/>
      <c r="L19" s="189"/>
      <c r="M19" s="187"/>
      <c r="N19" s="187"/>
      <c r="O19" s="182"/>
    </row>
    <row r="20" spans="1:15" ht="15" customHeight="1" x14ac:dyDescent="0.25">
      <c r="A20" s="182"/>
      <c r="B20" s="187"/>
      <c r="C20" s="187"/>
      <c r="D20" s="187"/>
      <c r="E20" s="187"/>
      <c r="F20" s="187"/>
      <c r="G20" s="187"/>
      <c r="H20" s="187"/>
      <c r="I20" s="187"/>
      <c r="J20" s="187"/>
      <c r="K20" s="187"/>
      <c r="L20" s="189"/>
      <c r="M20" s="187"/>
      <c r="N20" s="187"/>
      <c r="O20" s="182"/>
    </row>
    <row r="21" spans="1:15" ht="15" customHeight="1" x14ac:dyDescent="0.25">
      <c r="A21" s="182"/>
      <c r="B21" s="187"/>
      <c r="C21" s="187"/>
      <c r="D21" s="187"/>
      <c r="E21" s="187"/>
      <c r="F21" s="187"/>
      <c r="G21" s="187"/>
      <c r="H21" s="187"/>
      <c r="I21" s="187"/>
      <c r="J21" s="187"/>
      <c r="K21" s="187"/>
      <c r="L21" s="189"/>
      <c r="M21" s="187"/>
      <c r="N21" s="187"/>
      <c r="O21" s="182"/>
    </row>
    <row r="22" spans="1:15" ht="15" customHeight="1" x14ac:dyDescent="0.25">
      <c r="A22" s="182"/>
      <c r="B22" s="187"/>
      <c r="C22" s="187"/>
      <c r="D22" s="187"/>
      <c r="E22" s="187"/>
      <c r="F22" s="187"/>
      <c r="G22" s="187"/>
      <c r="H22" s="187"/>
      <c r="I22" s="187"/>
      <c r="J22" s="187"/>
      <c r="K22" s="187"/>
      <c r="L22" s="189"/>
      <c r="M22" s="187"/>
      <c r="N22" s="187"/>
      <c r="O22" s="182"/>
    </row>
    <row r="23" spans="1:15" ht="127.5" customHeight="1" x14ac:dyDescent="0.25">
      <c r="A23" s="182"/>
      <c r="B23" s="187"/>
      <c r="C23" s="187"/>
      <c r="D23" s="187"/>
      <c r="E23" s="187"/>
      <c r="F23" s="187"/>
      <c r="G23" s="187"/>
      <c r="H23" s="187"/>
      <c r="I23" s="187"/>
      <c r="J23" s="187"/>
      <c r="K23" s="187"/>
      <c r="L23" s="189"/>
      <c r="M23" s="187"/>
      <c r="N23" s="187"/>
      <c r="O23" s="182"/>
    </row>
    <row r="24" spans="1:15" ht="15" customHeight="1" x14ac:dyDescent="0.25">
      <c r="A24" s="182"/>
      <c r="B24" s="196"/>
      <c r="C24" s="196"/>
      <c r="D24" s="187"/>
      <c r="E24" s="187"/>
      <c r="F24" s="187"/>
      <c r="G24" s="187"/>
      <c r="H24" s="187"/>
      <c r="I24" s="187"/>
      <c r="J24" s="187"/>
      <c r="K24" s="187"/>
      <c r="L24" s="189"/>
      <c r="M24" s="187"/>
      <c r="N24" s="187"/>
      <c r="O24" s="182"/>
    </row>
    <row r="25" spans="1:15" ht="17.25" customHeight="1" x14ac:dyDescent="0.25">
      <c r="A25" s="182"/>
      <c r="B25" s="196"/>
      <c r="C25" s="187"/>
      <c r="D25" s="187"/>
      <c r="E25" s="187"/>
      <c r="F25" s="187"/>
      <c r="G25" s="187"/>
      <c r="H25" s="187"/>
      <c r="I25" s="187"/>
      <c r="J25" s="187"/>
      <c r="K25" s="187"/>
      <c r="L25" s="189"/>
      <c r="M25" s="187"/>
      <c r="N25" s="187"/>
      <c r="O25" s="182"/>
    </row>
    <row r="26" spans="1:15" x14ac:dyDescent="0.25">
      <c r="A26" s="182"/>
      <c r="B26" s="187"/>
      <c r="C26" s="187"/>
      <c r="D26" s="187"/>
      <c r="E26" s="187"/>
      <c r="F26" s="187"/>
      <c r="G26" s="187"/>
      <c r="H26" s="187"/>
      <c r="I26" s="187"/>
      <c r="J26" s="187"/>
      <c r="K26" s="187"/>
      <c r="L26" s="189"/>
      <c r="M26" s="187"/>
      <c r="N26" s="187"/>
      <c r="O26" s="182"/>
    </row>
    <row r="27" spans="1:15" x14ac:dyDescent="0.25">
      <c r="A27" s="182"/>
      <c r="B27" s="187"/>
      <c r="C27" s="187"/>
      <c r="D27" s="187"/>
      <c r="E27" s="187"/>
      <c r="F27" s="187"/>
      <c r="G27" s="187"/>
      <c r="H27" s="187"/>
      <c r="I27" s="187"/>
      <c r="J27" s="187"/>
      <c r="K27" s="187"/>
      <c r="L27" s="189"/>
      <c r="M27" s="187"/>
      <c r="N27" s="187"/>
      <c r="O27" s="182"/>
    </row>
    <row r="28" spans="1:15" x14ac:dyDescent="0.25">
      <c r="A28" s="182"/>
      <c r="B28" s="302"/>
      <c r="C28" s="302"/>
      <c r="D28" s="302"/>
      <c r="E28" s="302"/>
      <c r="F28" s="302"/>
      <c r="G28" s="302"/>
      <c r="H28" s="302"/>
      <c r="I28" s="302"/>
      <c r="J28" s="302"/>
      <c r="K28" s="302"/>
      <c r="L28" s="303"/>
      <c r="M28" s="302"/>
      <c r="N28" s="302"/>
      <c r="O28" s="182"/>
    </row>
    <row r="29" spans="1:15" ht="17.25" customHeight="1" x14ac:dyDescent="0.25">
      <c r="A29" s="182"/>
      <c r="B29" s="182"/>
      <c r="C29" s="182"/>
      <c r="D29" s="182"/>
      <c r="E29" s="182"/>
      <c r="F29" s="182"/>
      <c r="G29" s="182"/>
      <c r="H29" s="182"/>
      <c r="I29" s="182"/>
      <c r="J29" s="182"/>
      <c r="K29" s="182"/>
      <c r="L29" s="188"/>
      <c r="M29" s="182"/>
      <c r="N29" s="182"/>
      <c r="O29" s="182"/>
    </row>
    <row r="30" spans="1:15" ht="15.4" customHeight="1" x14ac:dyDescent="0.25">
      <c r="A30" s="187"/>
      <c r="B30" s="187"/>
      <c r="C30" s="187"/>
      <c r="D30" s="187"/>
      <c r="E30" s="187"/>
      <c r="F30" s="187"/>
      <c r="G30" s="187"/>
      <c r="H30" s="187"/>
      <c r="I30" s="187"/>
      <c r="J30" s="187"/>
      <c r="K30" s="187"/>
      <c r="L30" s="189"/>
      <c r="M30" s="187"/>
      <c r="N30" s="187"/>
      <c r="O30" s="187"/>
    </row>
    <row r="31" spans="1:15" x14ac:dyDescent="0.25">
      <c r="A31" s="187"/>
      <c r="B31" s="187"/>
      <c r="C31" s="187"/>
      <c r="D31" s="187"/>
      <c r="E31" s="187"/>
      <c r="F31" s="187"/>
      <c r="G31" s="187"/>
      <c r="H31" s="187"/>
      <c r="I31" s="187"/>
      <c r="J31" s="187"/>
      <c r="K31" s="187"/>
      <c r="L31" s="189"/>
      <c r="M31" s="187"/>
      <c r="N31" s="187"/>
      <c r="O31" s="187"/>
    </row>
    <row r="32" spans="1:15" ht="15" customHeight="1" x14ac:dyDescent="0.25">
      <c r="A32" s="187"/>
      <c r="B32" s="197"/>
      <c r="C32" s="187"/>
      <c r="D32" s="187"/>
      <c r="E32" s="187"/>
      <c r="F32" s="187"/>
      <c r="G32" s="187"/>
      <c r="H32" s="187"/>
      <c r="I32" s="187"/>
      <c r="J32" s="187"/>
      <c r="K32" s="187"/>
      <c r="L32" s="189"/>
      <c r="M32" s="187"/>
      <c r="N32" s="187"/>
      <c r="O32" s="187"/>
    </row>
    <row r="33" spans="1:15" ht="15" customHeight="1" x14ac:dyDescent="0.25">
      <c r="A33" s="187"/>
      <c r="B33" s="187"/>
      <c r="C33" s="187"/>
      <c r="D33" s="187"/>
      <c r="E33" s="187"/>
      <c r="F33" s="187"/>
      <c r="G33" s="187"/>
      <c r="H33" s="187"/>
      <c r="I33" s="187"/>
      <c r="J33" s="187"/>
      <c r="K33" s="187"/>
      <c r="L33" s="189"/>
      <c r="M33" s="187"/>
      <c r="N33" s="187"/>
      <c r="O33" s="187"/>
    </row>
    <row r="34" spans="1:15" ht="15" customHeight="1" x14ac:dyDescent="0.25">
      <c r="A34" s="187"/>
      <c r="B34" s="187"/>
      <c r="C34" s="187"/>
      <c r="D34" s="187"/>
      <c r="E34" s="187"/>
      <c r="F34" s="187"/>
      <c r="G34" s="187"/>
      <c r="H34" s="187"/>
      <c r="I34" s="187"/>
      <c r="J34" s="187"/>
      <c r="K34" s="187"/>
      <c r="L34" s="189"/>
      <c r="M34" s="187"/>
      <c r="N34" s="187"/>
      <c r="O34" s="187"/>
    </row>
    <row r="35" spans="1:15" ht="15" customHeight="1" x14ac:dyDescent="0.25">
      <c r="A35" s="187"/>
      <c r="B35" s="187"/>
      <c r="C35" s="187"/>
      <c r="D35" s="187"/>
      <c r="E35" s="187"/>
      <c r="F35" s="187"/>
      <c r="G35" s="187"/>
      <c r="H35" s="187"/>
      <c r="I35" s="187"/>
      <c r="J35" s="187"/>
      <c r="K35" s="187"/>
      <c r="L35" s="189"/>
      <c r="M35" s="187"/>
      <c r="N35" s="187"/>
      <c r="O35" s="187"/>
    </row>
    <row r="36" spans="1:15" ht="15" customHeight="1" x14ac:dyDescent="0.25">
      <c r="A36" s="187"/>
      <c r="B36" s="187"/>
      <c r="C36" s="187"/>
      <c r="D36" s="187"/>
      <c r="E36" s="187"/>
      <c r="F36" s="187"/>
      <c r="G36" s="187"/>
      <c r="H36" s="187"/>
      <c r="I36" s="187"/>
      <c r="J36" s="187"/>
      <c r="K36" s="187"/>
      <c r="L36" s="189"/>
      <c r="M36" s="187"/>
      <c r="N36" s="187"/>
      <c r="O36" s="187"/>
    </row>
    <row r="37" spans="1:15" ht="15" customHeight="1" x14ac:dyDescent="0.25">
      <c r="A37" s="187"/>
      <c r="B37" s="187"/>
      <c r="C37" s="187"/>
      <c r="D37" s="187"/>
      <c r="E37" s="187"/>
      <c r="F37" s="187"/>
      <c r="G37" s="187"/>
      <c r="H37" s="187"/>
      <c r="I37" s="187"/>
      <c r="J37" s="187"/>
      <c r="K37" s="187"/>
      <c r="L37" s="189"/>
      <c r="M37" s="187"/>
      <c r="N37" s="187"/>
      <c r="O37" s="187"/>
    </row>
    <row r="38" spans="1:15" ht="12" customHeight="1" x14ac:dyDescent="0.25">
      <c r="A38" s="187"/>
      <c r="B38" s="187"/>
      <c r="C38" s="187"/>
      <c r="D38" s="187"/>
      <c r="E38" s="187"/>
      <c r="F38" s="187"/>
      <c r="G38" s="187"/>
      <c r="H38" s="187"/>
      <c r="I38" s="187"/>
      <c r="J38" s="187"/>
      <c r="K38" s="187"/>
      <c r="L38" s="189"/>
      <c r="M38" s="187"/>
      <c r="N38" s="187"/>
      <c r="O38" s="187"/>
    </row>
    <row r="39" spans="1:15" ht="12" customHeight="1" x14ac:dyDescent="0.25">
      <c r="A39" s="187"/>
      <c r="B39" s="187"/>
      <c r="C39" s="187"/>
      <c r="D39" s="187"/>
      <c r="E39" s="187"/>
      <c r="F39" s="187"/>
      <c r="G39" s="187"/>
      <c r="H39" s="187"/>
      <c r="I39" s="187"/>
      <c r="J39" s="187"/>
      <c r="K39" s="187"/>
      <c r="L39" s="189"/>
      <c r="M39" s="187"/>
      <c r="N39" s="187"/>
      <c r="O39" s="187"/>
    </row>
    <row r="40" spans="1:15" ht="12" customHeight="1" x14ac:dyDescent="0.25">
      <c r="A40" s="187"/>
      <c r="B40" s="187"/>
      <c r="C40" s="187"/>
      <c r="D40" s="187"/>
      <c r="E40" s="187"/>
      <c r="F40" s="187"/>
      <c r="G40" s="187"/>
      <c r="H40" s="187"/>
      <c r="I40" s="187"/>
      <c r="J40" s="187"/>
      <c r="K40" s="187"/>
      <c r="L40" s="189"/>
      <c r="M40" s="187"/>
      <c r="N40" s="187"/>
      <c r="O40" s="187"/>
    </row>
    <row r="41" spans="1:15" ht="12" customHeight="1" x14ac:dyDescent="0.25">
      <c r="A41" s="187"/>
      <c r="B41" s="187"/>
      <c r="C41" s="187"/>
      <c r="D41" s="187"/>
      <c r="E41" s="187"/>
      <c r="F41" s="187"/>
      <c r="G41" s="187"/>
      <c r="H41" s="187"/>
      <c r="I41" s="187"/>
      <c r="J41" s="187"/>
      <c r="K41" s="187"/>
      <c r="L41" s="189"/>
      <c r="M41" s="187"/>
      <c r="N41" s="187"/>
      <c r="O41" s="187"/>
    </row>
    <row r="42" spans="1:15" ht="12" customHeight="1" x14ac:dyDescent="0.25">
      <c r="A42" s="187"/>
      <c r="B42" s="187"/>
      <c r="C42" s="187"/>
      <c r="D42" s="187"/>
      <c r="E42" s="187"/>
      <c r="F42" s="187"/>
      <c r="G42" s="187"/>
      <c r="H42" s="187"/>
      <c r="I42" s="187"/>
      <c r="J42" s="187"/>
      <c r="K42" s="187"/>
      <c r="L42" s="189"/>
      <c r="M42" s="187"/>
      <c r="N42" s="187"/>
      <c r="O42" s="187"/>
    </row>
    <row r="43" spans="1:15" ht="12" customHeight="1" x14ac:dyDescent="0.25">
      <c r="A43" s="187"/>
      <c r="B43" s="187"/>
      <c r="C43" s="187"/>
      <c r="D43" s="187"/>
      <c r="E43" s="187"/>
      <c r="F43" s="187"/>
      <c r="G43" s="187"/>
      <c r="H43" s="187"/>
      <c r="I43" s="187"/>
      <c r="J43" s="187"/>
      <c r="K43" s="187"/>
      <c r="L43" s="189"/>
      <c r="M43" s="187"/>
      <c r="N43" s="187"/>
      <c r="O43" s="187"/>
    </row>
    <row r="44" spans="1:15" ht="12" customHeight="1" x14ac:dyDescent="0.25">
      <c r="A44" s="187"/>
      <c r="B44" s="187"/>
      <c r="C44" s="187"/>
      <c r="D44" s="187"/>
      <c r="E44" s="187"/>
      <c r="F44" s="187"/>
      <c r="G44" s="187"/>
      <c r="H44" s="187"/>
      <c r="I44" s="187"/>
      <c r="J44" s="187"/>
      <c r="K44" s="187"/>
      <c r="L44" s="189"/>
      <c r="M44" s="187"/>
      <c r="N44" s="187"/>
      <c r="O44" s="187"/>
    </row>
    <row r="45" spans="1:15" ht="12" customHeight="1" x14ac:dyDescent="0.25">
      <c r="A45" s="187"/>
      <c r="B45" s="187"/>
      <c r="C45" s="187"/>
      <c r="D45" s="187"/>
      <c r="E45" s="187"/>
      <c r="F45" s="187"/>
      <c r="G45" s="187"/>
      <c r="H45" s="187"/>
      <c r="I45" s="187"/>
      <c r="J45" s="187"/>
      <c r="K45" s="187"/>
      <c r="L45" s="189"/>
      <c r="M45" s="187"/>
      <c r="N45" s="187"/>
      <c r="O45" s="187"/>
    </row>
    <row r="46" spans="1:15" ht="15" customHeight="1" x14ac:dyDescent="0.25">
      <c r="A46" s="187"/>
      <c r="B46" s="187"/>
      <c r="C46" s="187"/>
      <c r="D46" s="187"/>
      <c r="E46" s="187"/>
      <c r="F46" s="187"/>
      <c r="G46" s="187"/>
      <c r="H46" s="187"/>
      <c r="I46" s="187"/>
      <c r="J46" s="187"/>
      <c r="K46" s="187"/>
      <c r="L46" s="189"/>
      <c r="M46" s="187"/>
      <c r="N46" s="187"/>
      <c r="O46" s="187"/>
    </row>
    <row r="47" spans="1:15" x14ac:dyDescent="0.25">
      <c r="A47" s="187"/>
      <c r="B47" s="187"/>
      <c r="C47" s="187"/>
      <c r="D47" s="187"/>
      <c r="E47" s="187"/>
      <c r="F47" s="187"/>
      <c r="G47" s="187"/>
      <c r="H47" s="187"/>
      <c r="I47" s="187"/>
      <c r="J47" s="187"/>
      <c r="K47" s="187"/>
      <c r="L47" s="189"/>
      <c r="M47" s="187"/>
      <c r="N47" s="187"/>
      <c r="O47" s="187"/>
    </row>
    <row r="48" spans="1:15" x14ac:dyDescent="0.25">
      <c r="A48" s="187"/>
      <c r="B48" s="187"/>
      <c r="C48" s="187"/>
      <c r="D48" s="187"/>
      <c r="E48" s="187"/>
      <c r="F48" s="187"/>
      <c r="G48" s="187"/>
      <c r="H48" s="187"/>
      <c r="I48" s="187"/>
      <c r="J48" s="187"/>
      <c r="K48" s="187"/>
      <c r="L48" s="189"/>
      <c r="M48" s="187"/>
      <c r="N48" s="187"/>
      <c r="O48" s="187"/>
    </row>
    <row r="49" spans="1:12" x14ac:dyDescent="0.25">
      <c r="A49" s="187"/>
      <c r="B49" s="187"/>
      <c r="C49" s="187"/>
      <c r="D49" s="187"/>
      <c r="E49" s="187"/>
      <c r="F49" s="187"/>
      <c r="G49" s="187"/>
      <c r="H49" s="187"/>
      <c r="I49" s="187"/>
      <c r="J49" s="187"/>
      <c r="K49" s="187"/>
      <c r="L49" s="189"/>
    </row>
    <row r="50" spans="1:12" x14ac:dyDescent="0.25">
      <c r="A50" s="187"/>
      <c r="B50" s="187"/>
      <c r="C50" s="187"/>
      <c r="D50" s="187"/>
      <c r="E50" s="187"/>
      <c r="F50" s="187"/>
      <c r="G50" s="187"/>
      <c r="H50" s="187"/>
      <c r="I50" s="187"/>
      <c r="J50" s="187"/>
      <c r="K50" s="187"/>
      <c r="L50" s="189"/>
    </row>
    <row r="51" spans="1:12" x14ac:dyDescent="0.25">
      <c r="A51" s="187"/>
      <c r="B51" s="187"/>
      <c r="C51" s="187"/>
      <c r="D51" s="187"/>
      <c r="E51" s="187"/>
      <c r="F51" s="187"/>
      <c r="G51" s="187"/>
      <c r="H51" s="187"/>
      <c r="I51" s="187"/>
      <c r="J51" s="187"/>
      <c r="K51" s="187"/>
      <c r="L51" s="189"/>
    </row>
  </sheetData>
  <sheetProtection selectLockedCells="1"/>
  <mergeCells count="1">
    <mergeCell ref="B12:D12"/>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3"/>
  <sheetViews>
    <sheetView showGridLines="0" zoomScaleNormal="100" workbookViewId="0">
      <selection activeCell="R12" sqref="R12"/>
    </sheetView>
  </sheetViews>
  <sheetFormatPr defaultColWidth="8.85546875" defaultRowHeight="15" x14ac:dyDescent="0.25"/>
  <cols>
    <col min="2" max="2" width="5.7109375" customWidth="1"/>
    <col min="3" max="3" width="20.7109375" customWidth="1"/>
    <col min="4" max="4" width="15" customWidth="1"/>
    <col min="5" max="5" width="13.140625" customWidth="1"/>
    <col min="6" max="6" width="20.7109375" customWidth="1"/>
    <col min="7" max="7" width="13.7109375" customWidth="1"/>
    <col min="9" max="9" width="21" customWidth="1"/>
    <col min="10" max="10" width="14.85546875" customWidth="1"/>
    <col min="11" max="11" width="9.28515625" customWidth="1"/>
    <col min="12" max="12" width="31.42578125" customWidth="1"/>
    <col min="13" max="13" width="10" customWidth="1"/>
  </cols>
  <sheetData>
    <row r="1" spans="1:13" x14ac:dyDescent="0.25">
      <c r="A1" s="302"/>
      <c r="B1" s="302"/>
      <c r="C1" s="302"/>
      <c r="D1" s="302"/>
      <c r="E1" s="302"/>
      <c r="F1" s="302"/>
      <c r="G1" s="302"/>
      <c r="H1" s="302"/>
      <c r="I1" s="302"/>
      <c r="J1" s="302"/>
      <c r="K1" s="302"/>
      <c r="L1" s="302"/>
      <c r="M1" s="302"/>
    </row>
    <row r="2" spans="1:13" x14ac:dyDescent="0.25">
      <c r="A2" s="302"/>
      <c r="B2" s="302"/>
      <c r="C2" s="302"/>
      <c r="D2" s="302"/>
      <c r="E2" s="302"/>
      <c r="F2" s="302"/>
      <c r="G2" s="302"/>
      <c r="H2" s="302"/>
      <c r="I2" s="302"/>
      <c r="J2" s="302"/>
      <c r="K2" s="302"/>
      <c r="L2" s="302"/>
      <c r="M2" s="302"/>
    </row>
    <row r="3" spans="1:13" x14ac:dyDescent="0.25">
      <c r="A3" s="302"/>
      <c r="B3" s="302"/>
      <c r="C3" s="302"/>
      <c r="D3" s="302"/>
      <c r="E3" s="302"/>
      <c r="F3" s="302"/>
      <c r="G3" s="302"/>
      <c r="H3" s="302"/>
      <c r="I3" s="302"/>
      <c r="J3" s="302"/>
      <c r="K3" s="302"/>
      <c r="L3" s="302"/>
      <c r="M3" s="302"/>
    </row>
    <row r="4" spans="1:13" x14ac:dyDescent="0.25">
      <c r="A4" s="302"/>
      <c r="B4" s="302"/>
      <c r="C4" s="302"/>
      <c r="D4" s="302"/>
      <c r="E4" s="302"/>
      <c r="F4" s="302"/>
      <c r="G4" s="302"/>
      <c r="H4" s="302"/>
      <c r="I4" s="302"/>
      <c r="J4" s="302"/>
      <c r="K4" s="302"/>
      <c r="L4" s="302"/>
      <c r="M4" s="302"/>
    </row>
    <row r="5" spans="1:13" x14ac:dyDescent="0.25">
      <c r="A5" s="302"/>
      <c r="B5" s="302"/>
      <c r="C5" s="302"/>
      <c r="D5" s="302"/>
      <c r="E5" s="302"/>
      <c r="F5" s="302"/>
      <c r="G5" s="302"/>
      <c r="H5" s="302"/>
      <c r="I5" s="302"/>
      <c r="J5" s="302"/>
      <c r="K5" s="302"/>
      <c r="L5" s="302"/>
      <c r="M5" s="302"/>
    </row>
    <row r="6" spans="1:13" x14ac:dyDescent="0.25">
      <c r="A6" s="302"/>
      <c r="B6" s="302"/>
      <c r="C6" s="302"/>
      <c r="D6" s="302"/>
      <c r="E6" s="302"/>
      <c r="F6" s="302"/>
      <c r="G6" s="302"/>
      <c r="H6" s="302"/>
      <c r="I6" s="302"/>
      <c r="J6" s="302"/>
      <c r="K6" s="302"/>
      <c r="L6" s="302"/>
      <c r="M6" s="302"/>
    </row>
    <row r="7" spans="1:13" x14ac:dyDescent="0.25">
      <c r="A7" s="302"/>
      <c r="B7" s="302"/>
      <c r="C7" s="302"/>
      <c r="D7" s="302"/>
      <c r="E7" s="302"/>
      <c r="F7" s="302"/>
      <c r="G7" s="302"/>
      <c r="H7" s="302"/>
      <c r="I7" s="302"/>
      <c r="J7" s="302"/>
      <c r="K7" s="302"/>
      <c r="L7" s="302"/>
      <c r="M7" s="302"/>
    </row>
    <row r="8" spans="1:13" x14ac:dyDescent="0.25">
      <c r="A8" s="302"/>
      <c r="B8" s="302"/>
      <c r="C8" s="302"/>
      <c r="D8" s="302"/>
      <c r="E8" s="302"/>
      <c r="F8" s="302"/>
      <c r="G8" s="302"/>
      <c r="H8" s="302"/>
      <c r="I8" s="302"/>
      <c r="J8" s="302"/>
      <c r="K8" s="302"/>
      <c r="L8" s="302"/>
      <c r="M8" s="302"/>
    </row>
    <row r="9" spans="1:13" x14ac:dyDescent="0.25">
      <c r="A9" s="302"/>
      <c r="B9" s="302"/>
      <c r="C9" s="302"/>
      <c r="D9" s="302"/>
      <c r="E9" s="302"/>
      <c r="F9" s="302"/>
      <c r="G9" s="302"/>
      <c r="H9" s="302"/>
      <c r="I9" s="302"/>
      <c r="J9" s="302"/>
      <c r="K9" s="302"/>
      <c r="L9" s="302"/>
      <c r="M9" s="302"/>
    </row>
    <row r="10" spans="1:13" x14ac:dyDescent="0.25">
      <c r="A10" s="302"/>
      <c r="B10" s="302"/>
      <c r="C10" s="302"/>
      <c r="D10" s="302"/>
      <c r="E10" s="302"/>
      <c r="F10" s="302"/>
      <c r="G10" s="302"/>
      <c r="H10" s="302"/>
      <c r="I10" s="302"/>
      <c r="J10" s="302"/>
      <c r="K10" s="302"/>
      <c r="L10" s="302"/>
      <c r="M10" s="302"/>
    </row>
    <row r="11" spans="1:13" x14ac:dyDescent="0.25">
      <c r="A11" s="302"/>
      <c r="B11" s="302"/>
      <c r="C11" s="302"/>
      <c r="D11" s="302"/>
      <c r="E11" s="302"/>
      <c r="F11" s="302"/>
      <c r="G11" s="302"/>
      <c r="H11" s="302"/>
      <c r="I11" s="302"/>
      <c r="J11" s="302"/>
      <c r="K11" s="302"/>
      <c r="L11" s="302"/>
      <c r="M11" s="302"/>
    </row>
    <row r="12" spans="1:13" ht="24.75" customHeight="1" x14ac:dyDescent="0.25">
      <c r="A12" s="302"/>
      <c r="B12" s="302"/>
      <c r="C12" s="302"/>
      <c r="D12" s="302"/>
      <c r="E12" s="302"/>
      <c r="F12" s="302"/>
      <c r="G12" s="302"/>
      <c r="H12" s="302"/>
      <c r="I12" s="302"/>
      <c r="J12" s="302"/>
      <c r="K12" s="302"/>
      <c r="L12" s="302"/>
      <c r="M12" s="302"/>
    </row>
    <row r="13" spans="1:13" ht="27" x14ac:dyDescent="0.6">
      <c r="A13" s="302"/>
      <c r="B13" s="187"/>
      <c r="C13" s="307"/>
      <c r="D13" s="187"/>
      <c r="E13" s="187"/>
      <c r="F13" s="187"/>
      <c r="G13" s="187"/>
      <c r="H13" s="187"/>
      <c r="I13" s="187"/>
      <c r="J13" s="187"/>
      <c r="K13" s="187"/>
      <c r="L13" s="187"/>
      <c r="M13" s="302"/>
    </row>
    <row r="14" spans="1:13" ht="24.75" x14ac:dyDescent="0.25">
      <c r="A14" s="302"/>
      <c r="B14" s="187"/>
      <c r="C14" s="192"/>
      <c r="D14" s="192"/>
      <c r="M14" s="302"/>
    </row>
    <row r="15" spans="1:13" ht="15" customHeight="1" x14ac:dyDescent="0.25">
      <c r="A15" s="302"/>
      <c r="B15" s="187"/>
      <c r="C15" s="192"/>
      <c r="D15" s="192"/>
      <c r="F15" s="180"/>
      <c r="G15" s="181">
        <v>440</v>
      </c>
      <c r="M15" s="302"/>
    </row>
    <row r="16" spans="1:13" ht="15" customHeight="1" x14ac:dyDescent="0.25">
      <c r="A16" s="302"/>
      <c r="B16" s="187"/>
      <c r="C16" s="192"/>
      <c r="D16" s="192"/>
      <c r="M16" s="302"/>
    </row>
    <row r="17" spans="1:13" ht="15" customHeight="1" x14ac:dyDescent="0.25">
      <c r="A17" s="302"/>
      <c r="B17" s="187"/>
      <c r="M17" s="302"/>
    </row>
    <row r="18" spans="1:13" x14ac:dyDescent="0.25">
      <c r="A18" s="302"/>
      <c r="B18" s="187"/>
      <c r="C18" s="320"/>
      <c r="D18" s="320"/>
      <c r="E18" s="320"/>
      <c r="M18" s="302"/>
    </row>
    <row r="19" spans="1:13" x14ac:dyDescent="0.25">
      <c r="A19" s="302"/>
      <c r="B19" s="187"/>
      <c r="M19" s="302"/>
    </row>
    <row r="20" spans="1:13" ht="15" customHeight="1" x14ac:dyDescent="0.25">
      <c r="A20" s="302"/>
      <c r="B20" s="187"/>
      <c r="M20" s="302"/>
    </row>
    <row r="21" spans="1:13" ht="15" customHeight="1" x14ac:dyDescent="0.25">
      <c r="A21" s="302"/>
      <c r="B21" s="187"/>
      <c r="M21" s="302"/>
    </row>
    <row r="22" spans="1:13" ht="15" customHeight="1" x14ac:dyDescent="0.25">
      <c r="A22" s="302"/>
      <c r="B22" s="187"/>
      <c r="M22" s="302"/>
    </row>
    <row r="23" spans="1:13" ht="15" customHeight="1" x14ac:dyDescent="0.25">
      <c r="A23" s="302"/>
      <c r="B23" s="187"/>
      <c r="M23" s="302"/>
    </row>
    <row r="24" spans="1:13" ht="15" customHeight="1" x14ac:dyDescent="0.25">
      <c r="A24" s="302"/>
      <c r="B24" s="187"/>
      <c r="M24" s="302"/>
    </row>
    <row r="25" spans="1:13" ht="15" customHeight="1" x14ac:dyDescent="0.25">
      <c r="A25" s="302"/>
      <c r="B25" s="187"/>
      <c r="M25" s="302"/>
    </row>
    <row r="26" spans="1:13" ht="15" customHeight="1" x14ac:dyDescent="0.25">
      <c r="A26" s="302"/>
      <c r="B26" s="187"/>
      <c r="C26" s="182"/>
      <c r="D26" s="182"/>
      <c r="M26" s="302"/>
    </row>
    <row r="27" spans="1:13" ht="15" customHeight="1" x14ac:dyDescent="0.25">
      <c r="A27" s="302"/>
      <c r="B27" s="187"/>
      <c r="C27" s="190"/>
      <c r="D27" s="182"/>
      <c r="G27" s="181">
        <v>385</v>
      </c>
      <c r="M27" s="302"/>
    </row>
    <row r="28" spans="1:13" ht="15" customHeight="1" x14ac:dyDescent="0.25">
      <c r="A28" s="302"/>
      <c r="B28" s="187"/>
      <c r="C28" s="182"/>
      <c r="D28" s="182"/>
      <c r="M28" s="302"/>
    </row>
    <row r="29" spans="1:13" ht="15" customHeight="1" x14ac:dyDescent="0.25">
      <c r="A29" s="302"/>
      <c r="B29" s="187"/>
      <c r="M29" s="302"/>
    </row>
    <row r="30" spans="1:13" ht="15" customHeight="1" x14ac:dyDescent="0.25">
      <c r="A30" s="302"/>
      <c r="B30" s="187"/>
      <c r="M30" s="302"/>
    </row>
    <row r="31" spans="1:13" ht="15" customHeight="1" x14ac:dyDescent="0.25">
      <c r="A31" s="302"/>
      <c r="B31" s="187"/>
      <c r="M31" s="302"/>
    </row>
    <row r="32" spans="1:13" ht="15" customHeight="1" x14ac:dyDescent="0.25">
      <c r="A32" s="302"/>
      <c r="B32" s="187"/>
      <c r="M32" s="302"/>
    </row>
    <row r="33" spans="1:13" ht="15" customHeight="1" x14ac:dyDescent="0.25">
      <c r="A33" s="302"/>
      <c r="B33" s="187"/>
      <c r="M33" s="302"/>
    </row>
    <row r="34" spans="1:13" ht="15" customHeight="1" x14ac:dyDescent="0.25">
      <c r="A34" s="302"/>
      <c r="B34" s="187"/>
      <c r="M34" s="302"/>
    </row>
    <row r="35" spans="1:13" ht="15" customHeight="1" x14ac:dyDescent="0.25">
      <c r="A35" s="302"/>
      <c r="B35" s="187"/>
      <c r="M35" s="302"/>
    </row>
    <row r="36" spans="1:13" ht="15" customHeight="1" x14ac:dyDescent="0.25">
      <c r="A36" s="302"/>
      <c r="B36" s="187"/>
      <c r="M36" s="302"/>
    </row>
    <row r="37" spans="1:13" ht="15" customHeight="1" x14ac:dyDescent="0.25">
      <c r="A37" s="302"/>
      <c r="B37" s="187"/>
      <c r="M37" s="302"/>
    </row>
    <row r="38" spans="1:13" ht="15" customHeight="1" x14ac:dyDescent="0.25">
      <c r="A38" s="302"/>
      <c r="B38" s="187"/>
      <c r="C38" s="191"/>
      <c r="D38" s="191"/>
      <c r="M38" s="302"/>
    </row>
    <row r="39" spans="1:13" ht="17.25" customHeight="1" x14ac:dyDescent="0.25">
      <c r="A39" s="302"/>
      <c r="B39" s="187"/>
      <c r="C39" s="191"/>
      <c r="D39" s="182"/>
      <c r="G39" s="181">
        <v>330</v>
      </c>
      <c r="M39" s="302"/>
    </row>
    <row r="40" spans="1:13" x14ac:dyDescent="0.25">
      <c r="A40" s="302"/>
      <c r="B40" s="187"/>
      <c r="C40" s="182"/>
      <c r="D40" s="182"/>
      <c r="M40" s="302"/>
    </row>
    <row r="41" spans="1:13" x14ac:dyDescent="0.25">
      <c r="A41" s="302"/>
      <c r="B41" s="187"/>
      <c r="M41" s="302"/>
    </row>
    <row r="42" spans="1:13" x14ac:dyDescent="0.25">
      <c r="A42" s="302"/>
      <c r="B42" s="187"/>
      <c r="M42" s="302"/>
    </row>
    <row r="43" spans="1:13" x14ac:dyDescent="0.25">
      <c r="A43" s="302"/>
      <c r="B43" s="187"/>
      <c r="M43" s="302"/>
    </row>
    <row r="44" spans="1:13" x14ac:dyDescent="0.25">
      <c r="A44" s="302"/>
      <c r="B44" s="187"/>
      <c r="M44" s="302"/>
    </row>
    <row r="45" spans="1:13" x14ac:dyDescent="0.25">
      <c r="A45" s="302"/>
      <c r="B45" s="187"/>
      <c r="M45" s="302"/>
    </row>
    <row r="46" spans="1:13" x14ac:dyDescent="0.25">
      <c r="A46" s="302"/>
      <c r="B46" s="187"/>
      <c r="M46" s="302"/>
    </row>
    <row r="47" spans="1:13" x14ac:dyDescent="0.25">
      <c r="A47" s="302"/>
      <c r="B47" s="187"/>
      <c r="M47" s="302"/>
    </row>
    <row r="48" spans="1:13" ht="20.100000000000001" customHeight="1" x14ac:dyDescent="0.25">
      <c r="A48" s="302"/>
      <c r="B48" s="187"/>
      <c r="M48" s="302"/>
    </row>
    <row r="49" spans="1:13" x14ac:dyDescent="0.25">
      <c r="A49" s="302"/>
      <c r="B49" s="187"/>
      <c r="C49" s="182"/>
      <c r="D49" s="182"/>
      <c r="E49" s="182"/>
      <c r="M49" s="302"/>
    </row>
    <row r="50" spans="1:13" ht="15" customHeight="1" x14ac:dyDescent="0.25">
      <c r="A50" s="302"/>
      <c r="B50" s="187"/>
      <c r="C50" s="190"/>
      <c r="D50" s="182"/>
      <c r="E50" s="182"/>
      <c r="M50" s="302"/>
    </row>
    <row r="51" spans="1:13" ht="15" customHeight="1" x14ac:dyDescent="0.25">
      <c r="A51" s="302"/>
      <c r="B51" s="187"/>
      <c r="C51" s="190"/>
      <c r="D51" s="182"/>
      <c r="E51" s="182"/>
      <c r="G51" s="181">
        <v>500</v>
      </c>
      <c r="M51" s="302"/>
    </row>
    <row r="52" spans="1:13" ht="15" customHeight="1" x14ac:dyDescent="0.25">
      <c r="A52" s="302"/>
      <c r="B52" s="187"/>
      <c r="C52" s="182"/>
      <c r="D52" s="182"/>
      <c r="E52" s="182"/>
      <c r="M52" s="302"/>
    </row>
    <row r="53" spans="1:13" ht="15" customHeight="1" x14ac:dyDescent="0.25">
      <c r="A53" s="302"/>
      <c r="B53" s="187"/>
      <c r="M53" s="302"/>
    </row>
    <row r="54" spans="1:13" ht="15" customHeight="1" x14ac:dyDescent="0.25">
      <c r="A54" s="302"/>
      <c r="B54" s="187"/>
      <c r="M54" s="302"/>
    </row>
    <row r="55" spans="1:13" ht="15" customHeight="1" x14ac:dyDescent="0.25">
      <c r="A55" s="302"/>
      <c r="B55" s="187"/>
      <c r="M55" s="302"/>
    </row>
    <row r="56" spans="1:13" ht="15" customHeight="1" x14ac:dyDescent="0.25">
      <c r="A56" s="302"/>
      <c r="B56" s="187"/>
      <c r="M56" s="302"/>
    </row>
    <row r="57" spans="1:13" ht="12" customHeight="1" x14ac:dyDescent="0.25">
      <c r="A57" s="302"/>
      <c r="B57" s="187"/>
      <c r="M57" s="302"/>
    </row>
    <row r="58" spans="1:13" ht="12" customHeight="1" x14ac:dyDescent="0.25">
      <c r="A58" s="302"/>
      <c r="B58" s="187"/>
      <c r="M58" s="302"/>
    </row>
    <row r="59" spans="1:13" ht="12" customHeight="1" x14ac:dyDescent="0.25">
      <c r="A59" s="302"/>
      <c r="B59" s="187"/>
      <c r="M59" s="302"/>
    </row>
    <row r="60" spans="1:13" ht="12" customHeight="1" x14ac:dyDescent="0.25">
      <c r="A60" s="302"/>
      <c r="B60" s="187"/>
      <c r="M60" s="302"/>
    </row>
    <row r="61" spans="1:13" ht="12" customHeight="1" x14ac:dyDescent="0.25">
      <c r="A61" s="302"/>
      <c r="B61" s="187"/>
      <c r="M61" s="302"/>
    </row>
    <row r="62" spans="1:13" ht="12" customHeight="1" x14ac:dyDescent="0.25">
      <c r="A62" s="302"/>
      <c r="B62" s="187"/>
      <c r="M62" s="302"/>
    </row>
    <row r="63" spans="1:13" ht="12" customHeight="1" x14ac:dyDescent="0.25">
      <c r="A63" s="302"/>
      <c r="B63" s="187"/>
      <c r="M63" s="302"/>
    </row>
    <row r="64" spans="1:13" ht="12" customHeight="1" x14ac:dyDescent="0.25">
      <c r="A64" s="302"/>
      <c r="B64" s="187"/>
      <c r="M64" s="302"/>
    </row>
    <row r="65" spans="1:19" ht="12" customHeight="1" x14ac:dyDescent="0.25">
      <c r="A65" s="302"/>
      <c r="B65" s="187"/>
      <c r="M65" s="302"/>
    </row>
    <row r="66" spans="1:19" ht="12" customHeight="1" x14ac:dyDescent="0.25">
      <c r="A66" s="302"/>
      <c r="B66" s="187"/>
      <c r="M66" s="302"/>
    </row>
    <row r="67" spans="1:19" ht="12" customHeight="1" x14ac:dyDescent="0.25">
      <c r="A67" s="302"/>
      <c r="B67" s="187"/>
      <c r="M67" s="302"/>
    </row>
    <row r="68" spans="1:19" ht="12" customHeight="1" x14ac:dyDescent="0.25">
      <c r="A68" s="302"/>
      <c r="B68" s="187"/>
      <c r="M68" s="302"/>
    </row>
    <row r="69" spans="1:19" ht="12" customHeight="1" x14ac:dyDescent="0.25">
      <c r="A69" s="302"/>
      <c r="B69" s="187"/>
      <c r="M69" s="302"/>
    </row>
    <row r="70" spans="1:19" ht="15" customHeight="1" x14ac:dyDescent="0.25">
      <c r="A70" s="302"/>
      <c r="B70" s="187"/>
      <c r="C70" s="182"/>
      <c r="D70" s="182"/>
      <c r="E70" s="182"/>
      <c r="M70" s="302"/>
    </row>
    <row r="71" spans="1:19" ht="15" customHeight="1" x14ac:dyDescent="0.25">
      <c r="A71" s="302"/>
      <c r="B71" s="187"/>
      <c r="C71" s="191"/>
      <c r="D71" s="182"/>
      <c r="E71" s="182"/>
      <c r="M71" s="302"/>
    </row>
    <row r="72" spans="1:19" ht="15" customHeight="1" x14ac:dyDescent="0.25">
      <c r="A72" s="302"/>
      <c r="B72" s="187"/>
      <c r="C72" s="191"/>
      <c r="D72" s="182"/>
      <c r="E72" s="182"/>
      <c r="G72" s="181">
        <v>410</v>
      </c>
      <c r="M72" s="302"/>
    </row>
    <row r="73" spans="1:19" ht="15" customHeight="1" x14ac:dyDescent="0.25">
      <c r="A73" s="302"/>
      <c r="B73" s="187"/>
      <c r="C73" s="182"/>
      <c r="D73" s="182"/>
      <c r="E73" s="182"/>
      <c r="M73" s="302"/>
    </row>
    <row r="74" spans="1:19" x14ac:dyDescent="0.25">
      <c r="A74" s="302"/>
      <c r="B74" s="187"/>
      <c r="M74" s="302"/>
    </row>
    <row r="75" spans="1:19" x14ac:dyDescent="0.25">
      <c r="A75" s="302"/>
      <c r="B75" s="187"/>
      <c r="M75" s="302"/>
    </row>
    <row r="76" spans="1:19" x14ac:dyDescent="0.25">
      <c r="A76" s="302"/>
      <c r="B76" s="187"/>
      <c r="M76" s="302"/>
    </row>
    <row r="77" spans="1:19" x14ac:dyDescent="0.25">
      <c r="A77" s="302"/>
      <c r="B77" s="187"/>
      <c r="M77" s="302"/>
      <c r="S77" t="s">
        <v>0</v>
      </c>
    </row>
    <row r="78" spans="1:19" x14ac:dyDescent="0.25">
      <c r="A78" s="302"/>
      <c r="B78" s="187"/>
      <c r="M78" s="302"/>
    </row>
    <row r="79" spans="1:19" x14ac:dyDescent="0.25">
      <c r="A79" s="302"/>
      <c r="B79" s="187"/>
      <c r="M79" s="302"/>
    </row>
    <row r="80" spans="1:19" x14ac:dyDescent="0.25">
      <c r="A80" s="302"/>
      <c r="B80" s="187"/>
      <c r="M80" s="302"/>
    </row>
    <row r="81" spans="1:13" x14ac:dyDescent="0.25">
      <c r="A81" s="302"/>
      <c r="B81" s="187"/>
      <c r="M81" s="302"/>
    </row>
    <row r="82" spans="1:13" x14ac:dyDescent="0.25">
      <c r="A82" s="302"/>
      <c r="B82" s="187"/>
      <c r="M82" s="302"/>
    </row>
    <row r="83" spans="1:13" x14ac:dyDescent="0.25">
      <c r="A83" s="302"/>
      <c r="B83" s="187"/>
      <c r="M83" s="302"/>
    </row>
    <row r="84" spans="1:13" x14ac:dyDescent="0.25">
      <c r="A84" s="302"/>
      <c r="B84" s="187"/>
      <c r="M84" s="302"/>
    </row>
    <row r="85" spans="1:13" x14ac:dyDescent="0.25">
      <c r="A85" s="302"/>
      <c r="B85" s="187"/>
      <c r="M85" s="302"/>
    </row>
    <row r="86" spans="1:13" x14ac:dyDescent="0.25">
      <c r="A86" s="302"/>
      <c r="B86" s="187"/>
      <c r="M86" s="302"/>
    </row>
    <row r="87" spans="1:13" x14ac:dyDescent="0.25">
      <c r="A87" s="302"/>
      <c r="B87" s="187"/>
      <c r="M87" s="302"/>
    </row>
    <row r="88" spans="1:13" x14ac:dyDescent="0.25">
      <c r="A88" s="302"/>
      <c r="B88" s="187"/>
      <c r="M88" s="302"/>
    </row>
    <row r="89" spans="1:13" x14ac:dyDescent="0.25">
      <c r="A89" s="302"/>
      <c r="B89" s="187"/>
      <c r="M89" s="302"/>
    </row>
    <row r="90" spans="1:13" x14ac:dyDescent="0.25">
      <c r="A90" s="302"/>
      <c r="B90" s="187"/>
      <c r="M90" s="302"/>
    </row>
    <row r="91" spans="1:13" x14ac:dyDescent="0.25">
      <c r="A91" s="302"/>
      <c r="B91" s="187"/>
      <c r="M91" s="302"/>
    </row>
    <row r="92" spans="1:13" x14ac:dyDescent="0.25">
      <c r="A92" s="302"/>
      <c r="B92" s="187"/>
      <c r="M92" s="302"/>
    </row>
    <row r="93" spans="1:13" x14ac:dyDescent="0.25">
      <c r="A93" s="302"/>
      <c r="B93" s="187"/>
      <c r="M93" s="302"/>
    </row>
    <row r="94" spans="1:13" x14ac:dyDescent="0.25">
      <c r="A94" s="302"/>
      <c r="B94" s="187"/>
      <c r="M94" s="302"/>
    </row>
    <row r="95" spans="1:13" x14ac:dyDescent="0.25">
      <c r="A95" s="302"/>
      <c r="B95" s="187"/>
      <c r="C95" s="182"/>
      <c r="D95" s="182"/>
      <c r="M95" s="302"/>
    </row>
    <row r="96" spans="1:13" ht="15" customHeight="1" x14ac:dyDescent="0.25">
      <c r="A96" s="302"/>
      <c r="B96" s="187"/>
      <c r="C96" s="182"/>
      <c r="D96" s="191"/>
      <c r="M96" s="302"/>
    </row>
    <row r="97" spans="1:13" ht="15" customHeight="1" x14ac:dyDescent="0.25">
      <c r="A97" s="302"/>
      <c r="B97" s="187"/>
      <c r="C97" s="182"/>
      <c r="D97" s="191"/>
      <c r="G97" s="181">
        <v>490</v>
      </c>
      <c r="M97" s="302"/>
    </row>
    <row r="98" spans="1:13" ht="15" customHeight="1" x14ac:dyDescent="0.25">
      <c r="A98" s="302"/>
      <c r="B98" s="187"/>
      <c r="C98" s="182"/>
      <c r="D98" s="191"/>
      <c r="G98" s="193"/>
      <c r="M98" s="302"/>
    </row>
    <row r="99" spans="1:13" x14ac:dyDescent="0.25">
      <c r="A99" s="302"/>
      <c r="B99" s="187"/>
      <c r="M99" s="302"/>
    </row>
    <row r="100" spans="1:13" x14ac:dyDescent="0.25">
      <c r="A100" s="302"/>
      <c r="B100" s="187"/>
      <c r="M100" s="302"/>
    </row>
    <row r="101" spans="1:13" x14ac:dyDescent="0.25">
      <c r="A101" s="302"/>
      <c r="B101" s="187"/>
      <c r="M101" s="302"/>
    </row>
    <row r="102" spans="1:13" x14ac:dyDescent="0.25">
      <c r="A102" s="302"/>
      <c r="B102" s="187"/>
      <c r="M102" s="302"/>
    </row>
    <row r="103" spans="1:13" x14ac:dyDescent="0.25">
      <c r="A103" s="302"/>
      <c r="B103" s="187"/>
      <c r="M103" s="302"/>
    </row>
    <row r="104" spans="1:13" x14ac:dyDescent="0.25">
      <c r="A104" s="302"/>
      <c r="B104" s="187"/>
      <c r="M104" s="302"/>
    </row>
    <row r="105" spans="1:13" x14ac:dyDescent="0.25">
      <c r="A105" s="302"/>
      <c r="B105" s="187"/>
      <c r="M105" s="302"/>
    </row>
    <row r="106" spans="1:13" x14ac:dyDescent="0.25">
      <c r="A106" s="302"/>
      <c r="B106" s="187"/>
      <c r="M106" s="302"/>
    </row>
    <row r="107" spans="1:13" x14ac:dyDescent="0.25">
      <c r="A107" s="302"/>
      <c r="B107" s="187"/>
      <c r="M107" s="302"/>
    </row>
    <row r="108" spans="1:13" x14ac:dyDescent="0.25">
      <c r="A108" s="302"/>
      <c r="B108" s="187"/>
      <c r="M108" s="302"/>
    </row>
    <row r="109" spans="1:13" x14ac:dyDescent="0.25">
      <c r="A109" s="302"/>
      <c r="B109" s="187"/>
      <c r="M109" s="302"/>
    </row>
    <row r="110" spans="1:13" x14ac:dyDescent="0.25">
      <c r="A110" s="302"/>
      <c r="B110" s="187"/>
      <c r="M110" s="302"/>
    </row>
    <row r="111" spans="1:13" x14ac:dyDescent="0.25">
      <c r="A111" s="302"/>
      <c r="B111" s="302"/>
      <c r="C111" s="302"/>
      <c r="D111" s="302"/>
      <c r="E111" s="302"/>
      <c r="F111" s="302"/>
      <c r="G111" s="302"/>
      <c r="H111" s="302"/>
      <c r="I111" s="302"/>
      <c r="J111" s="302"/>
      <c r="K111" s="302"/>
      <c r="L111" s="302"/>
      <c r="M111" s="302"/>
    </row>
    <row r="112" spans="1:13" x14ac:dyDescent="0.25">
      <c r="A112" s="302"/>
      <c r="B112" s="302"/>
      <c r="C112" s="302"/>
      <c r="D112" s="302"/>
      <c r="E112" s="302"/>
      <c r="F112" s="302"/>
      <c r="G112" s="302"/>
      <c r="H112" s="302"/>
      <c r="I112" s="302"/>
      <c r="J112" s="302"/>
      <c r="K112" s="302"/>
      <c r="L112" s="302"/>
      <c r="M112" s="302"/>
    </row>
    <row r="113" spans="1:13" ht="21" customHeight="1" x14ac:dyDescent="0.25">
      <c r="A113" s="302"/>
      <c r="B113" s="302"/>
      <c r="C113" s="302"/>
      <c r="D113" s="302"/>
      <c r="E113" s="302"/>
      <c r="F113" s="302"/>
      <c r="G113" s="302"/>
      <c r="H113" s="302"/>
      <c r="I113" s="302"/>
      <c r="J113" s="302"/>
      <c r="K113" s="302"/>
      <c r="L113" s="302"/>
      <c r="M113" s="302"/>
    </row>
  </sheetData>
  <sheetProtection selectLockedCells="1"/>
  <mergeCells count="1">
    <mergeCell ref="C18:E18"/>
  </mergeCells>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1"/>
  <sheetViews>
    <sheetView showGridLines="0" zoomScaleNormal="100" workbookViewId="0">
      <selection activeCell="P12" sqref="P12:Q12"/>
    </sheetView>
  </sheetViews>
  <sheetFormatPr defaultColWidth="8.85546875" defaultRowHeight="15" x14ac:dyDescent="0.25"/>
  <cols>
    <col min="1" max="1" width="5.7109375" customWidth="1"/>
    <col min="2" max="2" width="20.7109375" customWidth="1"/>
    <col min="3" max="3" width="15" customWidth="1"/>
    <col min="4" max="4" width="13.140625" customWidth="1"/>
    <col min="5" max="5" width="20.7109375" customWidth="1"/>
    <col min="6" max="6" width="13.7109375" customWidth="1"/>
    <col min="8" max="8" width="21" customWidth="1"/>
    <col min="9" max="9" width="14.85546875" customWidth="1"/>
    <col min="10" max="10" width="9.28515625" customWidth="1"/>
    <col min="11" max="11" width="28.28515625" customWidth="1"/>
    <col min="12" max="12" width="5.7109375" customWidth="1"/>
    <col min="14" max="14" width="11.28515625" customWidth="1"/>
    <col min="15" max="15" width="6.140625" customWidth="1"/>
  </cols>
  <sheetData>
    <row r="1" spans="1:15" x14ac:dyDescent="0.25">
      <c r="A1" s="182"/>
      <c r="B1" s="182"/>
      <c r="C1" s="182"/>
      <c r="D1" s="182"/>
      <c r="E1" s="182"/>
      <c r="F1" s="182"/>
      <c r="G1" s="182"/>
      <c r="H1" s="182"/>
      <c r="I1" s="182"/>
      <c r="J1" s="182"/>
      <c r="K1" s="182"/>
      <c r="L1" s="188"/>
      <c r="M1" s="182"/>
      <c r="N1" s="182"/>
      <c r="O1" s="182"/>
    </row>
    <row r="2" spans="1:15" x14ac:dyDescent="0.25">
      <c r="A2" s="182"/>
      <c r="B2" s="182"/>
      <c r="C2" s="182"/>
      <c r="D2" s="182"/>
      <c r="E2" s="182"/>
      <c r="F2" s="182"/>
      <c r="G2" s="182"/>
      <c r="H2" s="182"/>
      <c r="I2" s="182"/>
      <c r="J2" s="182"/>
      <c r="K2" s="182"/>
      <c r="L2" s="188"/>
      <c r="M2" s="182"/>
      <c r="N2" s="182"/>
      <c r="O2" s="182"/>
    </row>
    <row r="3" spans="1:15" x14ac:dyDescent="0.25">
      <c r="A3" s="182"/>
      <c r="B3" s="182"/>
      <c r="C3" s="182"/>
      <c r="D3" s="182"/>
      <c r="E3" s="182"/>
      <c r="F3" s="182"/>
      <c r="G3" s="182"/>
      <c r="H3" s="182"/>
      <c r="I3" s="182"/>
      <c r="J3" s="182"/>
      <c r="K3" s="182"/>
      <c r="L3" s="188"/>
      <c r="M3" s="182"/>
      <c r="N3" s="182"/>
      <c r="O3" s="182"/>
    </row>
    <row r="4" spans="1:15" x14ac:dyDescent="0.25">
      <c r="A4" s="182"/>
      <c r="B4" s="182"/>
      <c r="C4" s="182"/>
      <c r="D4" s="182"/>
      <c r="E4" s="182"/>
      <c r="F4" s="182"/>
      <c r="G4" s="182"/>
      <c r="H4" s="182"/>
      <c r="I4" s="182"/>
      <c r="J4" s="182"/>
      <c r="K4" s="182"/>
      <c r="L4" s="188"/>
      <c r="M4" s="182"/>
      <c r="N4" s="182"/>
      <c r="O4" s="182"/>
    </row>
    <row r="5" spans="1:15" ht="27" x14ac:dyDescent="0.6">
      <c r="A5" s="182"/>
      <c r="B5" s="194"/>
      <c r="C5" s="182"/>
      <c r="D5" s="182"/>
      <c r="E5" s="182"/>
      <c r="F5" s="182"/>
      <c r="G5" s="182"/>
      <c r="H5" s="182"/>
      <c r="I5" s="182"/>
      <c r="J5" s="182"/>
      <c r="K5" s="182"/>
      <c r="L5" s="188"/>
      <c r="M5" s="182"/>
      <c r="N5" s="182"/>
      <c r="O5" s="182"/>
    </row>
    <row r="6" spans="1:15" ht="27" x14ac:dyDescent="0.6">
      <c r="A6" s="182"/>
      <c r="B6" s="194"/>
      <c r="C6" s="182"/>
      <c r="D6" s="182"/>
      <c r="E6" s="182"/>
      <c r="F6" s="182"/>
      <c r="G6" s="182"/>
      <c r="H6" s="182"/>
      <c r="I6" s="182"/>
      <c r="J6" s="182"/>
      <c r="K6" s="182"/>
      <c r="L6" s="188"/>
      <c r="M6" s="182"/>
      <c r="N6" s="182"/>
      <c r="O6" s="182"/>
    </row>
    <row r="7" spans="1:15" ht="27" x14ac:dyDescent="0.6">
      <c r="A7" s="182"/>
      <c r="B7" s="194"/>
      <c r="C7" s="182"/>
      <c r="D7" s="182"/>
      <c r="E7" s="182"/>
      <c r="F7" s="182"/>
      <c r="G7" s="182"/>
      <c r="H7" s="182"/>
      <c r="I7" s="182"/>
      <c r="J7" s="182"/>
      <c r="K7" s="182"/>
      <c r="L7" s="188"/>
      <c r="M7" s="182"/>
      <c r="N7" s="182"/>
      <c r="O7" s="182"/>
    </row>
    <row r="8" spans="1:15" ht="27" x14ac:dyDescent="0.6">
      <c r="A8" s="182"/>
      <c r="B8" s="194"/>
      <c r="C8" s="182"/>
      <c r="D8" s="182"/>
      <c r="E8" s="182"/>
      <c r="F8" s="182"/>
      <c r="G8" s="182"/>
      <c r="H8" s="182"/>
      <c r="I8" s="182"/>
      <c r="J8" s="182"/>
      <c r="K8" s="182"/>
      <c r="L8" s="188"/>
      <c r="M8" s="182"/>
      <c r="N8" s="182"/>
      <c r="O8" s="182"/>
    </row>
    <row r="9" spans="1:15" ht="28.5" customHeight="1" x14ac:dyDescent="0.25">
      <c r="A9" s="182"/>
      <c r="B9" s="182"/>
      <c r="C9" s="182"/>
      <c r="D9" s="182"/>
      <c r="E9" s="182"/>
      <c r="F9" s="182"/>
      <c r="G9" s="182"/>
      <c r="H9" s="182"/>
      <c r="I9" s="182"/>
      <c r="J9" s="182"/>
      <c r="K9" s="182"/>
      <c r="L9" s="188"/>
      <c r="M9" s="182"/>
      <c r="N9" s="182"/>
      <c r="O9" s="182"/>
    </row>
    <row r="10" spans="1:15" ht="15" customHeight="1" x14ac:dyDescent="0.25">
      <c r="A10" s="182"/>
      <c r="B10" s="187"/>
      <c r="C10" s="187"/>
      <c r="D10" s="187"/>
      <c r="E10" s="187"/>
      <c r="F10" s="187"/>
      <c r="G10" s="187"/>
      <c r="H10" s="187"/>
      <c r="I10" s="187"/>
      <c r="J10" s="187"/>
      <c r="K10" s="187"/>
      <c r="L10" s="189"/>
      <c r="M10" s="187"/>
      <c r="N10" s="187"/>
      <c r="O10" s="182"/>
    </row>
    <row r="11" spans="1:15" ht="15" customHeight="1" x14ac:dyDescent="0.25">
      <c r="A11" s="182"/>
      <c r="B11" s="187"/>
      <c r="C11" s="187"/>
      <c r="D11" s="187"/>
      <c r="E11" s="187"/>
      <c r="F11" s="187"/>
      <c r="G11" s="187"/>
      <c r="H11" s="187"/>
      <c r="I11" s="187"/>
      <c r="J11" s="187"/>
      <c r="K11" s="187"/>
      <c r="L11" s="189"/>
      <c r="M11" s="187"/>
      <c r="N11" s="187"/>
      <c r="O11" s="182"/>
    </row>
    <row r="12" spans="1:15" x14ac:dyDescent="0.25">
      <c r="A12" s="182"/>
      <c r="B12" s="319"/>
      <c r="C12" s="319"/>
      <c r="D12" s="319"/>
      <c r="E12" s="187"/>
      <c r="F12" s="187"/>
      <c r="G12" s="187"/>
      <c r="H12" s="187"/>
      <c r="I12" s="187"/>
      <c r="J12" s="187"/>
      <c r="K12" s="187"/>
      <c r="L12" s="189"/>
      <c r="M12" s="187"/>
      <c r="N12" s="187"/>
      <c r="O12" s="182"/>
    </row>
    <row r="13" spans="1:15" x14ac:dyDescent="0.25">
      <c r="A13" s="182"/>
      <c r="B13" s="187"/>
      <c r="C13" s="187"/>
      <c r="D13" s="187"/>
      <c r="E13" s="187"/>
      <c r="F13" s="187"/>
      <c r="G13" s="187"/>
      <c r="H13" s="187"/>
      <c r="I13" s="187"/>
      <c r="J13" s="187"/>
      <c r="K13" s="187"/>
      <c r="L13" s="189"/>
      <c r="M13" s="187"/>
      <c r="N13" s="187"/>
      <c r="O13" s="182"/>
    </row>
    <row r="14" spans="1:15" ht="15" customHeight="1" x14ac:dyDescent="0.25">
      <c r="A14" s="182"/>
      <c r="B14" s="187"/>
      <c r="C14" s="187"/>
      <c r="D14" s="187"/>
      <c r="E14" s="187"/>
      <c r="F14" s="187"/>
      <c r="G14" s="187"/>
      <c r="H14" s="187"/>
      <c r="I14" s="187"/>
      <c r="J14" s="187"/>
      <c r="K14" s="187"/>
      <c r="L14" s="189"/>
      <c r="M14" s="187"/>
      <c r="N14" s="187"/>
      <c r="O14" s="182"/>
    </row>
    <row r="15" spans="1:15" ht="121.5" customHeight="1" x14ac:dyDescent="0.25">
      <c r="A15" s="182"/>
      <c r="B15" s="187"/>
      <c r="C15" s="187"/>
      <c r="D15" s="187"/>
      <c r="E15" s="187"/>
      <c r="F15" s="187"/>
      <c r="G15" s="187"/>
      <c r="H15" s="187"/>
      <c r="I15" s="187"/>
      <c r="J15" s="187"/>
      <c r="K15" s="187"/>
      <c r="L15" s="189"/>
      <c r="M15" s="187"/>
      <c r="N15" s="187"/>
      <c r="O15" s="182"/>
    </row>
    <row r="16" spans="1:15" ht="15" customHeight="1" x14ac:dyDescent="0.25">
      <c r="A16" s="182"/>
      <c r="B16" s="195"/>
      <c r="C16" s="187"/>
      <c r="D16" s="187"/>
      <c r="E16" s="187"/>
      <c r="F16" s="187"/>
      <c r="G16" s="187"/>
      <c r="H16" s="187"/>
      <c r="I16" s="187"/>
      <c r="J16" s="187"/>
      <c r="K16" s="187"/>
      <c r="L16" s="189"/>
      <c r="M16" s="187"/>
      <c r="N16" s="187"/>
      <c r="O16" s="182"/>
    </row>
    <row r="17" spans="1:15" ht="15" customHeight="1" x14ac:dyDescent="0.25">
      <c r="A17" s="182"/>
      <c r="B17" s="187"/>
      <c r="C17" s="187"/>
      <c r="D17" s="187"/>
      <c r="E17" s="187"/>
      <c r="F17" s="187"/>
      <c r="G17" s="187"/>
      <c r="H17" s="187"/>
      <c r="I17" s="187"/>
      <c r="J17" s="187"/>
      <c r="K17" s="187"/>
      <c r="L17" s="189"/>
      <c r="M17" s="187"/>
      <c r="N17" s="187"/>
      <c r="O17" s="182"/>
    </row>
    <row r="18" spans="1:15" ht="15" customHeight="1" x14ac:dyDescent="0.25">
      <c r="A18" s="182"/>
      <c r="B18" s="187"/>
      <c r="C18" s="187"/>
      <c r="D18" s="187"/>
      <c r="E18" s="187"/>
      <c r="F18" s="187"/>
      <c r="G18" s="187"/>
      <c r="H18" s="187"/>
      <c r="I18" s="187"/>
      <c r="J18" s="187"/>
      <c r="K18" s="187"/>
      <c r="L18" s="189"/>
      <c r="M18" s="187"/>
      <c r="N18" s="187"/>
      <c r="O18" s="182"/>
    </row>
    <row r="19" spans="1:15" ht="15" customHeight="1" x14ac:dyDescent="0.25">
      <c r="A19" s="182"/>
      <c r="B19" s="187"/>
      <c r="C19" s="187"/>
      <c r="D19" s="187"/>
      <c r="E19" s="187"/>
      <c r="F19" s="187"/>
      <c r="G19" s="187"/>
      <c r="H19" s="187"/>
      <c r="I19" s="187"/>
      <c r="J19" s="187"/>
      <c r="K19" s="187"/>
      <c r="L19" s="189"/>
      <c r="M19" s="187"/>
      <c r="N19" s="187"/>
      <c r="O19" s="182"/>
    </row>
    <row r="20" spans="1:15" ht="15" customHeight="1" x14ac:dyDescent="0.25">
      <c r="A20" s="182"/>
      <c r="B20" s="187"/>
      <c r="C20" s="187"/>
      <c r="D20" s="187"/>
      <c r="E20" s="187"/>
      <c r="F20" s="187"/>
      <c r="G20" s="187"/>
      <c r="H20" s="187"/>
      <c r="I20" s="187"/>
      <c r="J20" s="187"/>
      <c r="K20" s="187"/>
      <c r="L20" s="189"/>
      <c r="M20" s="187"/>
      <c r="N20" s="187"/>
      <c r="O20" s="182"/>
    </row>
    <row r="21" spans="1:15" ht="15" customHeight="1" x14ac:dyDescent="0.25">
      <c r="A21" s="182"/>
      <c r="B21" s="187"/>
      <c r="C21" s="187"/>
      <c r="D21" s="187"/>
      <c r="E21" s="187"/>
      <c r="F21" s="187"/>
      <c r="G21" s="187"/>
      <c r="H21" s="187"/>
      <c r="I21" s="187"/>
      <c r="J21" s="187"/>
      <c r="K21" s="187"/>
      <c r="L21" s="189"/>
      <c r="M21" s="187"/>
      <c r="N21" s="187"/>
      <c r="O21" s="182"/>
    </row>
    <row r="22" spans="1:15" ht="15" customHeight="1" x14ac:dyDescent="0.25">
      <c r="A22" s="182"/>
      <c r="B22" s="187"/>
      <c r="C22" s="187"/>
      <c r="D22" s="187"/>
      <c r="E22" s="187"/>
      <c r="F22" s="187"/>
      <c r="G22" s="187"/>
      <c r="H22" s="187"/>
      <c r="I22" s="187"/>
      <c r="J22" s="187"/>
      <c r="K22" s="187"/>
      <c r="L22" s="189"/>
      <c r="M22" s="187"/>
      <c r="N22" s="187"/>
      <c r="O22" s="182"/>
    </row>
    <row r="23" spans="1:15" ht="127.5" customHeight="1" x14ac:dyDescent="0.25">
      <c r="A23" s="182"/>
      <c r="B23" s="187"/>
      <c r="C23" s="187"/>
      <c r="D23" s="187"/>
      <c r="E23" s="187"/>
      <c r="F23" s="187"/>
      <c r="G23" s="187"/>
      <c r="H23" s="187"/>
      <c r="I23" s="187"/>
      <c r="J23" s="187"/>
      <c r="K23" s="187"/>
      <c r="L23" s="189"/>
      <c r="M23" s="187"/>
      <c r="N23" s="187"/>
      <c r="O23" s="182"/>
    </row>
    <row r="24" spans="1:15" ht="15" customHeight="1" x14ac:dyDescent="0.25">
      <c r="A24" s="182"/>
      <c r="B24" s="196"/>
      <c r="C24" s="196"/>
      <c r="D24" s="187"/>
      <c r="E24" s="187"/>
      <c r="F24" s="187"/>
      <c r="G24" s="187"/>
      <c r="H24" s="187"/>
      <c r="I24" s="187"/>
      <c r="J24" s="187"/>
      <c r="K24" s="187"/>
      <c r="L24" s="189"/>
      <c r="M24" s="187"/>
      <c r="N24" s="187"/>
      <c r="O24" s="182"/>
    </row>
    <row r="25" spans="1:15" ht="17.25" customHeight="1" x14ac:dyDescent="0.25">
      <c r="A25" s="182"/>
      <c r="B25" s="196"/>
      <c r="C25" s="187"/>
      <c r="D25" s="187"/>
      <c r="E25" s="187"/>
      <c r="F25" s="187"/>
      <c r="G25" s="187"/>
      <c r="H25" s="187"/>
      <c r="I25" s="187"/>
      <c r="J25" s="187"/>
      <c r="K25" s="187"/>
      <c r="L25" s="189"/>
      <c r="M25" s="187"/>
      <c r="N25" s="187"/>
      <c r="O25" s="182"/>
    </row>
    <row r="26" spans="1:15" x14ac:dyDescent="0.25">
      <c r="A26" s="182"/>
      <c r="B26" s="187"/>
      <c r="C26" s="187"/>
      <c r="D26" s="187"/>
      <c r="E26" s="187"/>
      <c r="F26" s="187"/>
      <c r="G26" s="187"/>
      <c r="H26" s="187"/>
      <c r="I26" s="187"/>
      <c r="J26" s="187"/>
      <c r="K26" s="187"/>
      <c r="L26" s="189"/>
      <c r="M26" s="187"/>
      <c r="N26" s="187"/>
      <c r="O26" s="182"/>
    </row>
    <row r="27" spans="1:15" x14ac:dyDescent="0.25">
      <c r="A27" s="182"/>
      <c r="B27" s="187"/>
      <c r="C27" s="187"/>
      <c r="D27" s="187"/>
      <c r="E27" s="187"/>
      <c r="F27" s="187"/>
      <c r="G27" s="187"/>
      <c r="H27" s="187"/>
      <c r="I27" s="187"/>
      <c r="J27" s="187"/>
      <c r="K27" s="187"/>
      <c r="L27" s="189"/>
      <c r="M27" s="187"/>
      <c r="N27" s="187"/>
      <c r="O27" s="182"/>
    </row>
    <row r="28" spans="1:15" x14ac:dyDescent="0.25">
      <c r="A28" s="182"/>
      <c r="B28" s="302"/>
      <c r="C28" s="302"/>
      <c r="D28" s="302"/>
      <c r="E28" s="302"/>
      <c r="F28" s="302"/>
      <c r="G28" s="302"/>
      <c r="H28" s="302"/>
      <c r="I28" s="302"/>
      <c r="J28" s="302"/>
      <c r="K28" s="302"/>
      <c r="L28" s="303"/>
      <c r="M28" s="302"/>
      <c r="N28" s="302"/>
      <c r="O28" s="182"/>
    </row>
    <row r="29" spans="1:15" ht="17.25" customHeight="1" x14ac:dyDescent="0.25">
      <c r="A29" s="182"/>
      <c r="B29" s="182"/>
      <c r="C29" s="182"/>
      <c r="D29" s="182"/>
      <c r="E29" s="182"/>
      <c r="F29" s="182"/>
      <c r="G29" s="182"/>
      <c r="H29" s="182"/>
      <c r="I29" s="182"/>
      <c r="J29" s="182"/>
      <c r="K29" s="182"/>
      <c r="L29" s="188"/>
      <c r="M29" s="182"/>
      <c r="N29" s="182"/>
      <c r="O29" s="182"/>
    </row>
    <row r="30" spans="1:15" ht="15.4" customHeight="1" x14ac:dyDescent="0.25">
      <c r="A30" s="187"/>
      <c r="B30" s="187"/>
      <c r="C30" s="187"/>
      <c r="D30" s="187"/>
      <c r="E30" s="187"/>
      <c r="F30" s="187"/>
      <c r="G30" s="187"/>
      <c r="H30" s="187"/>
      <c r="I30" s="187"/>
      <c r="J30" s="187"/>
      <c r="K30" s="187"/>
      <c r="L30" s="189"/>
      <c r="M30" s="187"/>
      <c r="N30" s="187"/>
      <c r="O30" s="187"/>
    </row>
    <row r="31" spans="1:15" x14ac:dyDescent="0.25">
      <c r="A31" s="187"/>
      <c r="B31" s="187"/>
      <c r="C31" s="187"/>
      <c r="D31" s="187"/>
      <c r="E31" s="187"/>
      <c r="F31" s="187"/>
      <c r="G31" s="187"/>
      <c r="H31" s="187"/>
      <c r="I31" s="187"/>
      <c r="J31" s="187"/>
      <c r="K31" s="187"/>
      <c r="L31" s="189"/>
      <c r="M31" s="187"/>
      <c r="N31" s="187"/>
      <c r="O31" s="187"/>
    </row>
    <row r="32" spans="1:15" ht="15" customHeight="1" x14ac:dyDescent="0.25">
      <c r="A32" s="187"/>
      <c r="B32" s="197"/>
      <c r="C32" s="187"/>
      <c r="D32" s="187"/>
      <c r="E32" s="187"/>
      <c r="F32" s="187"/>
      <c r="G32" s="187"/>
      <c r="H32" s="187"/>
      <c r="I32" s="187"/>
      <c r="J32" s="187"/>
      <c r="K32" s="187"/>
      <c r="L32" s="189"/>
      <c r="M32" s="187"/>
      <c r="N32" s="187"/>
      <c r="O32" s="187"/>
    </row>
    <row r="33" spans="1:15" ht="15" customHeight="1" x14ac:dyDescent="0.25">
      <c r="A33" s="187"/>
      <c r="B33" s="187"/>
      <c r="C33" s="187"/>
      <c r="D33" s="187"/>
      <c r="E33" s="187"/>
      <c r="F33" s="187"/>
      <c r="G33" s="187"/>
      <c r="H33" s="187"/>
      <c r="I33" s="187"/>
      <c r="J33" s="187"/>
      <c r="K33" s="187"/>
      <c r="L33" s="189"/>
      <c r="M33" s="187"/>
      <c r="N33" s="187"/>
      <c r="O33" s="187"/>
    </row>
    <row r="34" spans="1:15" ht="15" customHeight="1" x14ac:dyDescent="0.25">
      <c r="A34" s="187"/>
      <c r="B34" s="187"/>
      <c r="C34" s="187"/>
      <c r="D34" s="187"/>
      <c r="E34" s="187"/>
      <c r="F34" s="187"/>
      <c r="G34" s="187"/>
      <c r="H34" s="187"/>
      <c r="I34" s="187"/>
      <c r="J34" s="187"/>
      <c r="K34" s="187"/>
      <c r="L34" s="189"/>
      <c r="M34" s="187"/>
      <c r="N34" s="187"/>
      <c r="O34" s="187"/>
    </row>
    <row r="35" spans="1:15" ht="15" customHeight="1" x14ac:dyDescent="0.25">
      <c r="A35" s="187"/>
      <c r="B35" s="187"/>
      <c r="C35" s="187"/>
      <c r="D35" s="187"/>
      <c r="E35" s="187"/>
      <c r="F35" s="187"/>
      <c r="G35" s="187"/>
      <c r="H35" s="187"/>
      <c r="I35" s="187"/>
      <c r="J35" s="187"/>
      <c r="K35" s="187"/>
      <c r="L35" s="189"/>
      <c r="M35" s="187"/>
      <c r="N35" s="187"/>
      <c r="O35" s="187"/>
    </row>
    <row r="36" spans="1:15" ht="15" customHeight="1" x14ac:dyDescent="0.25">
      <c r="A36" s="187"/>
      <c r="B36" s="187"/>
      <c r="C36" s="187"/>
      <c r="D36" s="187"/>
      <c r="E36" s="187"/>
      <c r="F36" s="187"/>
      <c r="G36" s="187"/>
      <c r="H36" s="187"/>
      <c r="I36" s="187"/>
      <c r="J36" s="187"/>
      <c r="K36" s="187"/>
      <c r="L36" s="189"/>
      <c r="M36" s="187"/>
      <c r="N36" s="187"/>
      <c r="O36" s="187"/>
    </row>
    <row r="37" spans="1:15" ht="15" customHeight="1" x14ac:dyDescent="0.25">
      <c r="A37" s="187"/>
      <c r="B37" s="187"/>
      <c r="C37" s="187"/>
      <c r="D37" s="187"/>
      <c r="E37" s="187"/>
      <c r="F37" s="187"/>
      <c r="G37" s="187"/>
      <c r="H37" s="187"/>
      <c r="I37" s="187"/>
      <c r="J37" s="187"/>
      <c r="K37" s="187"/>
      <c r="L37" s="189"/>
      <c r="M37" s="187"/>
      <c r="N37" s="187"/>
      <c r="O37" s="187"/>
    </row>
    <row r="38" spans="1:15" ht="12" customHeight="1" x14ac:dyDescent="0.25">
      <c r="A38" s="187"/>
      <c r="B38" s="187"/>
      <c r="C38" s="187"/>
      <c r="D38" s="187"/>
      <c r="E38" s="187"/>
      <c r="F38" s="187"/>
      <c r="G38" s="187"/>
      <c r="H38" s="187"/>
      <c r="I38" s="187"/>
      <c r="J38" s="187"/>
      <c r="K38" s="187"/>
      <c r="L38" s="189"/>
      <c r="M38" s="187"/>
      <c r="N38" s="187"/>
      <c r="O38" s="187"/>
    </row>
    <row r="39" spans="1:15" ht="12" customHeight="1" x14ac:dyDescent="0.25">
      <c r="A39" s="187"/>
      <c r="B39" s="187"/>
      <c r="C39" s="187"/>
      <c r="D39" s="187"/>
      <c r="E39" s="187"/>
      <c r="F39" s="187"/>
      <c r="G39" s="187"/>
      <c r="H39" s="187"/>
      <c r="I39" s="187"/>
      <c r="J39" s="187"/>
      <c r="K39" s="187"/>
      <c r="L39" s="189"/>
      <c r="M39" s="187"/>
      <c r="N39" s="187"/>
      <c r="O39" s="187"/>
    </row>
    <row r="40" spans="1:15" ht="12" customHeight="1" x14ac:dyDescent="0.25">
      <c r="A40" s="187"/>
      <c r="B40" s="187"/>
      <c r="C40" s="187"/>
      <c r="D40" s="187"/>
      <c r="E40" s="187"/>
      <c r="F40" s="187"/>
      <c r="G40" s="187"/>
      <c r="H40" s="187"/>
      <c r="I40" s="187"/>
      <c r="J40" s="187"/>
      <c r="K40" s="187"/>
      <c r="L40" s="189"/>
      <c r="M40" s="187"/>
      <c r="N40" s="187"/>
      <c r="O40" s="187"/>
    </row>
    <row r="41" spans="1:15" ht="12" customHeight="1" x14ac:dyDescent="0.25">
      <c r="A41" s="187"/>
      <c r="B41" s="187"/>
      <c r="C41" s="187"/>
      <c r="D41" s="187"/>
      <c r="E41" s="187"/>
      <c r="F41" s="187"/>
      <c r="G41" s="187"/>
      <c r="H41" s="187"/>
      <c r="I41" s="187"/>
      <c r="J41" s="187"/>
      <c r="K41" s="187"/>
      <c r="L41" s="189"/>
      <c r="M41" s="187"/>
      <c r="N41" s="187"/>
      <c r="O41" s="187"/>
    </row>
    <row r="42" spans="1:15" ht="12" customHeight="1" x14ac:dyDescent="0.25">
      <c r="A42" s="187"/>
      <c r="B42" s="187"/>
      <c r="C42" s="187"/>
      <c r="D42" s="187"/>
      <c r="E42" s="187"/>
      <c r="F42" s="187"/>
      <c r="G42" s="187"/>
      <c r="H42" s="187"/>
      <c r="I42" s="187"/>
      <c r="J42" s="187"/>
      <c r="K42" s="187"/>
      <c r="L42" s="189"/>
      <c r="M42" s="187"/>
      <c r="N42" s="187"/>
      <c r="O42" s="187"/>
    </row>
    <row r="43" spans="1:15" ht="12" customHeight="1" x14ac:dyDescent="0.25">
      <c r="A43" s="187"/>
      <c r="B43" s="187"/>
      <c r="C43" s="187"/>
      <c r="D43" s="187"/>
      <c r="E43" s="187"/>
      <c r="F43" s="187"/>
      <c r="G43" s="187"/>
      <c r="H43" s="187"/>
      <c r="I43" s="187"/>
      <c r="J43" s="187"/>
      <c r="K43" s="187"/>
      <c r="L43" s="189"/>
      <c r="M43" s="187"/>
      <c r="N43" s="187"/>
      <c r="O43" s="187"/>
    </row>
    <row r="44" spans="1:15" ht="12" customHeight="1" x14ac:dyDescent="0.25">
      <c r="A44" s="187"/>
      <c r="B44" s="187"/>
      <c r="C44" s="187"/>
      <c r="D44" s="187"/>
      <c r="E44" s="187"/>
      <c r="F44" s="187"/>
      <c r="G44" s="187"/>
      <c r="H44" s="187"/>
      <c r="I44" s="187"/>
      <c r="J44" s="187"/>
      <c r="K44" s="187"/>
      <c r="L44" s="189"/>
      <c r="M44" s="187"/>
      <c r="N44" s="187"/>
      <c r="O44" s="187"/>
    </row>
    <row r="45" spans="1:15" ht="12" customHeight="1" x14ac:dyDescent="0.25">
      <c r="A45" s="187"/>
      <c r="B45" s="187"/>
      <c r="C45" s="187"/>
      <c r="D45" s="187"/>
      <c r="E45" s="187"/>
      <c r="F45" s="187"/>
      <c r="G45" s="187"/>
      <c r="H45" s="187"/>
      <c r="I45" s="187"/>
      <c r="J45" s="187"/>
      <c r="K45" s="187"/>
      <c r="L45" s="189"/>
      <c r="M45" s="187"/>
      <c r="N45" s="187"/>
      <c r="O45" s="187"/>
    </row>
    <row r="46" spans="1:15" ht="15" customHeight="1" x14ac:dyDescent="0.25">
      <c r="A46" s="187"/>
      <c r="B46" s="187"/>
      <c r="C46" s="187"/>
      <c r="D46" s="187"/>
      <c r="E46" s="187"/>
      <c r="F46" s="187"/>
      <c r="G46" s="187"/>
      <c r="H46" s="187"/>
      <c r="I46" s="187"/>
      <c r="J46" s="187"/>
      <c r="K46" s="187"/>
      <c r="L46" s="189"/>
      <c r="M46" s="187"/>
      <c r="N46" s="187"/>
      <c r="O46" s="187"/>
    </row>
    <row r="47" spans="1:15" x14ac:dyDescent="0.25">
      <c r="A47" s="187"/>
      <c r="B47" s="187"/>
      <c r="C47" s="187"/>
      <c r="D47" s="187"/>
      <c r="E47" s="187"/>
      <c r="F47" s="187"/>
      <c r="G47" s="187"/>
      <c r="H47" s="187"/>
      <c r="I47" s="187"/>
      <c r="J47" s="187"/>
      <c r="K47" s="187"/>
      <c r="L47" s="189"/>
      <c r="M47" s="187"/>
      <c r="N47" s="187"/>
      <c r="O47" s="187"/>
    </row>
    <row r="48" spans="1:15" x14ac:dyDescent="0.25">
      <c r="A48" s="187"/>
      <c r="B48" s="187"/>
      <c r="C48" s="187"/>
      <c r="D48" s="187"/>
      <c r="E48" s="187"/>
      <c r="F48" s="187"/>
      <c r="G48" s="187"/>
      <c r="H48" s="187"/>
      <c r="I48" s="187"/>
      <c r="J48" s="187"/>
      <c r="K48" s="187"/>
      <c r="L48" s="189"/>
      <c r="M48" s="187"/>
      <c r="N48" s="187"/>
      <c r="O48" s="187"/>
    </row>
    <row r="49" spans="1:12" x14ac:dyDescent="0.25">
      <c r="A49" s="187"/>
      <c r="B49" s="187"/>
      <c r="C49" s="187"/>
      <c r="D49" s="187"/>
      <c r="E49" s="187"/>
      <c r="F49" s="187"/>
      <c r="G49" s="187"/>
      <c r="H49" s="187"/>
      <c r="I49" s="187"/>
      <c r="J49" s="187"/>
      <c r="K49" s="187"/>
      <c r="L49" s="189"/>
    </row>
    <row r="50" spans="1:12" x14ac:dyDescent="0.25">
      <c r="A50" s="187"/>
      <c r="B50" s="187"/>
      <c r="C50" s="187"/>
      <c r="D50" s="187"/>
      <c r="E50" s="187"/>
      <c r="F50" s="187"/>
      <c r="G50" s="187"/>
      <c r="H50" s="187"/>
      <c r="I50" s="187"/>
      <c r="J50" s="187"/>
      <c r="K50" s="187"/>
      <c r="L50" s="189"/>
    </row>
    <row r="51" spans="1:12" x14ac:dyDescent="0.25">
      <c r="A51" s="187"/>
      <c r="B51" s="187"/>
      <c r="C51" s="187"/>
      <c r="D51" s="187"/>
      <c r="E51" s="187"/>
      <c r="F51" s="187"/>
      <c r="G51" s="187"/>
      <c r="H51" s="187"/>
      <c r="I51" s="187"/>
      <c r="J51" s="187"/>
      <c r="K51" s="187"/>
      <c r="L51" s="189"/>
    </row>
  </sheetData>
  <sheetProtection selectLockedCells="1"/>
  <mergeCells count="1">
    <mergeCell ref="B12:D12"/>
  </mergeCell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G216"/>
  <sheetViews>
    <sheetView showGridLines="0" topLeftCell="A127" zoomScale="85" zoomScaleNormal="85" workbookViewId="0">
      <selection activeCell="B134" sqref="B134"/>
    </sheetView>
  </sheetViews>
  <sheetFormatPr defaultColWidth="8.85546875" defaultRowHeight="15" x14ac:dyDescent="0.25"/>
  <cols>
    <col min="1" max="1" width="27.7109375" customWidth="1"/>
    <col min="2" max="2" width="15.42578125" customWidth="1"/>
  </cols>
  <sheetData>
    <row r="2" spans="1:23" ht="15.75" thickBot="1" x14ac:dyDescent="0.3">
      <c r="P2" s="17"/>
    </row>
    <row r="3" spans="1:23" x14ac:dyDescent="0.25">
      <c r="A3" s="339" t="s">
        <v>1</v>
      </c>
      <c r="B3" s="340"/>
      <c r="C3" s="325" t="s">
        <v>2</v>
      </c>
      <c r="D3" s="325"/>
      <c r="E3" s="325"/>
      <c r="F3" s="325"/>
      <c r="G3" s="326"/>
      <c r="H3" s="45"/>
      <c r="I3" s="45"/>
      <c r="P3" s="17"/>
    </row>
    <row r="4" spans="1:23" x14ac:dyDescent="0.25">
      <c r="A4" s="321" t="s">
        <v>3</v>
      </c>
      <c r="B4" s="322"/>
      <c r="C4" s="27" t="s">
        <v>4</v>
      </c>
      <c r="D4" s="27" t="s">
        <v>5</v>
      </c>
      <c r="E4" s="27" t="s">
        <v>6</v>
      </c>
      <c r="F4" s="27" t="s">
        <v>7</v>
      </c>
      <c r="G4" s="114" t="s">
        <v>8</v>
      </c>
      <c r="H4" s="27"/>
      <c r="I4" s="27"/>
      <c r="P4" s="17"/>
    </row>
    <row r="5" spans="1:23" x14ac:dyDescent="0.25">
      <c r="A5" s="9" t="s">
        <v>9</v>
      </c>
      <c r="B5" s="10" t="s">
        <v>10</v>
      </c>
      <c r="C5" s="27">
        <f>Z83</f>
        <v>149.09</v>
      </c>
      <c r="D5" s="27">
        <f>Z118</f>
        <v>3.44</v>
      </c>
      <c r="E5" s="27">
        <v>59</v>
      </c>
      <c r="F5" s="27">
        <v>70</v>
      </c>
      <c r="G5" s="114" t="s">
        <v>11</v>
      </c>
      <c r="H5" s="27"/>
      <c r="I5" s="27"/>
      <c r="P5" s="17"/>
    </row>
    <row r="6" spans="1:23" x14ac:dyDescent="0.25">
      <c r="A6" s="9" t="s">
        <v>12</v>
      </c>
      <c r="B6" s="10" t="s">
        <v>13</v>
      </c>
      <c r="C6" s="27">
        <f>Q83</f>
        <v>135.08000000000001</v>
      </c>
      <c r="D6" s="27">
        <f>Q118</f>
        <v>1.74</v>
      </c>
      <c r="E6" s="27">
        <v>59</v>
      </c>
      <c r="F6" s="27">
        <v>80</v>
      </c>
      <c r="G6" s="114" t="s">
        <v>14</v>
      </c>
      <c r="H6" s="27"/>
      <c r="I6" s="27"/>
      <c r="P6" s="17"/>
    </row>
    <row r="7" spans="1:23" x14ac:dyDescent="0.25">
      <c r="A7" s="9" t="s">
        <v>15</v>
      </c>
      <c r="B7" s="10" t="s">
        <v>16</v>
      </c>
      <c r="C7" s="27">
        <f>Z83</f>
        <v>149.09</v>
      </c>
      <c r="D7" s="27">
        <f>Z118</f>
        <v>3.44</v>
      </c>
      <c r="E7" s="27">
        <v>0</v>
      </c>
      <c r="F7" s="27">
        <v>70</v>
      </c>
      <c r="G7" s="114" t="s">
        <v>17</v>
      </c>
      <c r="H7" s="27"/>
      <c r="I7" s="27"/>
      <c r="P7" s="17"/>
    </row>
    <row r="8" spans="1:23" x14ac:dyDescent="0.25">
      <c r="A8" s="9" t="s">
        <v>18</v>
      </c>
      <c r="B8" s="10" t="s">
        <v>19</v>
      </c>
      <c r="C8" s="27">
        <f>Q83</f>
        <v>135.08000000000001</v>
      </c>
      <c r="D8" s="27">
        <f>Q118</f>
        <v>1.74</v>
      </c>
      <c r="E8" s="27">
        <v>0</v>
      </c>
      <c r="F8" s="27">
        <v>80</v>
      </c>
      <c r="G8" s="114" t="s">
        <v>20</v>
      </c>
      <c r="H8" s="27"/>
      <c r="I8" s="27"/>
      <c r="P8" s="17"/>
    </row>
    <row r="9" spans="1:23" ht="15.75" thickBot="1" x14ac:dyDescent="0.3">
      <c r="A9" s="331" t="s">
        <v>21</v>
      </c>
      <c r="B9" s="328"/>
      <c r="C9" s="5" t="s">
        <v>22</v>
      </c>
      <c r="D9" s="5" t="s">
        <v>23</v>
      </c>
      <c r="E9" s="5"/>
      <c r="F9" s="5"/>
      <c r="G9" s="6"/>
      <c r="P9" s="17"/>
    </row>
    <row r="10" spans="1:23" x14ac:dyDescent="0.25">
      <c r="A10" s="56" t="s">
        <v>24</v>
      </c>
      <c r="B10" s="10" t="s">
        <v>25</v>
      </c>
      <c r="C10">
        <f>250+$C$179</f>
        <v>287</v>
      </c>
      <c r="D10">
        <v>280</v>
      </c>
      <c r="E10" s="1" t="s">
        <v>24</v>
      </c>
      <c r="G10" s="329" t="s">
        <v>26</v>
      </c>
      <c r="H10" s="313"/>
      <c r="I10" s="313"/>
      <c r="M10" s="347" t="s">
        <v>27</v>
      </c>
      <c r="N10" s="348"/>
      <c r="O10" s="348"/>
      <c r="P10" s="348"/>
      <c r="Q10" s="348"/>
      <c r="R10" s="348"/>
      <c r="S10" s="349"/>
    </row>
    <row r="11" spans="1:23" x14ac:dyDescent="0.25">
      <c r="A11" s="56" t="s">
        <v>28</v>
      </c>
      <c r="B11" s="10" t="s">
        <v>29</v>
      </c>
      <c r="C11">
        <f>270+$C$179</f>
        <v>307</v>
      </c>
      <c r="D11">
        <v>300</v>
      </c>
      <c r="E11" s="1" t="s">
        <v>28</v>
      </c>
      <c r="G11" s="329"/>
      <c r="H11" s="313"/>
      <c r="I11" s="313"/>
      <c r="M11" s="350"/>
      <c r="N11" s="351"/>
      <c r="O11" s="351"/>
      <c r="P11" s="351"/>
      <c r="Q11" s="351"/>
      <c r="R11" s="351"/>
      <c r="S11" s="352"/>
    </row>
    <row r="12" spans="1:23" ht="15.75" thickBot="1" x14ac:dyDescent="0.3">
      <c r="A12" s="56" t="s">
        <v>30</v>
      </c>
      <c r="B12" s="10" t="s">
        <v>31</v>
      </c>
      <c r="C12">
        <f>290+$C$179</f>
        <v>327</v>
      </c>
      <c r="D12">
        <v>320</v>
      </c>
      <c r="E12" s="1" t="s">
        <v>30</v>
      </c>
      <c r="G12" s="329"/>
      <c r="H12" s="313"/>
      <c r="I12" s="313"/>
      <c r="M12" s="353"/>
      <c r="N12" s="354"/>
      <c r="O12" s="354"/>
      <c r="P12" s="354"/>
      <c r="Q12" s="354"/>
      <c r="R12" s="354"/>
      <c r="S12" s="355"/>
    </row>
    <row r="13" spans="1:23" ht="14.45" customHeight="1" x14ac:dyDescent="0.25">
      <c r="A13" s="56" t="s">
        <v>32</v>
      </c>
      <c r="B13" s="10" t="s">
        <v>33</v>
      </c>
      <c r="C13">
        <f>310+$C$179</f>
        <v>347</v>
      </c>
      <c r="D13">
        <v>340</v>
      </c>
      <c r="E13" s="1" t="s">
        <v>32</v>
      </c>
      <c r="G13" s="329"/>
      <c r="H13" s="313"/>
      <c r="I13" s="313"/>
      <c r="M13" s="40"/>
      <c r="N13" s="40"/>
      <c r="O13" s="40"/>
      <c r="P13" s="40"/>
      <c r="Q13" s="41"/>
      <c r="R13" s="41"/>
      <c r="S13" s="40"/>
    </row>
    <row r="14" spans="1:23" ht="14.45" customHeight="1" x14ac:dyDescent="0.25">
      <c r="A14" s="56" t="s">
        <v>34</v>
      </c>
      <c r="B14" s="10" t="s">
        <v>35</v>
      </c>
      <c r="C14">
        <f>330+$C$179</f>
        <v>367</v>
      </c>
      <c r="D14">
        <v>360</v>
      </c>
      <c r="E14" s="1" t="s">
        <v>34</v>
      </c>
      <c r="G14" s="329"/>
      <c r="H14" s="313"/>
      <c r="I14" s="313"/>
      <c r="M14" s="40"/>
      <c r="N14" s="40"/>
      <c r="O14" s="40"/>
      <c r="P14" s="40"/>
      <c r="Q14" s="41"/>
      <c r="R14" s="41"/>
      <c r="S14" s="40"/>
    </row>
    <row r="15" spans="1:23" ht="14.45" customHeight="1" x14ac:dyDescent="0.25">
      <c r="A15" s="56" t="s">
        <v>36</v>
      </c>
      <c r="B15" s="10" t="s">
        <v>37</v>
      </c>
      <c r="C15">
        <f>350+$C$179</f>
        <v>387</v>
      </c>
      <c r="D15">
        <v>380</v>
      </c>
      <c r="E15" s="1" t="s">
        <v>36</v>
      </c>
      <c r="G15" s="329"/>
      <c r="H15" s="313"/>
      <c r="I15" s="313"/>
      <c r="M15" s="40"/>
      <c r="N15" s="40"/>
      <c r="O15" s="40"/>
      <c r="P15" s="40"/>
      <c r="Q15" s="41"/>
      <c r="R15" s="41"/>
      <c r="S15" s="40"/>
    </row>
    <row r="16" spans="1:23" x14ac:dyDescent="0.25">
      <c r="A16" s="56" t="s">
        <v>38</v>
      </c>
      <c r="B16" s="10" t="s">
        <v>39</v>
      </c>
      <c r="C16">
        <f>370+$C$179</f>
        <v>407</v>
      </c>
      <c r="D16">
        <v>400</v>
      </c>
      <c r="E16" s="1" t="s">
        <v>38</v>
      </c>
      <c r="G16" s="329"/>
      <c r="H16" s="313"/>
      <c r="I16" s="313"/>
      <c r="W16" s="16"/>
    </row>
    <row r="17" spans="1:23" x14ac:dyDescent="0.25">
      <c r="A17" s="56" t="s">
        <v>40</v>
      </c>
      <c r="B17" s="10" t="s">
        <v>41</v>
      </c>
      <c r="C17">
        <f>390+$C$179</f>
        <v>427</v>
      </c>
      <c r="D17">
        <v>420</v>
      </c>
      <c r="E17" s="1" t="s">
        <v>40</v>
      </c>
      <c r="G17" s="329"/>
      <c r="H17" s="313"/>
      <c r="I17" s="313"/>
      <c r="M17" s="15"/>
    </row>
    <row r="18" spans="1:23" x14ac:dyDescent="0.25">
      <c r="A18" s="56" t="s">
        <v>42</v>
      </c>
      <c r="B18" s="10" t="s">
        <v>43</v>
      </c>
      <c r="C18">
        <f>410+$C$179</f>
        <v>447</v>
      </c>
      <c r="D18">
        <v>440</v>
      </c>
      <c r="E18" s="1" t="s">
        <v>42</v>
      </c>
      <c r="G18" s="329"/>
      <c r="H18" s="313"/>
      <c r="I18" s="313"/>
    </row>
    <row r="19" spans="1:23" x14ac:dyDescent="0.25">
      <c r="A19" s="56" t="s">
        <v>44</v>
      </c>
      <c r="B19" s="10" t="s">
        <v>45</v>
      </c>
      <c r="C19">
        <f>430+$C$179</f>
        <v>467</v>
      </c>
      <c r="D19">
        <v>460</v>
      </c>
      <c r="E19" s="1" t="s">
        <v>44</v>
      </c>
      <c r="G19" s="329"/>
      <c r="H19" s="313"/>
      <c r="I19" s="313"/>
    </row>
    <row r="20" spans="1:23" x14ac:dyDescent="0.25">
      <c r="A20" s="56" t="s">
        <v>46</v>
      </c>
      <c r="B20" s="10" t="s">
        <v>47</v>
      </c>
      <c r="C20">
        <f>450+$C$179</f>
        <v>487</v>
      </c>
      <c r="D20">
        <v>480</v>
      </c>
      <c r="E20" s="1" t="s">
        <v>46</v>
      </c>
      <c r="G20" s="329"/>
      <c r="H20" s="313"/>
      <c r="I20" s="313"/>
    </row>
    <row r="21" spans="1:23" x14ac:dyDescent="0.25">
      <c r="A21" s="58" t="s">
        <v>48</v>
      </c>
      <c r="B21" s="12" t="s">
        <v>49</v>
      </c>
      <c r="C21" s="4">
        <f>470+$C$179</f>
        <v>507</v>
      </c>
      <c r="D21" s="4">
        <v>500</v>
      </c>
      <c r="E21" s="32" t="s">
        <v>48</v>
      </c>
      <c r="F21" s="4"/>
      <c r="G21" s="330"/>
      <c r="H21" s="313"/>
      <c r="I21" s="313"/>
    </row>
    <row r="22" spans="1:23" x14ac:dyDescent="0.25">
      <c r="A22" s="327" t="s">
        <v>50</v>
      </c>
      <c r="B22" s="328"/>
      <c r="C22" s="93" t="s">
        <v>51</v>
      </c>
      <c r="D22" s="93" t="s">
        <v>52</v>
      </c>
      <c r="E22" s="93" t="s">
        <v>53</v>
      </c>
      <c r="F22" s="93" t="s">
        <v>54</v>
      </c>
      <c r="G22" s="91"/>
      <c r="H22" s="313"/>
      <c r="I22" s="313"/>
      <c r="K22" s="109"/>
    </row>
    <row r="23" spans="1:23" x14ac:dyDescent="0.25">
      <c r="A23" s="9" t="s">
        <v>55</v>
      </c>
      <c r="B23" s="10" t="s">
        <v>56</v>
      </c>
      <c r="C23">
        <v>303</v>
      </c>
      <c r="D23">
        <f>108-60</f>
        <v>48</v>
      </c>
      <c r="E23">
        <f>AB82+AD82+AF82</f>
        <v>55.129999999999995</v>
      </c>
      <c r="F23">
        <f>S82+U82+W82</f>
        <v>58.299999999999983</v>
      </c>
      <c r="G23" s="81"/>
      <c r="H23" s="30">
        <v>320</v>
      </c>
      <c r="I23" t="s">
        <v>55</v>
      </c>
    </row>
    <row r="24" spans="1:23" x14ac:dyDescent="0.25">
      <c r="A24" s="9" t="s">
        <v>57</v>
      </c>
      <c r="B24" s="10" t="s">
        <v>58</v>
      </c>
      <c r="C24">
        <v>323</v>
      </c>
      <c r="D24">
        <f>108-40</f>
        <v>68</v>
      </c>
      <c r="E24">
        <f>AB82+AD82</f>
        <v>37.370000000000005</v>
      </c>
      <c r="F24">
        <f>S82+U82</f>
        <v>39.20999999999998</v>
      </c>
      <c r="G24" s="81"/>
      <c r="H24" s="30">
        <v>340</v>
      </c>
      <c r="I24" t="s">
        <v>57</v>
      </c>
      <c r="W24" s="16"/>
    </row>
    <row r="25" spans="1:23" x14ac:dyDescent="0.25">
      <c r="A25" s="9" t="s">
        <v>59</v>
      </c>
      <c r="B25" s="10" t="s">
        <v>60</v>
      </c>
      <c r="C25">
        <v>343</v>
      </c>
      <c r="D25">
        <f>108-20</f>
        <v>88</v>
      </c>
      <c r="E25">
        <f>AB82</f>
        <v>19</v>
      </c>
      <c r="F25">
        <f>S82</f>
        <v>19.769999999999982</v>
      </c>
      <c r="G25" s="81"/>
      <c r="H25" s="30">
        <v>360</v>
      </c>
      <c r="I25" t="s">
        <v>59</v>
      </c>
    </row>
    <row r="26" spans="1:23" x14ac:dyDescent="0.25">
      <c r="A26" s="9" t="s">
        <v>61</v>
      </c>
      <c r="B26" s="10" t="s">
        <v>62</v>
      </c>
      <c r="C26">
        <v>363</v>
      </c>
      <c r="D26">
        <v>108</v>
      </c>
      <c r="E26">
        <v>0</v>
      </c>
      <c r="F26">
        <v>0</v>
      </c>
      <c r="G26" s="81"/>
      <c r="H26" s="30">
        <v>380</v>
      </c>
      <c r="I26" t="s">
        <v>61</v>
      </c>
    </row>
    <row r="27" spans="1:23" x14ac:dyDescent="0.25">
      <c r="A27" s="9" t="s">
        <v>63</v>
      </c>
      <c r="B27" s="10" t="s">
        <v>64</v>
      </c>
      <c r="C27">
        <v>383</v>
      </c>
      <c r="D27">
        <v>108</v>
      </c>
      <c r="E27">
        <v>0</v>
      </c>
      <c r="F27">
        <v>0</v>
      </c>
      <c r="G27" s="81"/>
      <c r="H27" s="30">
        <v>400</v>
      </c>
      <c r="I27" t="s">
        <v>63</v>
      </c>
    </row>
    <row r="28" spans="1:23" x14ac:dyDescent="0.25">
      <c r="A28" s="9" t="s">
        <v>65</v>
      </c>
      <c r="B28" s="10" t="s">
        <v>66</v>
      </c>
      <c r="C28">
        <v>403</v>
      </c>
      <c r="D28">
        <v>108</v>
      </c>
      <c r="E28">
        <v>0</v>
      </c>
      <c r="F28">
        <v>0</v>
      </c>
      <c r="G28" s="81"/>
      <c r="H28" s="30">
        <v>420</v>
      </c>
      <c r="I28" t="s">
        <v>65</v>
      </c>
    </row>
    <row r="29" spans="1:23" x14ac:dyDescent="0.25">
      <c r="A29" s="9" t="s">
        <v>67</v>
      </c>
      <c r="B29" s="10" t="s">
        <v>68</v>
      </c>
      <c r="C29">
        <v>423</v>
      </c>
      <c r="D29">
        <v>108</v>
      </c>
      <c r="E29">
        <v>0</v>
      </c>
      <c r="F29">
        <v>0</v>
      </c>
      <c r="G29" s="81"/>
      <c r="H29" s="30">
        <v>440</v>
      </c>
      <c r="I29" t="s">
        <v>67</v>
      </c>
    </row>
    <row r="30" spans="1:23" x14ac:dyDescent="0.25">
      <c r="A30" s="9" t="s">
        <v>69</v>
      </c>
      <c r="B30" s="10" t="s">
        <v>70</v>
      </c>
      <c r="C30">
        <v>443</v>
      </c>
      <c r="D30">
        <v>108</v>
      </c>
      <c r="E30">
        <v>0</v>
      </c>
      <c r="F30">
        <v>0</v>
      </c>
      <c r="G30" s="81"/>
      <c r="H30" s="30">
        <v>460</v>
      </c>
      <c r="I30" t="s">
        <v>69</v>
      </c>
    </row>
    <row r="31" spans="1:23" x14ac:dyDescent="0.25">
      <c r="A31" s="9" t="s">
        <v>71</v>
      </c>
      <c r="B31" s="10" t="s">
        <v>72</v>
      </c>
      <c r="C31">
        <v>463</v>
      </c>
      <c r="D31">
        <v>108</v>
      </c>
      <c r="E31">
        <v>0</v>
      </c>
      <c r="F31">
        <v>0</v>
      </c>
      <c r="G31" s="81"/>
      <c r="H31" s="30">
        <v>480</v>
      </c>
      <c r="I31" t="s">
        <v>71</v>
      </c>
    </row>
    <row r="32" spans="1:23" x14ac:dyDescent="0.25">
      <c r="A32" s="9" t="s">
        <v>73</v>
      </c>
      <c r="B32" s="10" t="s">
        <v>74</v>
      </c>
      <c r="C32">
        <v>483</v>
      </c>
      <c r="D32">
        <v>108</v>
      </c>
      <c r="E32">
        <v>0</v>
      </c>
      <c r="F32">
        <v>0</v>
      </c>
      <c r="G32" s="81"/>
      <c r="H32" s="30">
        <v>500</v>
      </c>
      <c r="I32" t="s">
        <v>73</v>
      </c>
    </row>
    <row r="33" spans="1:9" x14ac:dyDescent="0.25">
      <c r="A33" s="327" t="s">
        <v>75</v>
      </c>
      <c r="B33" s="328"/>
      <c r="C33" s="93" t="s">
        <v>76</v>
      </c>
      <c r="D33" s="19"/>
      <c r="E33" s="19"/>
      <c r="F33" s="19"/>
      <c r="G33" s="91"/>
      <c r="H33" s="313"/>
      <c r="I33" s="313"/>
    </row>
    <row r="34" spans="1:9" x14ac:dyDescent="0.25">
      <c r="A34" s="24" t="s">
        <v>77</v>
      </c>
      <c r="B34" s="24" t="s">
        <v>78</v>
      </c>
      <c r="C34" s="26">
        <v>300</v>
      </c>
      <c r="D34" t="s">
        <v>77</v>
      </c>
      <c r="G34" s="81"/>
      <c r="H34" s="313"/>
      <c r="I34" s="313"/>
    </row>
    <row r="35" spans="1:9" x14ac:dyDescent="0.25">
      <c r="A35" s="24" t="s">
        <v>79</v>
      </c>
      <c r="B35" s="24" t="s">
        <v>80</v>
      </c>
      <c r="C35">
        <v>315</v>
      </c>
      <c r="D35" t="s">
        <v>79</v>
      </c>
      <c r="G35" s="81"/>
      <c r="H35" s="313"/>
      <c r="I35" s="313"/>
    </row>
    <row r="36" spans="1:9" x14ac:dyDescent="0.25">
      <c r="A36" s="24" t="s">
        <v>81</v>
      </c>
      <c r="B36" s="24" t="s">
        <v>82</v>
      </c>
      <c r="C36">
        <v>330</v>
      </c>
      <c r="D36" t="s">
        <v>81</v>
      </c>
      <c r="G36" s="81"/>
      <c r="H36" s="313"/>
      <c r="I36" s="313"/>
    </row>
    <row r="37" spans="1:9" x14ac:dyDescent="0.25">
      <c r="A37" s="24" t="s">
        <v>83</v>
      </c>
      <c r="B37" s="24" t="s">
        <v>84</v>
      </c>
      <c r="C37">
        <v>345</v>
      </c>
      <c r="D37" t="s">
        <v>83</v>
      </c>
      <c r="G37" s="81"/>
      <c r="H37" s="313"/>
      <c r="I37" s="313"/>
    </row>
    <row r="38" spans="1:9" x14ac:dyDescent="0.25">
      <c r="A38" s="24" t="s">
        <v>85</v>
      </c>
      <c r="B38" s="24" t="s">
        <v>86</v>
      </c>
      <c r="C38">
        <v>360</v>
      </c>
      <c r="D38" t="s">
        <v>85</v>
      </c>
      <c r="G38" s="81"/>
      <c r="H38" s="313"/>
      <c r="I38" s="313"/>
    </row>
    <row r="39" spans="1:9" x14ac:dyDescent="0.25">
      <c r="A39" s="24" t="s">
        <v>87</v>
      </c>
      <c r="B39" s="24" t="s">
        <v>88</v>
      </c>
      <c r="C39">
        <v>375</v>
      </c>
      <c r="D39" t="s">
        <v>87</v>
      </c>
      <c r="G39" s="81"/>
      <c r="H39" s="313"/>
      <c r="I39" s="313"/>
    </row>
    <row r="40" spans="1:9" x14ac:dyDescent="0.25">
      <c r="A40" s="24" t="s">
        <v>89</v>
      </c>
      <c r="B40" s="24" t="s">
        <v>90</v>
      </c>
      <c r="C40">
        <v>390</v>
      </c>
      <c r="D40" t="s">
        <v>89</v>
      </c>
      <c r="G40" s="81"/>
      <c r="H40" s="313"/>
      <c r="I40" s="313"/>
    </row>
    <row r="41" spans="1:9" x14ac:dyDescent="0.25">
      <c r="A41" s="24" t="s">
        <v>91</v>
      </c>
      <c r="B41" s="24" t="s">
        <v>92</v>
      </c>
      <c r="C41">
        <v>405</v>
      </c>
      <c r="D41" t="s">
        <v>91</v>
      </c>
      <c r="G41" s="81"/>
      <c r="H41" s="313"/>
      <c r="I41" s="313"/>
    </row>
    <row r="42" spans="1:9" x14ac:dyDescent="0.25">
      <c r="A42" s="24" t="s">
        <v>93</v>
      </c>
      <c r="B42" s="24" t="s">
        <v>94</v>
      </c>
      <c r="C42">
        <v>420</v>
      </c>
      <c r="D42" t="s">
        <v>93</v>
      </c>
      <c r="G42" s="81"/>
      <c r="H42" s="313"/>
      <c r="I42" s="313"/>
    </row>
    <row r="43" spans="1:9" x14ac:dyDescent="0.25">
      <c r="A43" s="24" t="s">
        <v>95</v>
      </c>
      <c r="B43" s="24" t="s">
        <v>96</v>
      </c>
      <c r="C43">
        <v>435</v>
      </c>
      <c r="D43" t="s">
        <v>95</v>
      </c>
      <c r="G43" s="81"/>
      <c r="H43" s="313"/>
      <c r="I43" s="313"/>
    </row>
    <row r="44" spans="1:9" x14ac:dyDescent="0.25">
      <c r="A44" s="24" t="s">
        <v>97</v>
      </c>
      <c r="B44" s="24" t="s">
        <v>98</v>
      </c>
      <c r="C44">
        <v>450</v>
      </c>
      <c r="D44" t="s">
        <v>97</v>
      </c>
      <c r="G44" s="81"/>
      <c r="H44" s="313"/>
      <c r="I44" s="313"/>
    </row>
    <row r="45" spans="1:9" x14ac:dyDescent="0.25">
      <c r="A45" s="24" t="s">
        <v>99</v>
      </c>
      <c r="B45" s="24" t="s">
        <v>100</v>
      </c>
      <c r="C45">
        <v>465</v>
      </c>
      <c r="D45" t="s">
        <v>99</v>
      </c>
      <c r="G45" s="81"/>
      <c r="H45" s="313"/>
      <c r="I45" s="313"/>
    </row>
    <row r="46" spans="1:9" x14ac:dyDescent="0.25">
      <c r="A46" s="24" t="s">
        <v>101</v>
      </c>
      <c r="B46" s="24" t="s">
        <v>102</v>
      </c>
      <c r="C46">
        <v>480</v>
      </c>
      <c r="D46" t="s">
        <v>101</v>
      </c>
      <c r="G46" s="81"/>
      <c r="H46" s="313"/>
      <c r="I46" s="313"/>
    </row>
    <row r="47" spans="1:9" x14ac:dyDescent="0.25">
      <c r="A47" s="24" t="s">
        <v>103</v>
      </c>
      <c r="B47" s="24" t="s">
        <v>104</v>
      </c>
      <c r="C47">
        <v>495</v>
      </c>
      <c r="D47" t="s">
        <v>103</v>
      </c>
      <c r="G47" s="81"/>
      <c r="H47" s="313"/>
      <c r="I47" s="313"/>
    </row>
    <row r="48" spans="1:9" x14ac:dyDescent="0.25">
      <c r="A48" s="24" t="s">
        <v>105</v>
      </c>
      <c r="B48" s="24" t="s">
        <v>106</v>
      </c>
      <c r="C48">
        <v>510</v>
      </c>
      <c r="D48" t="s">
        <v>105</v>
      </c>
      <c r="G48" s="81"/>
      <c r="H48" s="313"/>
      <c r="I48" s="313"/>
    </row>
    <row r="49" spans="1:25" x14ac:dyDescent="0.25">
      <c r="A49" s="327" t="s">
        <v>107</v>
      </c>
      <c r="B49" s="328"/>
      <c r="C49" s="93" t="s">
        <v>108</v>
      </c>
      <c r="D49" s="19"/>
      <c r="E49" s="19"/>
      <c r="F49" s="19"/>
      <c r="G49" s="91"/>
      <c r="H49" s="313"/>
      <c r="I49" s="313"/>
    </row>
    <row r="50" spans="1:25" x14ac:dyDescent="0.25">
      <c r="A50" s="9" t="s">
        <v>109</v>
      </c>
      <c r="B50" s="10" t="s">
        <v>110</v>
      </c>
      <c r="C50">
        <v>380</v>
      </c>
      <c r="D50" t="s">
        <v>109</v>
      </c>
      <c r="G50" s="81"/>
      <c r="H50" s="313"/>
      <c r="I50" s="313"/>
    </row>
    <row r="51" spans="1:25" x14ac:dyDescent="0.25">
      <c r="A51" s="9" t="s">
        <v>111</v>
      </c>
      <c r="B51" s="10" t="s">
        <v>112</v>
      </c>
      <c r="C51">
        <v>390</v>
      </c>
      <c r="D51" t="s">
        <v>111</v>
      </c>
      <c r="G51" s="81"/>
      <c r="H51" s="313"/>
      <c r="I51" s="313"/>
    </row>
    <row r="52" spans="1:25" x14ac:dyDescent="0.25">
      <c r="A52" s="9" t="s">
        <v>113</v>
      </c>
      <c r="B52" s="10" t="s">
        <v>114</v>
      </c>
      <c r="C52">
        <v>400</v>
      </c>
      <c r="D52" t="s">
        <v>113</v>
      </c>
      <c r="G52" s="81"/>
      <c r="H52" s="313"/>
      <c r="I52" s="313"/>
    </row>
    <row r="53" spans="1:25" x14ac:dyDescent="0.25">
      <c r="A53" s="9" t="s">
        <v>115</v>
      </c>
      <c r="B53" s="10" t="s">
        <v>116</v>
      </c>
      <c r="C53">
        <v>410</v>
      </c>
      <c r="D53" t="s">
        <v>115</v>
      </c>
      <c r="G53" s="81"/>
      <c r="H53" s="313"/>
      <c r="I53" s="313"/>
    </row>
    <row r="54" spans="1:25" x14ac:dyDescent="0.25">
      <c r="A54" s="9" t="s">
        <v>117</v>
      </c>
      <c r="B54" s="10" t="s">
        <v>118</v>
      </c>
      <c r="C54">
        <v>420</v>
      </c>
      <c r="D54" t="s">
        <v>117</v>
      </c>
      <c r="G54" s="81"/>
      <c r="H54" s="313"/>
      <c r="I54" s="313"/>
    </row>
    <row r="55" spans="1:25" x14ac:dyDescent="0.25">
      <c r="A55" s="9" t="s">
        <v>119</v>
      </c>
      <c r="B55" s="10" t="s">
        <v>120</v>
      </c>
      <c r="C55">
        <v>430</v>
      </c>
      <c r="D55" t="s">
        <v>119</v>
      </c>
      <c r="G55" s="81"/>
      <c r="H55" s="313"/>
      <c r="I55" s="313"/>
    </row>
    <row r="56" spans="1:25" x14ac:dyDescent="0.25">
      <c r="A56" s="9" t="s">
        <v>121</v>
      </c>
      <c r="B56" s="10" t="s">
        <v>122</v>
      </c>
      <c r="C56">
        <v>440</v>
      </c>
      <c r="D56" t="s">
        <v>121</v>
      </c>
      <c r="G56" s="81"/>
      <c r="H56" s="313"/>
      <c r="I56" s="313"/>
    </row>
    <row r="57" spans="1:25" x14ac:dyDescent="0.25">
      <c r="A57" s="9" t="s">
        <v>123</v>
      </c>
      <c r="B57" s="10" t="s">
        <v>124</v>
      </c>
      <c r="C57">
        <v>450</v>
      </c>
      <c r="D57" t="s">
        <v>123</v>
      </c>
      <c r="G57" s="81"/>
      <c r="H57" s="313"/>
      <c r="I57" s="313"/>
    </row>
    <row r="58" spans="1:25" x14ac:dyDescent="0.25">
      <c r="A58" s="9" t="s">
        <v>125</v>
      </c>
      <c r="B58" s="10" t="s">
        <v>126</v>
      </c>
      <c r="C58">
        <v>460</v>
      </c>
      <c r="D58" t="s">
        <v>125</v>
      </c>
      <c r="G58" s="81"/>
      <c r="H58" s="313"/>
      <c r="I58" s="313"/>
    </row>
    <row r="59" spans="1:25" x14ac:dyDescent="0.25">
      <c r="A59" s="9" t="s">
        <v>127</v>
      </c>
      <c r="B59" s="10" t="s">
        <v>128</v>
      </c>
      <c r="C59">
        <v>470</v>
      </c>
      <c r="D59" t="s">
        <v>127</v>
      </c>
      <c r="G59" s="81"/>
      <c r="H59" s="313"/>
      <c r="I59" s="313"/>
    </row>
    <row r="60" spans="1:25" x14ac:dyDescent="0.25">
      <c r="A60" s="9" t="s">
        <v>129</v>
      </c>
      <c r="B60" s="10" t="s">
        <v>130</v>
      </c>
      <c r="C60">
        <v>480</v>
      </c>
      <c r="D60" t="s">
        <v>129</v>
      </c>
      <c r="G60" s="81"/>
      <c r="H60" s="313"/>
      <c r="I60" s="313"/>
      <c r="U60" t="s">
        <v>131</v>
      </c>
      <c r="X60">
        <v>81</v>
      </c>
      <c r="Y60" t="s">
        <v>132</v>
      </c>
    </row>
    <row r="61" spans="1:25" x14ac:dyDescent="0.25">
      <c r="A61" s="9" t="s">
        <v>133</v>
      </c>
      <c r="B61" s="10" t="s">
        <v>134</v>
      </c>
      <c r="C61">
        <v>490</v>
      </c>
      <c r="D61" t="s">
        <v>133</v>
      </c>
      <c r="G61" s="81"/>
      <c r="H61" s="313"/>
      <c r="I61" s="313"/>
      <c r="U61" t="s">
        <v>135</v>
      </c>
      <c r="X61">
        <v>55</v>
      </c>
      <c r="Y61" t="s">
        <v>132</v>
      </c>
    </row>
    <row r="62" spans="1:25" x14ac:dyDescent="0.25">
      <c r="A62" s="9" t="s">
        <v>136</v>
      </c>
      <c r="B62" s="10" t="s">
        <v>137</v>
      </c>
      <c r="C62">
        <v>500</v>
      </c>
      <c r="D62" t="s">
        <v>136</v>
      </c>
      <c r="G62" s="81"/>
      <c r="H62" s="313"/>
      <c r="I62" s="313"/>
    </row>
    <row r="63" spans="1:25" x14ac:dyDescent="0.25">
      <c r="A63" s="9" t="s">
        <v>138</v>
      </c>
      <c r="B63" s="10" t="s">
        <v>139</v>
      </c>
      <c r="C63">
        <v>510</v>
      </c>
      <c r="D63" t="s">
        <v>138</v>
      </c>
      <c r="G63" s="81"/>
      <c r="H63" s="313"/>
      <c r="I63" s="313"/>
    </row>
    <row r="64" spans="1:25" x14ac:dyDescent="0.25">
      <c r="A64" s="9" t="s">
        <v>140</v>
      </c>
      <c r="B64" s="10" t="s">
        <v>141</v>
      </c>
      <c r="C64">
        <v>520</v>
      </c>
      <c r="D64" t="s">
        <v>140</v>
      </c>
      <c r="G64" s="81"/>
      <c r="H64" s="313"/>
      <c r="I64" s="313"/>
    </row>
    <row r="65" spans="1:33" x14ac:dyDescent="0.25">
      <c r="A65" s="9" t="s">
        <v>142</v>
      </c>
      <c r="B65" s="10" t="s">
        <v>143</v>
      </c>
      <c r="C65">
        <v>530</v>
      </c>
      <c r="D65" t="s">
        <v>142</v>
      </c>
      <c r="G65" s="81"/>
      <c r="H65" s="313"/>
      <c r="I65" s="313"/>
    </row>
    <row r="66" spans="1:33" x14ac:dyDescent="0.25">
      <c r="A66" s="327" t="s">
        <v>144</v>
      </c>
      <c r="B66" s="328"/>
      <c r="C66" s="93" t="s">
        <v>145</v>
      </c>
      <c r="D66" s="19"/>
      <c r="E66" s="19"/>
      <c r="F66" s="19"/>
      <c r="G66" s="91"/>
      <c r="H66" s="313"/>
      <c r="I66" s="313"/>
    </row>
    <row r="67" spans="1:33" x14ac:dyDescent="0.25">
      <c r="A67" s="9" t="s">
        <v>146</v>
      </c>
      <c r="B67" s="10" t="s">
        <v>147</v>
      </c>
      <c r="C67">
        <v>360</v>
      </c>
      <c r="D67" t="s">
        <v>146</v>
      </c>
      <c r="G67" s="81"/>
      <c r="H67" s="313"/>
      <c r="I67" s="313"/>
    </row>
    <row r="68" spans="1:33" x14ac:dyDescent="0.25">
      <c r="A68" s="9" t="s">
        <v>148</v>
      </c>
      <c r="B68" s="10" t="s">
        <v>149</v>
      </c>
      <c r="C68">
        <v>370</v>
      </c>
      <c r="D68" t="s">
        <v>148</v>
      </c>
      <c r="G68" s="81"/>
      <c r="H68" s="313"/>
      <c r="I68" s="313"/>
    </row>
    <row r="69" spans="1:33" x14ac:dyDescent="0.25">
      <c r="A69" s="9" t="s">
        <v>150</v>
      </c>
      <c r="B69" s="10" t="s">
        <v>151</v>
      </c>
      <c r="C69">
        <v>380</v>
      </c>
      <c r="D69" t="s">
        <v>150</v>
      </c>
      <c r="G69" s="81"/>
      <c r="H69" s="313"/>
      <c r="I69" s="313"/>
    </row>
    <row r="70" spans="1:33" x14ac:dyDescent="0.25">
      <c r="A70" s="9" t="s">
        <v>152</v>
      </c>
      <c r="B70" s="10" t="s">
        <v>153</v>
      </c>
      <c r="C70">
        <v>390</v>
      </c>
      <c r="D70" t="s">
        <v>152</v>
      </c>
      <c r="G70" s="81"/>
      <c r="H70" s="313"/>
      <c r="I70" s="313"/>
    </row>
    <row r="71" spans="1:33" x14ac:dyDescent="0.25">
      <c r="A71" s="9" t="s">
        <v>154</v>
      </c>
      <c r="B71" s="10" t="s">
        <v>155</v>
      </c>
      <c r="C71">
        <v>400</v>
      </c>
      <c r="D71" t="s">
        <v>154</v>
      </c>
      <c r="G71" s="81"/>
      <c r="H71" s="313"/>
      <c r="I71" s="313"/>
    </row>
    <row r="72" spans="1:33" x14ac:dyDescent="0.25">
      <c r="A72" s="9" t="s">
        <v>156</v>
      </c>
      <c r="B72" s="10" t="s">
        <v>157</v>
      </c>
      <c r="C72">
        <v>410</v>
      </c>
      <c r="D72" t="s">
        <v>156</v>
      </c>
      <c r="G72" s="81"/>
      <c r="H72" s="313"/>
      <c r="I72" s="313"/>
    </row>
    <row r="73" spans="1:33" x14ac:dyDescent="0.25">
      <c r="A73" s="9" t="s">
        <v>158</v>
      </c>
      <c r="B73" s="10" t="s">
        <v>159</v>
      </c>
      <c r="C73">
        <v>420</v>
      </c>
      <c r="D73" t="s">
        <v>158</v>
      </c>
      <c r="G73" s="81"/>
      <c r="H73" s="313"/>
      <c r="I73" s="313"/>
    </row>
    <row r="74" spans="1:33" x14ac:dyDescent="0.25">
      <c r="A74" s="9" t="s">
        <v>160</v>
      </c>
      <c r="B74" s="10" t="s">
        <v>161</v>
      </c>
      <c r="C74">
        <v>430</v>
      </c>
      <c r="D74" t="s">
        <v>160</v>
      </c>
      <c r="G74" s="81"/>
      <c r="H74" s="313"/>
      <c r="I74" s="313"/>
    </row>
    <row r="75" spans="1:33" x14ac:dyDescent="0.25">
      <c r="A75" s="9" t="s">
        <v>162</v>
      </c>
      <c r="B75" s="10" t="s">
        <v>163</v>
      </c>
      <c r="C75">
        <v>440</v>
      </c>
      <c r="D75" t="s">
        <v>162</v>
      </c>
      <c r="G75" s="81"/>
      <c r="H75" s="313"/>
      <c r="I75" s="313"/>
    </row>
    <row r="76" spans="1:33" x14ac:dyDescent="0.25">
      <c r="A76" s="9" t="s">
        <v>164</v>
      </c>
      <c r="B76" s="10" t="s">
        <v>165</v>
      </c>
      <c r="C76">
        <v>450</v>
      </c>
      <c r="D76" t="s">
        <v>164</v>
      </c>
      <c r="G76" s="81"/>
      <c r="H76" s="313"/>
      <c r="I76" s="313"/>
    </row>
    <row r="77" spans="1:33" x14ac:dyDescent="0.25">
      <c r="A77" s="9" t="s">
        <v>166</v>
      </c>
      <c r="B77" s="10" t="s">
        <v>167</v>
      </c>
      <c r="C77">
        <v>460</v>
      </c>
      <c r="D77" t="s">
        <v>166</v>
      </c>
      <c r="G77" s="81"/>
      <c r="H77" s="313"/>
      <c r="I77" s="313"/>
    </row>
    <row r="78" spans="1:33" x14ac:dyDescent="0.25">
      <c r="A78" s="9" t="s">
        <v>168</v>
      </c>
      <c r="B78" s="10" t="s">
        <v>169</v>
      </c>
      <c r="C78">
        <v>470</v>
      </c>
      <c r="D78" t="s">
        <v>168</v>
      </c>
      <c r="G78" s="81"/>
      <c r="H78" s="313"/>
      <c r="I78" s="313"/>
      <c r="P78" s="335" t="s">
        <v>170</v>
      </c>
      <c r="Q78" s="345"/>
      <c r="R78" s="345"/>
      <c r="S78" s="345"/>
      <c r="T78" s="345"/>
      <c r="U78" s="345"/>
      <c r="V78" s="345"/>
      <c r="W78" s="345"/>
      <c r="X78" s="345"/>
      <c r="Y78" s="345"/>
      <c r="Z78" s="345"/>
      <c r="AA78" s="345"/>
      <c r="AB78" s="345"/>
      <c r="AC78" s="345"/>
      <c r="AD78" s="345"/>
      <c r="AE78" s="345"/>
      <c r="AF78" s="345"/>
      <c r="AG78" s="343"/>
    </row>
    <row r="79" spans="1:33" x14ac:dyDescent="0.25">
      <c r="A79" s="9" t="s">
        <v>171</v>
      </c>
      <c r="B79" s="10" t="s">
        <v>172</v>
      </c>
      <c r="C79">
        <v>480</v>
      </c>
      <c r="D79" t="s">
        <v>171</v>
      </c>
      <c r="G79" s="81"/>
      <c r="H79" s="313"/>
      <c r="I79" s="313"/>
      <c r="P79" s="336"/>
      <c r="Q79" s="346"/>
      <c r="R79" s="346"/>
      <c r="S79" s="346"/>
      <c r="T79" s="346"/>
      <c r="U79" s="346"/>
      <c r="V79" s="346"/>
      <c r="W79" s="346"/>
      <c r="X79" s="346"/>
      <c r="Y79" s="346"/>
      <c r="Z79" s="346"/>
      <c r="AA79" s="346"/>
      <c r="AB79" s="346"/>
      <c r="AC79" s="346"/>
      <c r="AD79" s="346"/>
      <c r="AE79" s="346"/>
      <c r="AF79" s="346"/>
      <c r="AG79" s="344"/>
    </row>
    <row r="80" spans="1:33" x14ac:dyDescent="0.25">
      <c r="A80" s="9" t="s">
        <v>173</v>
      </c>
      <c r="B80" s="10" t="s">
        <v>174</v>
      </c>
      <c r="C80">
        <v>490</v>
      </c>
      <c r="D80" t="s">
        <v>173</v>
      </c>
      <c r="G80" s="81"/>
      <c r="H80" s="313"/>
      <c r="I80" s="313"/>
      <c r="P80" s="341" t="s">
        <v>175</v>
      </c>
      <c r="Q80" s="356" t="s">
        <v>176</v>
      </c>
      <c r="R80" s="343" t="s">
        <v>177</v>
      </c>
      <c r="S80" s="335" t="s">
        <v>59</v>
      </c>
      <c r="T80" s="343" t="s">
        <v>177</v>
      </c>
      <c r="U80" s="345" t="s">
        <v>57</v>
      </c>
      <c r="V80" s="345" t="s">
        <v>177</v>
      </c>
      <c r="W80" s="335" t="s">
        <v>55</v>
      </c>
      <c r="X80" s="343" t="s">
        <v>177</v>
      </c>
      <c r="Y80" s="358" t="s">
        <v>178</v>
      </c>
      <c r="Z80" s="333" t="s">
        <v>176</v>
      </c>
      <c r="AA80" s="343" t="s">
        <v>177</v>
      </c>
      <c r="AB80" s="335" t="s">
        <v>59</v>
      </c>
      <c r="AC80" s="343" t="s">
        <v>177</v>
      </c>
      <c r="AD80" s="345" t="s">
        <v>57</v>
      </c>
      <c r="AE80" s="343" t="s">
        <v>177</v>
      </c>
      <c r="AF80" s="345" t="s">
        <v>55</v>
      </c>
      <c r="AG80" s="343" t="s">
        <v>177</v>
      </c>
    </row>
    <row r="81" spans="1:33" ht="14.45" customHeight="1" x14ac:dyDescent="0.25">
      <c r="A81" s="9" t="s">
        <v>179</v>
      </c>
      <c r="B81" s="10" t="s">
        <v>180</v>
      </c>
      <c r="C81">
        <v>500</v>
      </c>
      <c r="D81" t="s">
        <v>179</v>
      </c>
      <c r="G81" s="81"/>
      <c r="H81" s="313"/>
      <c r="I81" s="313"/>
      <c r="P81" s="342"/>
      <c r="Q81" s="357"/>
      <c r="R81" s="344"/>
      <c r="S81" s="336"/>
      <c r="T81" s="344"/>
      <c r="U81" s="346"/>
      <c r="V81" s="346"/>
      <c r="W81" s="336"/>
      <c r="X81" s="344"/>
      <c r="Y81" s="359"/>
      <c r="Z81" s="334"/>
      <c r="AA81" s="344"/>
      <c r="AB81" s="336"/>
      <c r="AC81" s="344"/>
      <c r="AD81" s="346"/>
      <c r="AE81" s="344"/>
      <c r="AF81" s="346"/>
      <c r="AG81" s="344"/>
    </row>
    <row r="82" spans="1:33" x14ac:dyDescent="0.25">
      <c r="A82" s="327" t="s">
        <v>181</v>
      </c>
      <c r="B82" s="328"/>
      <c r="C82" s="93" t="s">
        <v>182</v>
      </c>
      <c r="D82" s="19"/>
      <c r="E82" s="19"/>
      <c r="F82" s="19"/>
      <c r="G82" s="91"/>
      <c r="H82" s="313"/>
      <c r="I82" s="313"/>
      <c r="P82" s="1" t="s">
        <v>177</v>
      </c>
      <c r="Q82" s="102">
        <v>0</v>
      </c>
      <c r="R82" s="103"/>
      <c r="S82" s="104">
        <f>S83-Q83</f>
        <v>19.769999999999982</v>
      </c>
      <c r="T82" s="104"/>
      <c r="U82" s="102">
        <f>U83-S83</f>
        <v>19.439999999999998</v>
      </c>
      <c r="V82" s="103"/>
      <c r="W82" s="104">
        <f>W83-U83</f>
        <v>19.090000000000003</v>
      </c>
      <c r="X82" s="103"/>
      <c r="Y82" s="102"/>
      <c r="Z82" s="102">
        <v>0</v>
      </c>
      <c r="AA82" s="103"/>
      <c r="AB82" s="104">
        <f>AB83-Z83</f>
        <v>19</v>
      </c>
      <c r="AC82" s="104"/>
      <c r="AD82" s="102">
        <f>AD83-AB83</f>
        <v>18.370000000000005</v>
      </c>
      <c r="AE82" s="103"/>
      <c r="AF82" s="104">
        <f>AF83-AD83</f>
        <v>17.759999999999991</v>
      </c>
      <c r="AG82" s="103"/>
    </row>
    <row r="83" spans="1:33" x14ac:dyDescent="0.25">
      <c r="A83" s="9" t="s">
        <v>183</v>
      </c>
      <c r="B83" s="10" t="s">
        <v>184</v>
      </c>
      <c r="C83">
        <v>200</v>
      </c>
      <c r="D83" t="s">
        <v>183</v>
      </c>
      <c r="G83" s="81"/>
      <c r="H83" s="313"/>
      <c r="I83" s="313"/>
      <c r="P83" s="1" t="s">
        <v>183</v>
      </c>
      <c r="Q83" s="107">
        <v>135.08000000000001</v>
      </c>
      <c r="R83" s="95"/>
      <c r="S83" s="1">
        <v>154.85</v>
      </c>
      <c r="T83" s="95"/>
      <c r="U83" s="21">
        <v>174.29</v>
      </c>
      <c r="V83" s="94"/>
      <c r="W83" s="100">
        <v>193.38</v>
      </c>
      <c r="X83" s="21"/>
      <c r="Y83" s="1" t="s">
        <v>183</v>
      </c>
      <c r="Z83" s="107">
        <v>149.09</v>
      </c>
      <c r="AA83" s="95"/>
      <c r="AB83" s="21">
        <v>168.09</v>
      </c>
      <c r="AC83" s="94"/>
      <c r="AD83" s="100">
        <v>186.46</v>
      </c>
      <c r="AE83" s="95"/>
      <c r="AF83" s="94">
        <v>204.22</v>
      </c>
      <c r="AG83" s="95"/>
    </row>
    <row r="84" spans="1:33" x14ac:dyDescent="0.25">
      <c r="A84" s="9" t="s">
        <v>185</v>
      </c>
      <c r="B84" s="10" t="s">
        <v>186</v>
      </c>
      <c r="C84">
        <v>210</v>
      </c>
      <c r="D84" t="s">
        <v>185</v>
      </c>
      <c r="G84" s="81"/>
      <c r="H84" s="313"/>
      <c r="I84" s="313"/>
      <c r="P84" s="1" t="s">
        <v>185</v>
      </c>
      <c r="Q84" s="100">
        <v>136.84</v>
      </c>
      <c r="R84" s="96">
        <f t="shared" ref="R84:R114" si="0">Q84-Q83</f>
        <v>1.7599999999999909</v>
      </c>
      <c r="S84" s="1">
        <v>156.59</v>
      </c>
      <c r="T84" s="96">
        <f t="shared" ref="T84:T114" si="1">S84-S83</f>
        <v>1.7400000000000091</v>
      </c>
      <c r="U84" s="21">
        <v>176.03</v>
      </c>
      <c r="V84" s="21">
        <f t="shared" ref="V84:V114" si="2">U84-U83</f>
        <v>1.7400000000000091</v>
      </c>
      <c r="W84" s="100">
        <v>195.14</v>
      </c>
      <c r="X84" s="21">
        <f t="shared" ref="X84:X114" si="3">W84-W83</f>
        <v>1.7599999999999909</v>
      </c>
      <c r="Y84" s="1" t="s">
        <v>185</v>
      </c>
      <c r="Z84" s="100">
        <v>152.62</v>
      </c>
      <c r="AA84" s="96">
        <f t="shared" ref="AA84:AA114" si="4">Z84-Z83</f>
        <v>3.5300000000000011</v>
      </c>
      <c r="AB84" s="21">
        <v>171.55</v>
      </c>
      <c r="AC84" s="21">
        <f>AB84-AB83</f>
        <v>3.460000000000008</v>
      </c>
      <c r="AD84" s="100">
        <v>189.89</v>
      </c>
      <c r="AE84" s="96">
        <f>AD84-AD83</f>
        <v>3.4299999999999784</v>
      </c>
      <c r="AF84" s="94">
        <v>207.65</v>
      </c>
      <c r="AG84" s="96">
        <f t="shared" ref="AG84:AG114" si="5">AF84-AF83</f>
        <v>3.4300000000000068</v>
      </c>
    </row>
    <row r="85" spans="1:33" x14ac:dyDescent="0.25">
      <c r="A85" s="9" t="s">
        <v>187</v>
      </c>
      <c r="B85" s="10" t="s">
        <v>188</v>
      </c>
      <c r="C85">
        <v>220</v>
      </c>
      <c r="D85" t="s">
        <v>187</v>
      </c>
      <c r="G85" s="81"/>
      <c r="H85" s="313"/>
      <c r="I85" s="313"/>
      <c r="P85" s="1" t="s">
        <v>187</v>
      </c>
      <c r="Q85" s="100">
        <v>138.59</v>
      </c>
      <c r="R85" s="96">
        <f t="shared" si="0"/>
        <v>1.75</v>
      </c>
      <c r="S85" s="1">
        <v>158.33000000000001</v>
      </c>
      <c r="T85" s="2">
        <f t="shared" si="1"/>
        <v>1.7400000000000091</v>
      </c>
      <c r="U85" s="21">
        <v>177.76</v>
      </c>
      <c r="V85" s="21">
        <f t="shared" si="2"/>
        <v>1.7299999999999898</v>
      </c>
      <c r="W85" s="100">
        <v>196.89</v>
      </c>
      <c r="X85" s="21">
        <f t="shared" si="3"/>
        <v>1.75</v>
      </c>
      <c r="Y85" s="1" t="s">
        <v>187</v>
      </c>
      <c r="Z85" s="100">
        <v>156.13999999999999</v>
      </c>
      <c r="AA85" s="96">
        <f t="shared" si="4"/>
        <v>3.5199999999999818</v>
      </c>
      <c r="AB85">
        <v>175.01</v>
      </c>
      <c r="AC85">
        <f>AB85-AB84</f>
        <v>3.4599999999999795</v>
      </c>
      <c r="AD85" s="100"/>
      <c r="AE85" s="95">
        <f t="shared" ref="AC85:AE112" si="6">AD85-AD84</f>
        <v>-189.89</v>
      </c>
      <c r="AF85" s="94"/>
      <c r="AG85" s="95">
        <f t="shared" si="5"/>
        <v>-207.65</v>
      </c>
    </row>
    <row r="86" spans="1:33" x14ac:dyDescent="0.25">
      <c r="A86" s="9" t="s">
        <v>189</v>
      </c>
      <c r="B86" s="10" t="s">
        <v>190</v>
      </c>
      <c r="C86">
        <v>230</v>
      </c>
      <c r="D86" t="s">
        <v>189</v>
      </c>
      <c r="G86" s="81"/>
      <c r="H86" s="313"/>
      <c r="I86" s="313"/>
      <c r="P86" s="1" t="s">
        <v>189</v>
      </c>
      <c r="Q86" s="100">
        <v>140.35</v>
      </c>
      <c r="R86" s="96">
        <f t="shared" si="0"/>
        <v>1.7599999999999909</v>
      </c>
      <c r="S86" s="101"/>
      <c r="T86" s="95">
        <f t="shared" si="1"/>
        <v>-158.33000000000001</v>
      </c>
      <c r="U86" s="94"/>
      <c r="V86" s="94">
        <f t="shared" si="2"/>
        <v>-177.76</v>
      </c>
      <c r="W86" s="101"/>
      <c r="X86" s="94">
        <f t="shared" si="3"/>
        <v>-196.89</v>
      </c>
      <c r="Y86" s="1" t="s">
        <v>189</v>
      </c>
      <c r="Z86" s="100">
        <v>159.63999999999999</v>
      </c>
      <c r="AA86" s="96">
        <f t="shared" si="4"/>
        <v>3.5</v>
      </c>
      <c r="AB86">
        <v>178.46</v>
      </c>
      <c r="AC86">
        <f t="shared" si="6"/>
        <v>3.4500000000000171</v>
      </c>
      <c r="AD86" s="101"/>
      <c r="AE86" s="95">
        <f t="shared" si="6"/>
        <v>0</v>
      </c>
      <c r="AF86" s="94"/>
      <c r="AG86" s="95">
        <f t="shared" si="5"/>
        <v>0</v>
      </c>
    </row>
    <row r="87" spans="1:33" x14ac:dyDescent="0.25">
      <c r="A87" s="9" t="s">
        <v>191</v>
      </c>
      <c r="B87" s="10" t="s">
        <v>192</v>
      </c>
      <c r="C87">
        <v>240</v>
      </c>
      <c r="D87" t="s">
        <v>191</v>
      </c>
      <c r="G87" s="81"/>
      <c r="H87" s="313"/>
      <c r="I87" s="313"/>
      <c r="P87" s="1" t="s">
        <v>191</v>
      </c>
      <c r="Q87" s="100">
        <v>142.1</v>
      </c>
      <c r="R87" s="96">
        <f t="shared" si="0"/>
        <v>1.75</v>
      </c>
      <c r="S87" s="101"/>
      <c r="T87" s="95">
        <f t="shared" si="1"/>
        <v>0</v>
      </c>
      <c r="U87" s="94"/>
      <c r="V87" s="94">
        <f t="shared" si="2"/>
        <v>0</v>
      </c>
      <c r="W87" s="101"/>
      <c r="X87" s="94">
        <f t="shared" si="3"/>
        <v>0</v>
      </c>
      <c r="Y87" s="1" t="s">
        <v>191</v>
      </c>
      <c r="Z87" s="100">
        <v>163.15</v>
      </c>
      <c r="AA87" s="96">
        <f t="shared" si="4"/>
        <v>3.5100000000000193</v>
      </c>
      <c r="AB87">
        <v>181.91</v>
      </c>
      <c r="AC87">
        <f t="shared" si="6"/>
        <v>3.4499999999999886</v>
      </c>
      <c r="AD87" s="101"/>
      <c r="AE87" s="95">
        <f t="shared" si="6"/>
        <v>0</v>
      </c>
      <c r="AF87" s="94"/>
      <c r="AG87" s="95">
        <f t="shared" si="5"/>
        <v>0</v>
      </c>
    </row>
    <row r="88" spans="1:33" x14ac:dyDescent="0.25">
      <c r="A88" s="9" t="s">
        <v>193</v>
      </c>
      <c r="B88" s="10" t="s">
        <v>194</v>
      </c>
      <c r="C88">
        <v>250</v>
      </c>
      <c r="D88" t="s">
        <v>193</v>
      </c>
      <c r="G88" s="81"/>
      <c r="H88" s="313"/>
      <c r="I88" s="313"/>
      <c r="P88" s="1" t="s">
        <v>193</v>
      </c>
      <c r="Q88" s="100">
        <v>143.85</v>
      </c>
      <c r="R88" s="96">
        <f t="shared" si="0"/>
        <v>1.75</v>
      </c>
      <c r="S88" s="101"/>
      <c r="T88" s="95">
        <f t="shared" si="1"/>
        <v>0</v>
      </c>
      <c r="U88" s="94"/>
      <c r="V88" s="94">
        <f t="shared" si="2"/>
        <v>0</v>
      </c>
      <c r="W88" s="101"/>
      <c r="X88" s="94">
        <f t="shared" si="3"/>
        <v>0</v>
      </c>
      <c r="Y88" s="1" t="s">
        <v>193</v>
      </c>
      <c r="Z88" s="100">
        <v>166.64</v>
      </c>
      <c r="AA88" s="96">
        <f t="shared" si="4"/>
        <v>3.4899999999999807</v>
      </c>
      <c r="AB88" s="94"/>
      <c r="AC88" s="94">
        <f t="shared" si="6"/>
        <v>-181.91</v>
      </c>
      <c r="AD88" s="101"/>
      <c r="AE88" s="95">
        <f t="shared" si="6"/>
        <v>0</v>
      </c>
      <c r="AF88" s="94"/>
      <c r="AG88" s="95">
        <f t="shared" si="5"/>
        <v>0</v>
      </c>
    </row>
    <row r="89" spans="1:33" x14ac:dyDescent="0.25">
      <c r="A89" s="9" t="s">
        <v>195</v>
      </c>
      <c r="B89" s="10" t="s">
        <v>196</v>
      </c>
      <c r="C89">
        <v>260</v>
      </c>
      <c r="D89" t="s">
        <v>195</v>
      </c>
      <c r="G89" s="81"/>
      <c r="H89" s="313"/>
      <c r="I89" s="313"/>
      <c r="P89" s="1" t="s">
        <v>195</v>
      </c>
      <c r="Q89" s="100">
        <v>145.6</v>
      </c>
      <c r="R89" s="96">
        <f t="shared" si="0"/>
        <v>1.75</v>
      </c>
      <c r="S89" s="101"/>
      <c r="T89" s="95">
        <f t="shared" si="1"/>
        <v>0</v>
      </c>
      <c r="U89" s="94"/>
      <c r="V89" s="94">
        <f t="shared" si="2"/>
        <v>0</v>
      </c>
      <c r="W89" s="101"/>
      <c r="X89" s="94">
        <f t="shared" si="3"/>
        <v>0</v>
      </c>
      <c r="Y89" s="1" t="s">
        <v>195</v>
      </c>
      <c r="Z89" s="100">
        <v>170.13</v>
      </c>
      <c r="AA89" s="96">
        <f t="shared" si="4"/>
        <v>3.4900000000000091</v>
      </c>
      <c r="AB89" s="94"/>
      <c r="AC89" s="94">
        <f t="shared" si="6"/>
        <v>0</v>
      </c>
      <c r="AD89" s="101"/>
      <c r="AE89" s="95">
        <f t="shared" si="6"/>
        <v>0</v>
      </c>
      <c r="AF89" s="94"/>
      <c r="AG89" s="95">
        <f t="shared" si="5"/>
        <v>0</v>
      </c>
    </row>
    <row r="90" spans="1:33" x14ac:dyDescent="0.25">
      <c r="A90" s="9" t="s">
        <v>197</v>
      </c>
      <c r="B90" s="10" t="s">
        <v>198</v>
      </c>
      <c r="C90">
        <v>270</v>
      </c>
      <c r="D90" t="s">
        <v>197</v>
      </c>
      <c r="G90" s="81"/>
      <c r="H90" s="313"/>
      <c r="I90" s="313"/>
      <c r="P90" s="1" t="s">
        <v>197</v>
      </c>
      <c r="Q90" s="100">
        <v>147.35</v>
      </c>
      <c r="R90" s="96">
        <f t="shared" si="0"/>
        <v>1.75</v>
      </c>
      <c r="S90" s="101"/>
      <c r="T90" s="95">
        <f t="shared" si="1"/>
        <v>0</v>
      </c>
      <c r="U90" s="94"/>
      <c r="V90" s="94">
        <f t="shared" si="2"/>
        <v>0</v>
      </c>
      <c r="W90" s="101"/>
      <c r="X90" s="94">
        <f t="shared" si="3"/>
        <v>0</v>
      </c>
      <c r="Y90" s="1" t="s">
        <v>197</v>
      </c>
      <c r="Z90" s="100"/>
      <c r="AA90" s="96">
        <f t="shared" si="4"/>
        <v>-170.13</v>
      </c>
      <c r="AB90" s="94"/>
      <c r="AC90" s="94">
        <f t="shared" si="6"/>
        <v>0</v>
      </c>
      <c r="AD90" s="101"/>
      <c r="AE90" s="95">
        <f t="shared" si="6"/>
        <v>0</v>
      </c>
      <c r="AF90" s="94"/>
      <c r="AG90" s="95">
        <f t="shared" si="5"/>
        <v>0</v>
      </c>
    </row>
    <row r="91" spans="1:33" x14ac:dyDescent="0.25">
      <c r="A91" s="9" t="s">
        <v>199</v>
      </c>
      <c r="B91" s="10" t="s">
        <v>200</v>
      </c>
      <c r="C91">
        <v>280</v>
      </c>
      <c r="D91" t="s">
        <v>199</v>
      </c>
      <c r="G91" s="81"/>
      <c r="H91" s="313"/>
      <c r="I91" s="313"/>
      <c r="P91" s="1" t="s">
        <v>199</v>
      </c>
      <c r="Q91" s="100">
        <v>149.1</v>
      </c>
      <c r="R91" s="95">
        <f t="shared" si="0"/>
        <v>1.75</v>
      </c>
      <c r="S91" s="101"/>
      <c r="T91" s="95">
        <f t="shared" si="1"/>
        <v>0</v>
      </c>
      <c r="U91" s="94"/>
      <c r="V91" s="94">
        <f t="shared" si="2"/>
        <v>0</v>
      </c>
      <c r="W91" s="101"/>
      <c r="X91" s="94">
        <f t="shared" si="3"/>
        <v>0</v>
      </c>
      <c r="Y91" s="1" t="s">
        <v>199</v>
      </c>
      <c r="Z91" s="100"/>
      <c r="AA91" s="95">
        <f t="shared" si="4"/>
        <v>0</v>
      </c>
      <c r="AB91" s="94"/>
      <c r="AC91" s="94">
        <f t="shared" si="6"/>
        <v>0</v>
      </c>
      <c r="AD91" s="101"/>
      <c r="AE91" s="95">
        <f t="shared" si="6"/>
        <v>0</v>
      </c>
      <c r="AF91" s="94"/>
      <c r="AG91" s="95">
        <f t="shared" si="5"/>
        <v>0</v>
      </c>
    </row>
    <row r="92" spans="1:33" x14ac:dyDescent="0.25">
      <c r="A92" s="9" t="s">
        <v>201</v>
      </c>
      <c r="B92" s="10" t="s">
        <v>202</v>
      </c>
      <c r="C92">
        <v>290</v>
      </c>
      <c r="D92" t="s">
        <v>201</v>
      </c>
      <c r="G92" s="81"/>
      <c r="H92" s="313"/>
      <c r="I92" s="313"/>
      <c r="P92" s="1" t="s">
        <v>201</v>
      </c>
      <c r="Q92" s="100">
        <v>150.85</v>
      </c>
      <c r="R92" s="95">
        <f t="shared" si="0"/>
        <v>1.75</v>
      </c>
      <c r="S92" s="101"/>
      <c r="T92" s="95">
        <f t="shared" si="1"/>
        <v>0</v>
      </c>
      <c r="U92" s="94"/>
      <c r="V92" s="94">
        <f t="shared" si="2"/>
        <v>0</v>
      </c>
      <c r="W92" s="101"/>
      <c r="X92" s="94">
        <f t="shared" si="3"/>
        <v>0</v>
      </c>
      <c r="Y92" s="1" t="s">
        <v>201</v>
      </c>
      <c r="Z92" s="100"/>
      <c r="AA92" s="95">
        <f t="shared" si="4"/>
        <v>0</v>
      </c>
      <c r="AB92" s="94"/>
      <c r="AC92" s="94">
        <f t="shared" si="6"/>
        <v>0</v>
      </c>
      <c r="AD92" s="101"/>
      <c r="AE92" s="95">
        <f t="shared" si="6"/>
        <v>0</v>
      </c>
      <c r="AF92" s="94"/>
      <c r="AG92" s="95">
        <f t="shared" si="5"/>
        <v>0</v>
      </c>
    </row>
    <row r="93" spans="1:33" x14ac:dyDescent="0.25">
      <c r="A93" s="9" t="s">
        <v>203</v>
      </c>
      <c r="B93" s="10" t="s">
        <v>204</v>
      </c>
      <c r="C93">
        <v>300</v>
      </c>
      <c r="D93" t="s">
        <v>203</v>
      </c>
      <c r="G93" s="81"/>
      <c r="H93" s="313"/>
      <c r="I93" s="313"/>
      <c r="P93" s="1" t="s">
        <v>203</v>
      </c>
      <c r="Q93" s="101">
        <v>152.62286713286699</v>
      </c>
      <c r="R93" s="95">
        <f t="shared" si="0"/>
        <v>1.7728671328669918</v>
      </c>
      <c r="S93" s="101"/>
      <c r="T93" s="95">
        <f t="shared" si="1"/>
        <v>0</v>
      </c>
      <c r="U93" s="94"/>
      <c r="V93" s="94">
        <f t="shared" si="2"/>
        <v>0</v>
      </c>
      <c r="W93" s="101"/>
      <c r="X93" s="94">
        <f t="shared" si="3"/>
        <v>0</v>
      </c>
      <c r="Y93" s="1" t="s">
        <v>203</v>
      </c>
      <c r="Z93" s="101"/>
      <c r="AA93" s="95">
        <f t="shared" si="4"/>
        <v>0</v>
      </c>
      <c r="AB93" s="94"/>
      <c r="AC93" s="94">
        <f t="shared" si="6"/>
        <v>0</v>
      </c>
      <c r="AD93" s="101"/>
      <c r="AE93" s="95">
        <f t="shared" si="6"/>
        <v>0</v>
      </c>
      <c r="AF93" s="94"/>
      <c r="AG93" s="95">
        <f t="shared" si="5"/>
        <v>0</v>
      </c>
    </row>
    <row r="94" spans="1:33" x14ac:dyDescent="0.25">
      <c r="A94" s="9" t="s">
        <v>205</v>
      </c>
      <c r="B94" s="10" t="s">
        <v>206</v>
      </c>
      <c r="C94">
        <v>310</v>
      </c>
      <c r="D94" t="s">
        <v>205</v>
      </c>
      <c r="G94" s="81"/>
      <c r="H94" s="313"/>
      <c r="I94" s="313"/>
      <c r="P94" s="1" t="s">
        <v>205</v>
      </c>
      <c r="Q94" s="101">
        <v>154.36381118881101</v>
      </c>
      <c r="R94" s="95">
        <f t="shared" si="0"/>
        <v>1.740944055944027</v>
      </c>
      <c r="S94" s="101"/>
      <c r="T94" s="95">
        <f t="shared" si="1"/>
        <v>0</v>
      </c>
      <c r="U94" s="94"/>
      <c r="V94" s="94">
        <f t="shared" si="2"/>
        <v>0</v>
      </c>
      <c r="W94" s="101"/>
      <c r="X94" s="94">
        <f t="shared" si="3"/>
        <v>0</v>
      </c>
      <c r="Y94" s="1" t="s">
        <v>205</v>
      </c>
      <c r="Z94" s="101"/>
      <c r="AA94" s="95">
        <f t="shared" si="4"/>
        <v>0</v>
      </c>
      <c r="AB94" s="94"/>
      <c r="AC94" s="94">
        <f t="shared" si="6"/>
        <v>0</v>
      </c>
      <c r="AD94" s="101"/>
      <c r="AE94" s="95">
        <f t="shared" si="6"/>
        <v>0</v>
      </c>
      <c r="AF94" s="94"/>
      <c r="AG94" s="95">
        <f t="shared" si="5"/>
        <v>0</v>
      </c>
    </row>
    <row r="95" spans="1:33" x14ac:dyDescent="0.25">
      <c r="A95" s="9" t="s">
        <v>207</v>
      </c>
      <c r="B95" s="10" t="s">
        <v>208</v>
      </c>
      <c r="C95">
        <v>320</v>
      </c>
      <c r="D95" t="s">
        <v>207</v>
      </c>
      <c r="G95" s="81"/>
      <c r="H95" s="313"/>
      <c r="I95" s="313"/>
      <c r="P95" s="1" t="s">
        <v>207</v>
      </c>
      <c r="Q95" s="101">
        <v>156.10475524475501</v>
      </c>
      <c r="R95" s="95">
        <f t="shared" si="0"/>
        <v>1.7409440559439986</v>
      </c>
      <c r="S95" s="101"/>
      <c r="T95" s="95">
        <f t="shared" si="1"/>
        <v>0</v>
      </c>
      <c r="U95" s="94"/>
      <c r="V95" s="94">
        <f t="shared" si="2"/>
        <v>0</v>
      </c>
      <c r="W95" s="101"/>
      <c r="X95" s="94">
        <f t="shared" si="3"/>
        <v>0</v>
      </c>
      <c r="Y95" s="1" t="s">
        <v>207</v>
      </c>
      <c r="Z95" s="101"/>
      <c r="AA95" s="95">
        <f t="shared" si="4"/>
        <v>0</v>
      </c>
      <c r="AB95" s="94"/>
      <c r="AC95" s="94">
        <f t="shared" si="6"/>
        <v>0</v>
      </c>
      <c r="AD95" s="101"/>
      <c r="AE95" s="95">
        <f t="shared" si="6"/>
        <v>0</v>
      </c>
      <c r="AF95" s="94"/>
      <c r="AG95" s="95">
        <f t="shared" si="5"/>
        <v>0</v>
      </c>
    </row>
    <row r="96" spans="1:33" x14ac:dyDescent="0.25">
      <c r="A96" s="9" t="s">
        <v>209</v>
      </c>
      <c r="B96" s="10" t="s">
        <v>210</v>
      </c>
      <c r="C96">
        <v>330</v>
      </c>
      <c r="D96" t="s">
        <v>209</v>
      </c>
      <c r="G96" s="81"/>
      <c r="H96" s="313"/>
      <c r="I96" s="313"/>
      <c r="P96" s="1" t="s">
        <v>209</v>
      </c>
      <c r="Q96" s="101">
        <v>157.84569930069901</v>
      </c>
      <c r="R96" s="95">
        <f t="shared" si="0"/>
        <v>1.7409440559439986</v>
      </c>
      <c r="S96" s="101"/>
      <c r="T96" s="95">
        <f t="shared" si="1"/>
        <v>0</v>
      </c>
      <c r="U96" s="94"/>
      <c r="V96" s="94">
        <f t="shared" si="2"/>
        <v>0</v>
      </c>
      <c r="W96" s="101"/>
      <c r="X96" s="94">
        <f t="shared" si="3"/>
        <v>0</v>
      </c>
      <c r="Y96" s="1" t="s">
        <v>209</v>
      </c>
      <c r="Z96" s="101"/>
      <c r="AA96" s="95">
        <f t="shared" si="4"/>
        <v>0</v>
      </c>
      <c r="AB96" s="94"/>
      <c r="AC96" s="94">
        <f t="shared" si="6"/>
        <v>0</v>
      </c>
      <c r="AD96" s="101"/>
      <c r="AE96" s="95">
        <f t="shared" si="6"/>
        <v>0</v>
      </c>
      <c r="AF96" s="94"/>
      <c r="AG96" s="95">
        <f t="shared" si="5"/>
        <v>0</v>
      </c>
    </row>
    <row r="97" spans="1:33" x14ac:dyDescent="0.25">
      <c r="A97" s="9" t="s">
        <v>211</v>
      </c>
      <c r="B97" s="10" t="s">
        <v>212</v>
      </c>
      <c r="C97">
        <v>340</v>
      </c>
      <c r="D97" t="s">
        <v>211</v>
      </c>
      <c r="G97" s="81"/>
      <c r="H97" s="313"/>
      <c r="I97" s="313"/>
      <c r="P97" s="1" t="s">
        <v>211</v>
      </c>
      <c r="Q97" s="101">
        <v>159.58664335664301</v>
      </c>
      <c r="R97" s="95">
        <f t="shared" si="0"/>
        <v>1.7409440559439986</v>
      </c>
      <c r="S97" s="101"/>
      <c r="T97" s="95">
        <f t="shared" si="1"/>
        <v>0</v>
      </c>
      <c r="U97" s="94"/>
      <c r="V97" s="94">
        <f t="shared" si="2"/>
        <v>0</v>
      </c>
      <c r="W97" s="101"/>
      <c r="X97" s="94">
        <f t="shared" si="3"/>
        <v>0</v>
      </c>
      <c r="Y97" s="1" t="s">
        <v>211</v>
      </c>
      <c r="Z97" s="101"/>
      <c r="AA97" s="95">
        <f t="shared" si="4"/>
        <v>0</v>
      </c>
      <c r="AB97" s="94"/>
      <c r="AC97" s="94">
        <f t="shared" si="6"/>
        <v>0</v>
      </c>
      <c r="AD97" s="101"/>
      <c r="AE97" s="95">
        <f t="shared" si="6"/>
        <v>0</v>
      </c>
      <c r="AF97" s="94"/>
      <c r="AG97" s="95">
        <f t="shared" si="5"/>
        <v>0</v>
      </c>
    </row>
    <row r="98" spans="1:33" x14ac:dyDescent="0.25">
      <c r="A98" s="9" t="s">
        <v>213</v>
      </c>
      <c r="B98" s="10" t="s">
        <v>214</v>
      </c>
      <c r="C98">
        <v>350</v>
      </c>
      <c r="D98" t="s">
        <v>213</v>
      </c>
      <c r="G98" s="81"/>
      <c r="H98" s="313"/>
      <c r="I98" s="313"/>
      <c r="P98" s="1" t="s">
        <v>213</v>
      </c>
      <c r="Q98" s="101">
        <v>161.32758741258701</v>
      </c>
      <c r="R98" s="95">
        <f t="shared" si="0"/>
        <v>1.7409440559439986</v>
      </c>
      <c r="S98" s="101"/>
      <c r="T98" s="95">
        <f t="shared" si="1"/>
        <v>0</v>
      </c>
      <c r="U98" s="94"/>
      <c r="V98" s="94">
        <f t="shared" si="2"/>
        <v>0</v>
      </c>
      <c r="W98" s="101"/>
      <c r="X98" s="94">
        <f t="shared" si="3"/>
        <v>0</v>
      </c>
      <c r="Y98" s="1" t="s">
        <v>213</v>
      </c>
      <c r="Z98" s="101"/>
      <c r="AA98" s="95">
        <f t="shared" si="4"/>
        <v>0</v>
      </c>
      <c r="AB98">
        <v>219.76</v>
      </c>
      <c r="AC98" s="94">
        <f t="shared" si="6"/>
        <v>219.76</v>
      </c>
      <c r="AD98" s="101"/>
      <c r="AE98" s="95">
        <f t="shared" si="6"/>
        <v>0</v>
      </c>
      <c r="AF98" s="94"/>
      <c r="AG98" s="95">
        <f t="shared" si="5"/>
        <v>0</v>
      </c>
    </row>
    <row r="99" spans="1:33" x14ac:dyDescent="0.25">
      <c r="A99" s="9" t="s">
        <v>215</v>
      </c>
      <c r="B99" s="10" t="s">
        <v>216</v>
      </c>
      <c r="C99">
        <v>360</v>
      </c>
      <c r="D99" t="s">
        <v>215</v>
      </c>
      <c r="G99" s="81"/>
      <c r="H99" s="313"/>
      <c r="I99" s="313"/>
      <c r="P99" s="1" t="s">
        <v>215</v>
      </c>
      <c r="Q99" s="101">
        <v>163.06853146853101</v>
      </c>
      <c r="R99" s="96">
        <f t="shared" si="0"/>
        <v>1.7409440559439986</v>
      </c>
      <c r="S99" s="101"/>
      <c r="T99" s="95">
        <f t="shared" si="1"/>
        <v>0</v>
      </c>
      <c r="U99" s="94"/>
      <c r="V99" s="94">
        <f t="shared" si="2"/>
        <v>0</v>
      </c>
      <c r="W99" s="101"/>
      <c r="X99" s="94">
        <f t="shared" si="3"/>
        <v>0</v>
      </c>
      <c r="Y99" s="1" t="s">
        <v>215</v>
      </c>
      <c r="Z99" s="100">
        <v>204.8</v>
      </c>
      <c r="AA99" s="96">
        <f t="shared" si="4"/>
        <v>204.8</v>
      </c>
      <c r="AB99" s="21">
        <v>223.19</v>
      </c>
      <c r="AC99">
        <f t="shared" si="6"/>
        <v>3.4300000000000068</v>
      </c>
      <c r="AD99" s="100"/>
      <c r="AE99" s="95">
        <f t="shared" si="6"/>
        <v>0</v>
      </c>
      <c r="AF99" s="21"/>
      <c r="AG99" s="95">
        <f t="shared" si="5"/>
        <v>0</v>
      </c>
    </row>
    <row r="100" spans="1:33" x14ac:dyDescent="0.25">
      <c r="A100" s="9" t="s">
        <v>217</v>
      </c>
      <c r="B100" s="10" t="s">
        <v>218</v>
      </c>
      <c r="C100">
        <v>370</v>
      </c>
      <c r="D100" t="s">
        <v>217</v>
      </c>
      <c r="G100" s="81"/>
      <c r="H100" s="313"/>
      <c r="I100" s="313"/>
      <c r="P100" s="1" t="s">
        <v>217</v>
      </c>
      <c r="Q100" s="101">
        <v>164.809475524476</v>
      </c>
      <c r="R100" s="96">
        <f t="shared" si="0"/>
        <v>1.7409440559449934</v>
      </c>
      <c r="S100" s="101"/>
      <c r="T100" s="95">
        <f t="shared" si="1"/>
        <v>0</v>
      </c>
      <c r="U100" s="94"/>
      <c r="V100" s="94">
        <f t="shared" si="2"/>
        <v>0</v>
      </c>
      <c r="W100" s="101"/>
      <c r="X100" s="94">
        <f t="shared" si="3"/>
        <v>0</v>
      </c>
      <c r="Y100" s="1" t="s">
        <v>217</v>
      </c>
      <c r="Z100" s="100">
        <v>208.25</v>
      </c>
      <c r="AA100" s="96">
        <f t="shared" si="4"/>
        <v>3.4499999999999886</v>
      </c>
      <c r="AB100" s="21">
        <v>226.63</v>
      </c>
      <c r="AC100">
        <f t="shared" si="6"/>
        <v>3.4399999999999977</v>
      </c>
      <c r="AD100" s="100"/>
      <c r="AE100" s="95">
        <f t="shared" si="6"/>
        <v>0</v>
      </c>
      <c r="AF100" s="21"/>
      <c r="AG100" s="95">
        <f t="shared" si="5"/>
        <v>0</v>
      </c>
    </row>
    <row r="101" spans="1:33" x14ac:dyDescent="0.25">
      <c r="A101" s="9" t="s">
        <v>219</v>
      </c>
      <c r="B101" s="10" t="s">
        <v>220</v>
      </c>
      <c r="C101">
        <v>380</v>
      </c>
      <c r="D101" t="s">
        <v>219</v>
      </c>
      <c r="G101" s="81"/>
      <c r="H101" s="313"/>
      <c r="I101" s="313"/>
      <c r="P101" s="1" t="s">
        <v>219</v>
      </c>
      <c r="Q101" s="101">
        <v>166.55041958042</v>
      </c>
      <c r="R101" s="96">
        <f t="shared" si="0"/>
        <v>1.7409440559439986</v>
      </c>
      <c r="S101" s="100">
        <v>186.14</v>
      </c>
      <c r="T101" s="95">
        <f t="shared" si="1"/>
        <v>186.14</v>
      </c>
      <c r="U101" s="21">
        <v>205.56</v>
      </c>
      <c r="V101" s="94">
        <f t="shared" si="2"/>
        <v>205.56</v>
      </c>
      <c r="W101" s="100">
        <v>224.8</v>
      </c>
      <c r="X101" s="94">
        <f t="shared" si="3"/>
        <v>224.8</v>
      </c>
      <c r="Y101" s="1" t="s">
        <v>219</v>
      </c>
      <c r="Z101" s="100">
        <v>211.7</v>
      </c>
      <c r="AA101" s="96">
        <f t="shared" si="4"/>
        <v>3.4499999999999886</v>
      </c>
      <c r="AB101" s="21"/>
      <c r="AC101" s="94">
        <f t="shared" si="6"/>
        <v>-226.63</v>
      </c>
      <c r="AD101" s="100"/>
      <c r="AE101" s="95">
        <f t="shared" si="6"/>
        <v>0</v>
      </c>
      <c r="AF101" s="21"/>
      <c r="AG101" s="95">
        <f t="shared" si="5"/>
        <v>0</v>
      </c>
    </row>
    <row r="102" spans="1:33" x14ac:dyDescent="0.25">
      <c r="A102" s="9" t="s">
        <v>221</v>
      </c>
      <c r="B102" s="10" t="s">
        <v>222</v>
      </c>
      <c r="C102">
        <v>390</v>
      </c>
      <c r="D102" t="s">
        <v>221</v>
      </c>
      <c r="G102" s="81"/>
      <c r="H102" s="313"/>
      <c r="I102" s="313"/>
      <c r="P102" s="1" t="s">
        <v>221</v>
      </c>
      <c r="Q102" s="101">
        <v>168.291363636364</v>
      </c>
      <c r="R102" s="96">
        <f t="shared" si="0"/>
        <v>1.7409440559439986</v>
      </c>
      <c r="S102" s="100">
        <v>187.88</v>
      </c>
      <c r="T102" s="96">
        <f t="shared" si="1"/>
        <v>1.7400000000000091</v>
      </c>
      <c r="U102" s="21">
        <v>207.29</v>
      </c>
      <c r="V102" s="21">
        <f t="shared" si="2"/>
        <v>1.7299999999999898</v>
      </c>
      <c r="W102" s="100">
        <v>226.54</v>
      </c>
      <c r="X102" s="21">
        <f t="shared" si="3"/>
        <v>1.7399999999999807</v>
      </c>
      <c r="Y102" s="1" t="s">
        <v>221</v>
      </c>
      <c r="Z102" s="100">
        <v>215.15</v>
      </c>
      <c r="AA102" s="96">
        <f t="shared" si="4"/>
        <v>3.4500000000000171</v>
      </c>
      <c r="AB102" s="21"/>
      <c r="AC102" s="94">
        <f t="shared" si="6"/>
        <v>0</v>
      </c>
      <c r="AD102" s="100"/>
      <c r="AE102" s="95">
        <f t="shared" si="6"/>
        <v>0</v>
      </c>
      <c r="AF102" s="21"/>
      <c r="AG102" s="95">
        <f t="shared" si="5"/>
        <v>0</v>
      </c>
    </row>
    <row r="103" spans="1:33" x14ac:dyDescent="0.25">
      <c r="A103" s="9" t="s">
        <v>223</v>
      </c>
      <c r="B103" s="10" t="s">
        <v>224</v>
      </c>
      <c r="C103">
        <v>400</v>
      </c>
      <c r="D103" t="s">
        <v>223</v>
      </c>
      <c r="G103" s="81"/>
      <c r="H103" s="313"/>
      <c r="I103" s="313"/>
      <c r="P103" s="1" t="s">
        <v>223</v>
      </c>
      <c r="Q103" s="1">
        <v>170.03</v>
      </c>
      <c r="R103" s="2">
        <f t="shared" si="0"/>
        <v>1.7386363636360045</v>
      </c>
      <c r="S103" s="100">
        <v>189.62</v>
      </c>
      <c r="T103" s="96">
        <f t="shared" si="1"/>
        <v>1.7400000000000091</v>
      </c>
      <c r="U103" s="21">
        <v>209.03</v>
      </c>
      <c r="V103" s="21">
        <f t="shared" si="2"/>
        <v>1.7400000000000091</v>
      </c>
      <c r="W103" s="1">
        <v>228.28</v>
      </c>
      <c r="X103" s="21">
        <f t="shared" si="3"/>
        <v>1.7400000000000091</v>
      </c>
      <c r="Y103" s="1" t="s">
        <v>223</v>
      </c>
      <c r="Z103" s="1">
        <v>218.6</v>
      </c>
      <c r="AA103" s="2">
        <f t="shared" si="4"/>
        <v>3.4499999999999886</v>
      </c>
      <c r="AC103" s="94">
        <f t="shared" si="6"/>
        <v>0</v>
      </c>
      <c r="AD103" s="1"/>
      <c r="AE103" s="95">
        <f t="shared" si="6"/>
        <v>0</v>
      </c>
      <c r="AG103" s="95">
        <f t="shared" si="5"/>
        <v>0</v>
      </c>
    </row>
    <row r="104" spans="1:33" x14ac:dyDescent="0.25">
      <c r="A104" s="9" t="s">
        <v>225</v>
      </c>
      <c r="B104" s="10" t="s">
        <v>226</v>
      </c>
      <c r="C104">
        <v>410</v>
      </c>
      <c r="D104" t="s">
        <v>225</v>
      </c>
      <c r="G104" s="81"/>
      <c r="H104" s="313"/>
      <c r="I104" s="313"/>
      <c r="P104" s="1" t="s">
        <v>225</v>
      </c>
      <c r="Q104" s="1">
        <v>171.77</v>
      </c>
      <c r="R104" s="2">
        <f t="shared" si="0"/>
        <v>1.7400000000000091</v>
      </c>
      <c r="S104" s="1"/>
      <c r="T104" s="95">
        <f t="shared" si="1"/>
        <v>-189.62</v>
      </c>
      <c r="V104" s="94">
        <f t="shared" si="2"/>
        <v>-209.03</v>
      </c>
      <c r="W104" s="1"/>
      <c r="X104" s="94">
        <f t="shared" si="3"/>
        <v>-228.28</v>
      </c>
      <c r="Y104" s="1" t="s">
        <v>225</v>
      </c>
      <c r="Z104" s="1"/>
      <c r="AA104" s="2">
        <f t="shared" si="4"/>
        <v>-218.6</v>
      </c>
      <c r="AC104" s="94">
        <f t="shared" si="6"/>
        <v>0</v>
      </c>
      <c r="AD104" s="1"/>
      <c r="AE104" s="95">
        <f t="shared" si="6"/>
        <v>0</v>
      </c>
      <c r="AG104" s="95">
        <f t="shared" si="5"/>
        <v>0</v>
      </c>
    </row>
    <row r="105" spans="1:33" x14ac:dyDescent="0.25">
      <c r="A105" s="9" t="s">
        <v>227</v>
      </c>
      <c r="B105" s="10" t="s">
        <v>228</v>
      </c>
      <c r="C105">
        <v>420</v>
      </c>
      <c r="D105" t="s">
        <v>227</v>
      </c>
      <c r="G105" s="81"/>
      <c r="H105" s="313"/>
      <c r="I105" s="313"/>
      <c r="P105" s="1" t="s">
        <v>227</v>
      </c>
      <c r="Q105" s="1">
        <v>173.51</v>
      </c>
      <c r="R105" s="2">
        <f t="shared" si="0"/>
        <v>1.7399999999999807</v>
      </c>
      <c r="S105" s="1"/>
      <c r="T105" s="95">
        <f t="shared" si="1"/>
        <v>0</v>
      </c>
      <c r="V105" s="94">
        <f t="shared" si="2"/>
        <v>0</v>
      </c>
      <c r="W105" s="1"/>
      <c r="X105" s="94">
        <f t="shared" si="3"/>
        <v>0</v>
      </c>
      <c r="Y105" s="1" t="s">
        <v>227</v>
      </c>
      <c r="Z105" s="1"/>
      <c r="AA105" s="2">
        <f t="shared" si="4"/>
        <v>0</v>
      </c>
      <c r="AC105" s="94">
        <f t="shared" si="6"/>
        <v>0</v>
      </c>
      <c r="AD105" s="1"/>
      <c r="AE105" s="95">
        <f t="shared" si="6"/>
        <v>0</v>
      </c>
      <c r="AG105" s="95">
        <f t="shared" si="5"/>
        <v>0</v>
      </c>
    </row>
    <row r="106" spans="1:33" x14ac:dyDescent="0.25">
      <c r="A106" s="9" t="s">
        <v>229</v>
      </c>
      <c r="B106" s="10" t="s">
        <v>230</v>
      </c>
      <c r="C106">
        <v>430</v>
      </c>
      <c r="D106" t="s">
        <v>229</v>
      </c>
      <c r="G106" s="81"/>
      <c r="H106" s="313"/>
      <c r="I106" s="313"/>
      <c r="P106" s="1" t="s">
        <v>229</v>
      </c>
      <c r="Q106" s="1">
        <v>175.26</v>
      </c>
      <c r="R106" s="2">
        <f t="shared" si="0"/>
        <v>1.75</v>
      </c>
      <c r="S106" s="1"/>
      <c r="T106" s="95">
        <f t="shared" si="1"/>
        <v>0</v>
      </c>
      <c r="V106" s="94">
        <f t="shared" si="2"/>
        <v>0</v>
      </c>
      <c r="W106" s="1"/>
      <c r="X106" s="94">
        <f t="shared" si="3"/>
        <v>0</v>
      </c>
      <c r="Y106" s="1" t="s">
        <v>229</v>
      </c>
      <c r="Z106" s="1"/>
      <c r="AA106" s="2">
        <f t="shared" si="4"/>
        <v>0</v>
      </c>
      <c r="AC106" s="94">
        <f t="shared" si="6"/>
        <v>0</v>
      </c>
      <c r="AD106" s="1"/>
      <c r="AE106" s="95">
        <f t="shared" si="6"/>
        <v>0</v>
      </c>
      <c r="AG106" s="95">
        <f t="shared" si="5"/>
        <v>0</v>
      </c>
    </row>
    <row r="107" spans="1:33" x14ac:dyDescent="0.25">
      <c r="A107" s="9" t="s">
        <v>231</v>
      </c>
      <c r="B107" s="10" t="s">
        <v>232</v>
      </c>
      <c r="C107">
        <v>440</v>
      </c>
      <c r="D107" t="s">
        <v>231</v>
      </c>
      <c r="G107" s="81"/>
      <c r="H107" s="313"/>
      <c r="I107" s="313"/>
      <c r="P107" s="1" t="s">
        <v>231</v>
      </c>
      <c r="Q107" s="1">
        <v>177</v>
      </c>
      <c r="R107" s="2">
        <f t="shared" si="0"/>
        <v>1.7400000000000091</v>
      </c>
      <c r="S107" s="1"/>
      <c r="T107" s="95">
        <f t="shared" si="1"/>
        <v>0</v>
      </c>
      <c r="V107" s="94">
        <f t="shared" si="2"/>
        <v>0</v>
      </c>
      <c r="W107" s="1"/>
      <c r="X107" s="94">
        <f t="shared" si="3"/>
        <v>0</v>
      </c>
      <c r="Y107" s="1" t="s">
        <v>231</v>
      </c>
      <c r="Z107" s="1"/>
      <c r="AA107" s="2">
        <f t="shared" si="4"/>
        <v>0</v>
      </c>
      <c r="AC107" s="94">
        <f t="shared" si="6"/>
        <v>0</v>
      </c>
      <c r="AD107" s="1"/>
      <c r="AE107" s="95">
        <f t="shared" si="6"/>
        <v>0</v>
      </c>
      <c r="AG107" s="95">
        <f t="shared" si="5"/>
        <v>0</v>
      </c>
    </row>
    <row r="108" spans="1:33" x14ac:dyDescent="0.25">
      <c r="A108" s="9" t="s">
        <v>233</v>
      </c>
      <c r="B108" s="10" t="s">
        <v>234</v>
      </c>
      <c r="C108">
        <v>450</v>
      </c>
      <c r="D108" t="s">
        <v>233</v>
      </c>
      <c r="G108" s="81"/>
      <c r="H108" s="313"/>
      <c r="I108" s="313"/>
      <c r="P108" s="1" t="s">
        <v>233</v>
      </c>
      <c r="Q108" s="1">
        <v>178.74</v>
      </c>
      <c r="R108" s="2">
        <f t="shared" si="0"/>
        <v>1.7400000000000091</v>
      </c>
      <c r="S108" s="1"/>
      <c r="T108" s="95">
        <f t="shared" si="1"/>
        <v>0</v>
      </c>
      <c r="V108" s="94">
        <f t="shared" si="2"/>
        <v>0</v>
      </c>
      <c r="W108" s="1"/>
      <c r="X108" s="94">
        <f t="shared" si="3"/>
        <v>0</v>
      </c>
      <c r="Y108" s="1" t="s">
        <v>233</v>
      </c>
      <c r="Z108" s="1"/>
      <c r="AA108" s="2">
        <f t="shared" si="4"/>
        <v>0</v>
      </c>
      <c r="AB108">
        <v>254.07</v>
      </c>
      <c r="AC108" s="94">
        <f t="shared" si="6"/>
        <v>254.07</v>
      </c>
      <c r="AD108" s="1"/>
      <c r="AE108" s="95">
        <f t="shared" si="6"/>
        <v>0</v>
      </c>
      <c r="AG108" s="95">
        <f t="shared" si="5"/>
        <v>0</v>
      </c>
    </row>
    <row r="109" spans="1:33" x14ac:dyDescent="0.25">
      <c r="A109" s="9" t="s">
        <v>235</v>
      </c>
      <c r="B109" s="10" t="s">
        <v>236</v>
      </c>
      <c r="C109">
        <v>460</v>
      </c>
      <c r="D109" t="s">
        <v>235</v>
      </c>
      <c r="G109" s="81"/>
      <c r="H109" s="313"/>
      <c r="I109" s="313"/>
      <c r="P109" s="1" t="s">
        <v>235</v>
      </c>
      <c r="Q109" s="1">
        <v>180.48</v>
      </c>
      <c r="R109" s="2">
        <f t="shared" si="0"/>
        <v>1.7399999999999807</v>
      </c>
      <c r="S109" s="1"/>
      <c r="T109" s="95">
        <f t="shared" si="1"/>
        <v>0</v>
      </c>
      <c r="V109" s="94">
        <f t="shared" si="2"/>
        <v>0</v>
      </c>
      <c r="W109" s="1"/>
      <c r="X109" s="94">
        <f t="shared" si="3"/>
        <v>0</v>
      </c>
      <c r="Y109" s="1" t="s">
        <v>235</v>
      </c>
      <c r="Z109" s="1"/>
      <c r="AA109" s="2">
        <f t="shared" si="4"/>
        <v>0</v>
      </c>
      <c r="AB109">
        <v>257.5</v>
      </c>
      <c r="AC109">
        <f t="shared" si="6"/>
        <v>3.4300000000000068</v>
      </c>
      <c r="AD109" s="1"/>
      <c r="AE109" s="95">
        <f t="shared" si="6"/>
        <v>0</v>
      </c>
      <c r="AG109" s="95">
        <f t="shared" si="5"/>
        <v>0</v>
      </c>
    </row>
    <row r="110" spans="1:33" x14ac:dyDescent="0.25">
      <c r="A110" s="9" t="s">
        <v>237</v>
      </c>
      <c r="B110" s="10" t="s">
        <v>238</v>
      </c>
      <c r="C110">
        <v>470</v>
      </c>
      <c r="D110" t="s">
        <v>237</v>
      </c>
      <c r="G110" s="81"/>
      <c r="H110" s="313"/>
      <c r="I110" s="313"/>
      <c r="P110" s="1" t="s">
        <v>237</v>
      </c>
      <c r="Q110" s="1">
        <v>182.22</v>
      </c>
      <c r="R110" s="2">
        <f t="shared" si="0"/>
        <v>1.7400000000000091</v>
      </c>
      <c r="S110" s="1"/>
      <c r="T110" s="95">
        <f t="shared" si="1"/>
        <v>0</v>
      </c>
      <c r="V110" s="94">
        <f t="shared" si="2"/>
        <v>0</v>
      </c>
      <c r="W110" s="1"/>
      <c r="X110" s="94">
        <f t="shared" si="3"/>
        <v>0</v>
      </c>
      <c r="Y110" s="1" t="s">
        <v>237</v>
      </c>
      <c r="Z110" s="1"/>
      <c r="AA110" s="2">
        <f t="shared" si="4"/>
        <v>0</v>
      </c>
      <c r="AB110">
        <v>260.92</v>
      </c>
      <c r="AC110">
        <f t="shared" si="6"/>
        <v>3.4200000000000159</v>
      </c>
      <c r="AD110" s="1"/>
      <c r="AE110" s="95">
        <f t="shared" si="6"/>
        <v>0</v>
      </c>
      <c r="AG110" s="95">
        <f t="shared" si="5"/>
        <v>0</v>
      </c>
    </row>
    <row r="111" spans="1:33" x14ac:dyDescent="0.25">
      <c r="A111" s="9" t="s">
        <v>239</v>
      </c>
      <c r="B111" s="10" t="s">
        <v>240</v>
      </c>
      <c r="C111">
        <v>480</v>
      </c>
      <c r="D111" t="s">
        <v>239</v>
      </c>
      <c r="G111" s="81"/>
      <c r="H111" s="313"/>
      <c r="I111" s="313"/>
      <c r="P111" s="1" t="s">
        <v>239</v>
      </c>
      <c r="Q111" s="1">
        <v>183.96</v>
      </c>
      <c r="R111" s="2">
        <f t="shared" si="0"/>
        <v>1.7400000000000091</v>
      </c>
      <c r="S111" s="1">
        <v>203.51</v>
      </c>
      <c r="T111" s="95">
        <f t="shared" si="1"/>
        <v>203.51</v>
      </c>
      <c r="V111" s="94">
        <f t="shared" si="2"/>
        <v>0</v>
      </c>
      <c r="W111" s="1"/>
      <c r="X111" s="94">
        <f t="shared" si="3"/>
        <v>0</v>
      </c>
      <c r="Y111" s="1" t="s">
        <v>239</v>
      </c>
      <c r="Z111" s="1">
        <v>246.14</v>
      </c>
      <c r="AA111" s="2">
        <f t="shared" si="4"/>
        <v>246.14</v>
      </c>
      <c r="AB111">
        <v>264.35000000000002</v>
      </c>
      <c r="AC111">
        <f t="shared" si="6"/>
        <v>3.4300000000000068</v>
      </c>
      <c r="AD111" s="1"/>
      <c r="AE111" s="95">
        <f t="shared" si="6"/>
        <v>0</v>
      </c>
      <c r="AG111" s="95">
        <f t="shared" si="5"/>
        <v>0</v>
      </c>
    </row>
    <row r="112" spans="1:33" x14ac:dyDescent="0.25">
      <c r="A112" s="9" t="s">
        <v>241</v>
      </c>
      <c r="B112" s="10" t="s">
        <v>242</v>
      </c>
      <c r="C112">
        <v>490</v>
      </c>
      <c r="D112" t="s">
        <v>241</v>
      </c>
      <c r="G112" s="81"/>
      <c r="H112" s="313"/>
      <c r="I112" s="313"/>
      <c r="P112" s="1" t="s">
        <v>241</v>
      </c>
      <c r="Q112" s="1">
        <v>185.7</v>
      </c>
      <c r="R112" s="2">
        <f t="shared" si="0"/>
        <v>1.7399999999999807</v>
      </c>
      <c r="S112" s="1">
        <v>205.25</v>
      </c>
      <c r="T112" s="96">
        <f t="shared" si="1"/>
        <v>1.7400000000000091</v>
      </c>
      <c r="U112">
        <v>224.66</v>
      </c>
      <c r="V112" s="94">
        <f t="shared" si="2"/>
        <v>224.66</v>
      </c>
      <c r="W112" s="1">
        <v>243.94</v>
      </c>
      <c r="X112" s="94">
        <f t="shared" si="3"/>
        <v>243.94</v>
      </c>
      <c r="Y112" s="1" t="s">
        <v>241</v>
      </c>
      <c r="Z112" s="1">
        <v>249.58</v>
      </c>
      <c r="AA112" s="2">
        <f t="shared" si="4"/>
        <v>3.4400000000000261</v>
      </c>
      <c r="AB112">
        <v>267.77999999999997</v>
      </c>
      <c r="AC112">
        <f t="shared" si="6"/>
        <v>3.42999999999995</v>
      </c>
      <c r="AD112" s="1"/>
      <c r="AE112" s="95">
        <f t="shared" si="6"/>
        <v>0</v>
      </c>
      <c r="AG112" s="95">
        <f t="shared" si="5"/>
        <v>0</v>
      </c>
    </row>
    <row r="113" spans="1:33" x14ac:dyDescent="0.25">
      <c r="A113" s="9" t="s">
        <v>243</v>
      </c>
      <c r="B113" s="10" t="s">
        <v>244</v>
      </c>
      <c r="C113">
        <v>500</v>
      </c>
      <c r="D113" t="s">
        <v>243</v>
      </c>
      <c r="G113" s="81"/>
      <c r="H113" s="313"/>
      <c r="I113" s="313"/>
      <c r="P113" s="1" t="s">
        <v>243</v>
      </c>
      <c r="Q113" s="1">
        <v>187.44</v>
      </c>
      <c r="R113" s="2">
        <f t="shared" si="0"/>
        <v>1.7400000000000091</v>
      </c>
      <c r="S113" s="1">
        <v>206.99</v>
      </c>
      <c r="T113" s="96">
        <f t="shared" si="1"/>
        <v>1.7400000000000091</v>
      </c>
      <c r="U113">
        <v>226.4</v>
      </c>
      <c r="V113" s="21">
        <f t="shared" si="2"/>
        <v>1.7400000000000091</v>
      </c>
      <c r="W113" s="1">
        <v>245.67</v>
      </c>
      <c r="X113" s="21">
        <f t="shared" si="3"/>
        <v>1.7299999999999898</v>
      </c>
      <c r="Y113" s="1" t="s">
        <v>243</v>
      </c>
      <c r="Z113" s="1">
        <v>253.02</v>
      </c>
      <c r="AA113" s="2">
        <f t="shared" si="4"/>
        <v>3.4399999999999977</v>
      </c>
      <c r="AB113">
        <v>271.20999999999998</v>
      </c>
      <c r="AC113">
        <f>AB113-AB112</f>
        <v>3.4300000000000068</v>
      </c>
      <c r="AD113" s="1">
        <v>289.14999999999998</v>
      </c>
      <c r="AE113" s="95">
        <f>AD113-AD112</f>
        <v>289.14999999999998</v>
      </c>
      <c r="AF113">
        <v>306.85000000000002</v>
      </c>
      <c r="AG113" s="95">
        <f t="shared" si="5"/>
        <v>306.85000000000002</v>
      </c>
    </row>
    <row r="114" spans="1:33" x14ac:dyDescent="0.25">
      <c r="A114" s="9" t="s">
        <v>245</v>
      </c>
      <c r="B114" s="10" t="s">
        <v>246</v>
      </c>
      <c r="C114">
        <v>510</v>
      </c>
      <c r="D114" t="s">
        <v>245</v>
      </c>
      <c r="G114" s="81"/>
      <c r="H114" s="313"/>
      <c r="I114" s="313"/>
      <c r="P114" s="1" t="s">
        <v>245</v>
      </c>
      <c r="Q114" s="1">
        <v>189.18</v>
      </c>
      <c r="R114" s="2">
        <f t="shared" si="0"/>
        <v>1.7400000000000091</v>
      </c>
      <c r="S114" s="1">
        <v>208.72</v>
      </c>
      <c r="T114" s="96">
        <f t="shared" si="1"/>
        <v>1.7299999999999898</v>
      </c>
      <c r="U114">
        <v>228.13</v>
      </c>
      <c r="V114" s="21">
        <f t="shared" si="2"/>
        <v>1.7299999999999898</v>
      </c>
      <c r="W114" s="1">
        <v>247.41</v>
      </c>
      <c r="X114" s="21">
        <f t="shared" si="3"/>
        <v>1.7400000000000091</v>
      </c>
      <c r="Y114" s="1" t="s">
        <v>245</v>
      </c>
      <c r="Z114" s="1">
        <v>256.45999999999998</v>
      </c>
      <c r="AA114" s="2">
        <f t="shared" si="4"/>
        <v>3.4399999999999693</v>
      </c>
      <c r="AB114">
        <v>274.63</v>
      </c>
      <c r="AC114" s="21">
        <f>AB114-AB113</f>
        <v>3.4200000000000159</v>
      </c>
      <c r="AD114" s="1">
        <v>292.57</v>
      </c>
      <c r="AE114" s="96">
        <f>AD114-AD113</f>
        <v>3.4200000000000159</v>
      </c>
      <c r="AF114">
        <v>310.27</v>
      </c>
      <c r="AG114" s="96">
        <f t="shared" si="5"/>
        <v>3.4199999999999591</v>
      </c>
    </row>
    <row r="115" spans="1:33" x14ac:dyDescent="0.25">
      <c r="A115" s="327" t="s">
        <v>247</v>
      </c>
      <c r="B115" s="328"/>
      <c r="C115" s="93" t="s">
        <v>248</v>
      </c>
      <c r="D115" s="19" t="s">
        <v>249</v>
      </c>
      <c r="E115" s="19"/>
      <c r="F115" s="19"/>
      <c r="G115" s="91"/>
      <c r="H115" s="313"/>
      <c r="I115" s="313"/>
      <c r="P115" s="32" t="s">
        <v>177</v>
      </c>
      <c r="Q115" s="32">
        <v>0</v>
      </c>
      <c r="R115" s="3"/>
      <c r="S115" s="4">
        <f>S116-Q116</f>
        <v>19.769999999999982</v>
      </c>
      <c r="T115" s="4"/>
      <c r="U115" s="32">
        <f>U116-S116</f>
        <v>19.439999999999998</v>
      </c>
      <c r="V115" s="3"/>
      <c r="W115" s="4">
        <f>W116-U116</f>
        <v>19.090000000000003</v>
      </c>
      <c r="X115" s="4"/>
      <c r="Y115" s="32"/>
      <c r="Z115" s="32">
        <v>0</v>
      </c>
      <c r="AA115" s="3"/>
      <c r="AB115" s="4">
        <f>AB116-Z116</f>
        <v>19</v>
      </c>
      <c r="AC115" s="4"/>
      <c r="AD115" s="32">
        <f>AD116-AB116</f>
        <v>18.370000000000005</v>
      </c>
      <c r="AE115" s="3"/>
      <c r="AF115" s="4">
        <f>AF116-AD116</f>
        <v>17.759999999999991</v>
      </c>
      <c r="AG115" s="3"/>
    </row>
    <row r="116" spans="1:33" x14ac:dyDescent="0.25">
      <c r="A116" s="9" t="s">
        <v>250</v>
      </c>
      <c r="B116" s="10" t="s">
        <v>251</v>
      </c>
      <c r="C116">
        <v>0</v>
      </c>
      <c r="D116">
        <v>90</v>
      </c>
      <c r="G116" s="81"/>
      <c r="H116" s="313"/>
      <c r="I116" s="313"/>
      <c r="Q116">
        <f>Q83+(1.74*31)</f>
        <v>189.02</v>
      </c>
      <c r="S116">
        <f>S83+(1.74*31)</f>
        <v>208.79</v>
      </c>
      <c r="U116">
        <f>U83+(1.74*31)</f>
        <v>228.23</v>
      </c>
      <c r="W116">
        <f>W83+(1.74*31)</f>
        <v>247.32</v>
      </c>
      <c r="Y116" s="1" t="s">
        <v>252</v>
      </c>
      <c r="Z116">
        <f>Z83+(3.44*31)</f>
        <v>255.73000000000002</v>
      </c>
      <c r="AB116">
        <f>AB83+(3.44*31)</f>
        <v>274.73</v>
      </c>
      <c r="AD116">
        <f>AD83+(3.44*31)</f>
        <v>293.10000000000002</v>
      </c>
      <c r="AF116">
        <f>AF83+(3.44*31)</f>
        <v>310.86</v>
      </c>
    </row>
    <row r="117" spans="1:33" x14ac:dyDescent="0.25">
      <c r="A117" s="9" t="s">
        <v>253</v>
      </c>
      <c r="B117" s="10" t="s">
        <v>254</v>
      </c>
      <c r="C117">
        <v>0</v>
      </c>
      <c r="D117" s="108">
        <v>90</v>
      </c>
      <c r="G117" s="81"/>
      <c r="H117" s="313"/>
      <c r="I117" s="313"/>
      <c r="T117">
        <f>S115-AB115</f>
        <v>0.76999999999998181</v>
      </c>
      <c r="V117">
        <f>U115-AD115</f>
        <v>1.0699999999999932</v>
      </c>
      <c r="X117">
        <f>W115-AF115</f>
        <v>1.3300000000000125</v>
      </c>
    </row>
    <row r="118" spans="1:33" x14ac:dyDescent="0.25">
      <c r="A118" s="9" t="s">
        <v>255</v>
      </c>
      <c r="B118" s="10" t="s">
        <v>256</v>
      </c>
      <c r="C118">
        <v>20</v>
      </c>
      <c r="D118">
        <v>82</v>
      </c>
      <c r="G118" s="81"/>
      <c r="H118" s="313"/>
      <c r="I118" s="313"/>
      <c r="Q118" s="105">
        <v>1.74</v>
      </c>
      <c r="R118" t="s">
        <v>257</v>
      </c>
      <c r="Z118" s="106">
        <v>3.44</v>
      </c>
      <c r="AA118" t="s">
        <v>258</v>
      </c>
    </row>
    <row r="119" spans="1:33" x14ac:dyDescent="0.25">
      <c r="A119" s="9" t="s">
        <v>259</v>
      </c>
      <c r="B119" s="10" t="s">
        <v>260</v>
      </c>
      <c r="C119">
        <v>20</v>
      </c>
      <c r="D119">
        <v>86</v>
      </c>
      <c r="G119" s="81"/>
      <c r="H119" s="313"/>
      <c r="I119" s="313"/>
    </row>
    <row r="120" spans="1:33" x14ac:dyDescent="0.25">
      <c r="A120" s="9" t="s">
        <v>261</v>
      </c>
      <c r="B120" s="10" t="s">
        <v>262</v>
      </c>
      <c r="C120">
        <v>0</v>
      </c>
      <c r="D120">
        <v>90</v>
      </c>
      <c r="G120" s="81"/>
      <c r="H120" s="313"/>
      <c r="I120" s="313"/>
    </row>
    <row r="121" spans="1:33" x14ac:dyDescent="0.25">
      <c r="A121" s="9" t="s">
        <v>263</v>
      </c>
      <c r="B121" s="10" t="s">
        <v>264</v>
      </c>
      <c r="C121">
        <v>0</v>
      </c>
      <c r="D121">
        <v>94</v>
      </c>
      <c r="G121" s="81"/>
      <c r="H121" s="313"/>
      <c r="I121" s="313"/>
      <c r="X121">
        <f>Q116+(19.77+19.44+19.09)</f>
        <v>247.32</v>
      </c>
    </row>
    <row r="122" spans="1:33" x14ac:dyDescent="0.25">
      <c r="A122" s="9" t="s">
        <v>265</v>
      </c>
      <c r="B122" s="10" t="s">
        <v>266</v>
      </c>
      <c r="C122">
        <v>0</v>
      </c>
      <c r="D122">
        <v>98</v>
      </c>
      <c r="G122" s="81"/>
      <c r="H122" s="313"/>
      <c r="I122" s="313"/>
    </row>
    <row r="123" spans="1:33" x14ac:dyDescent="0.25">
      <c r="A123" s="9" t="s">
        <v>267</v>
      </c>
      <c r="B123" s="10" t="s">
        <v>268</v>
      </c>
      <c r="C123">
        <v>0</v>
      </c>
      <c r="D123">
        <v>102</v>
      </c>
      <c r="G123" s="81"/>
      <c r="H123" s="313"/>
      <c r="I123" s="313"/>
    </row>
    <row r="124" spans="1:33" x14ac:dyDescent="0.25">
      <c r="A124" s="331" t="s">
        <v>269</v>
      </c>
      <c r="B124" s="332"/>
      <c r="C124" s="18" t="s">
        <v>270</v>
      </c>
      <c r="D124" s="19"/>
      <c r="E124" s="19"/>
      <c r="F124" s="19"/>
      <c r="G124" s="91"/>
      <c r="H124" s="313"/>
      <c r="I124" s="313"/>
    </row>
    <row r="125" spans="1:33" x14ac:dyDescent="0.25">
      <c r="A125" s="24" t="s">
        <v>271</v>
      </c>
      <c r="B125" s="24" t="s">
        <v>272</v>
      </c>
      <c r="C125" s="1">
        <f>10-5</f>
        <v>5</v>
      </c>
      <c r="G125" s="81"/>
      <c r="H125" s="313"/>
      <c r="I125" s="313"/>
    </row>
    <row r="126" spans="1:33" x14ac:dyDescent="0.25">
      <c r="A126" s="24" t="s">
        <v>273</v>
      </c>
      <c r="B126" s="24" t="s">
        <v>274</v>
      </c>
      <c r="C126" s="1">
        <f>30-5</f>
        <v>25</v>
      </c>
      <c r="G126" s="81"/>
      <c r="H126" s="313"/>
      <c r="I126" s="313"/>
    </row>
    <row r="127" spans="1:33" x14ac:dyDescent="0.25">
      <c r="A127" s="24" t="s">
        <v>275</v>
      </c>
      <c r="B127" s="24" t="s">
        <v>276</v>
      </c>
      <c r="C127" s="1">
        <f>30-5</f>
        <v>25</v>
      </c>
      <c r="G127" s="81"/>
      <c r="H127" s="313"/>
      <c r="I127" s="313"/>
    </row>
    <row r="128" spans="1:33" x14ac:dyDescent="0.25">
      <c r="A128" s="28" t="s">
        <v>277</v>
      </c>
      <c r="B128" s="24" t="s">
        <v>278</v>
      </c>
      <c r="C128" s="32">
        <f>25-5</f>
        <v>20</v>
      </c>
      <c r="D128" s="4"/>
      <c r="E128" s="4"/>
      <c r="F128" s="4"/>
      <c r="G128" s="82"/>
      <c r="H128" s="313"/>
      <c r="I128" s="313"/>
    </row>
    <row r="129" spans="1:9" x14ac:dyDescent="0.25">
      <c r="A129" s="331" t="s">
        <v>279</v>
      </c>
      <c r="B129" s="332"/>
      <c r="C129" s="18"/>
      <c r="D129" s="19" t="s">
        <v>280</v>
      </c>
      <c r="E129" s="19"/>
      <c r="F129" s="19"/>
      <c r="G129" s="91"/>
      <c r="H129" s="313"/>
      <c r="I129" s="313"/>
    </row>
    <row r="130" spans="1:9" x14ac:dyDescent="0.25">
      <c r="A130" s="160" t="s">
        <v>281</v>
      </c>
      <c r="B130" s="44" t="s">
        <v>282</v>
      </c>
      <c r="C130" s="1">
        <v>0</v>
      </c>
      <c r="D130" t="s">
        <v>283</v>
      </c>
      <c r="G130" s="81"/>
      <c r="H130" s="313"/>
      <c r="I130" s="313"/>
    </row>
    <row r="131" spans="1:9" x14ac:dyDescent="0.25">
      <c r="A131" s="24" t="s">
        <v>284</v>
      </c>
      <c r="B131" s="44" t="s">
        <v>285</v>
      </c>
      <c r="C131" s="1">
        <v>0</v>
      </c>
      <c r="D131" t="s">
        <v>286</v>
      </c>
      <c r="G131" s="81"/>
      <c r="H131" s="313"/>
      <c r="I131" s="313"/>
    </row>
    <row r="132" spans="1:9" x14ac:dyDescent="0.25">
      <c r="A132" s="24" t="s">
        <v>287</v>
      </c>
      <c r="B132" s="44" t="s">
        <v>288</v>
      </c>
      <c r="C132" s="32">
        <v>0</v>
      </c>
      <c r="D132" s="4" t="s">
        <v>286</v>
      </c>
      <c r="E132" s="4"/>
      <c r="F132" s="4"/>
      <c r="G132" s="82"/>
      <c r="H132" s="313"/>
      <c r="I132" s="313"/>
    </row>
    <row r="133" spans="1:9" x14ac:dyDescent="0.25">
      <c r="A133" s="327" t="s">
        <v>289</v>
      </c>
      <c r="B133" s="328"/>
      <c r="C133" s="5" t="s">
        <v>290</v>
      </c>
      <c r="D133" s="5" t="s">
        <v>291</v>
      </c>
      <c r="E133" s="5"/>
      <c r="F133" s="5"/>
      <c r="G133" s="6"/>
    </row>
    <row r="134" spans="1:9" x14ac:dyDescent="0.25">
      <c r="A134" s="24" t="s">
        <v>292</v>
      </c>
      <c r="B134" s="44" t="s">
        <v>293</v>
      </c>
      <c r="C134">
        <v>0</v>
      </c>
      <c r="D134">
        <v>5</v>
      </c>
      <c r="G134" s="329" t="s">
        <v>294</v>
      </c>
      <c r="H134" s="313"/>
      <c r="I134" s="313"/>
    </row>
    <row r="135" spans="1:9" x14ac:dyDescent="0.25">
      <c r="A135" s="9" t="s">
        <v>295</v>
      </c>
      <c r="B135" s="10" t="s">
        <v>296</v>
      </c>
      <c r="C135">
        <v>0</v>
      </c>
      <c r="D135">
        <v>-5</v>
      </c>
      <c r="G135" s="329"/>
      <c r="H135" s="313"/>
      <c r="I135" s="313"/>
    </row>
    <row r="136" spans="1:9" x14ac:dyDescent="0.25">
      <c r="A136" s="9" t="s">
        <v>297</v>
      </c>
      <c r="B136" s="10" t="s">
        <v>298</v>
      </c>
      <c r="C136">
        <v>0</v>
      </c>
      <c r="D136">
        <v>5</v>
      </c>
      <c r="G136" s="329"/>
      <c r="H136" s="313"/>
      <c r="I136" s="313"/>
    </row>
    <row r="137" spans="1:9" x14ac:dyDescent="0.25">
      <c r="A137" s="24" t="s">
        <v>299</v>
      </c>
      <c r="B137" s="24" t="s">
        <v>300</v>
      </c>
      <c r="C137">
        <v>0</v>
      </c>
      <c r="D137">
        <v>5</v>
      </c>
      <c r="G137" s="329"/>
      <c r="H137" s="313"/>
      <c r="I137" s="313"/>
    </row>
    <row r="138" spans="1:9" x14ac:dyDescent="0.25">
      <c r="A138" s="9" t="s">
        <v>301</v>
      </c>
      <c r="B138" s="10" t="s">
        <v>302</v>
      </c>
      <c r="C138">
        <v>0</v>
      </c>
      <c r="D138">
        <v>5</v>
      </c>
      <c r="G138" s="329"/>
      <c r="H138" s="313"/>
      <c r="I138" s="313"/>
    </row>
    <row r="139" spans="1:9" x14ac:dyDescent="0.25">
      <c r="A139" s="9" t="s">
        <v>303</v>
      </c>
      <c r="B139" s="10" t="s">
        <v>304</v>
      </c>
      <c r="C139">
        <v>0</v>
      </c>
      <c r="D139">
        <v>-5</v>
      </c>
      <c r="G139" s="329"/>
      <c r="H139" s="313"/>
      <c r="I139" s="313"/>
    </row>
    <row r="140" spans="1:9" x14ac:dyDescent="0.25">
      <c r="A140" s="9" t="s">
        <v>305</v>
      </c>
      <c r="B140" s="10" t="s">
        <v>306</v>
      </c>
      <c r="C140">
        <v>0</v>
      </c>
      <c r="D140">
        <v>-5</v>
      </c>
      <c r="G140" s="329"/>
      <c r="H140" s="313"/>
      <c r="I140" s="313"/>
    </row>
    <row r="141" spans="1:9" x14ac:dyDescent="0.25">
      <c r="A141" s="9" t="s">
        <v>307</v>
      </c>
      <c r="B141" s="10" t="s">
        <v>308</v>
      </c>
      <c r="C141">
        <v>0</v>
      </c>
      <c r="D141">
        <v>5</v>
      </c>
      <c r="G141" s="329"/>
      <c r="H141" s="313"/>
      <c r="I141" s="313"/>
    </row>
    <row r="142" spans="1:9" x14ac:dyDescent="0.25">
      <c r="A142" s="9" t="s">
        <v>309</v>
      </c>
      <c r="B142" s="10" t="s">
        <v>310</v>
      </c>
      <c r="C142">
        <v>0</v>
      </c>
      <c r="D142">
        <v>5</v>
      </c>
      <c r="G142" s="329"/>
      <c r="H142" s="313"/>
      <c r="I142" s="313"/>
    </row>
    <row r="143" spans="1:9" x14ac:dyDescent="0.25">
      <c r="A143" s="9" t="s">
        <v>311</v>
      </c>
      <c r="B143" s="10" t="s">
        <v>312</v>
      </c>
      <c r="C143">
        <v>0</v>
      </c>
      <c r="D143" t="s">
        <v>313</v>
      </c>
      <c r="G143" s="329"/>
      <c r="H143" s="313"/>
      <c r="I143" s="313"/>
    </row>
    <row r="144" spans="1:9" x14ac:dyDescent="0.25">
      <c r="A144" s="9" t="s">
        <v>314</v>
      </c>
      <c r="B144" s="10" t="s">
        <v>315</v>
      </c>
      <c r="C144">
        <f>10+10</f>
        <v>20</v>
      </c>
      <c r="D144">
        <v>-5</v>
      </c>
      <c r="G144" s="329"/>
      <c r="H144" s="313"/>
      <c r="I144" s="313"/>
    </row>
    <row r="145" spans="1:27" x14ac:dyDescent="0.25">
      <c r="A145" s="11" t="s">
        <v>316</v>
      </c>
      <c r="B145" s="12" t="s">
        <v>317</v>
      </c>
      <c r="C145" s="4">
        <f>0</f>
        <v>0</v>
      </c>
      <c r="D145" s="4">
        <v>-5</v>
      </c>
      <c r="E145" s="4"/>
      <c r="F145" s="4"/>
      <c r="G145" s="330"/>
      <c r="H145" s="313"/>
      <c r="I145" s="313"/>
    </row>
    <row r="146" spans="1:27" x14ac:dyDescent="0.25">
      <c r="A146" s="327" t="s">
        <v>318</v>
      </c>
      <c r="B146" s="328"/>
      <c r="C146" s="5" t="s">
        <v>319</v>
      </c>
      <c r="D146" s="5"/>
      <c r="E146" s="5"/>
      <c r="F146" s="5"/>
      <c r="G146" s="6"/>
    </row>
    <row r="147" spans="1:27" x14ac:dyDescent="0.25">
      <c r="A147" s="9" t="s">
        <v>320</v>
      </c>
      <c r="B147" s="10" t="s">
        <v>321</v>
      </c>
      <c r="C147">
        <f>((53/2)+3)*2</f>
        <v>59</v>
      </c>
      <c r="G147" s="329" t="s">
        <v>322</v>
      </c>
      <c r="H147" s="313"/>
      <c r="I147" s="313"/>
    </row>
    <row r="148" spans="1:27" x14ac:dyDescent="0.25">
      <c r="A148" s="9" t="s">
        <v>323</v>
      </c>
      <c r="B148" s="10" t="s">
        <v>324</v>
      </c>
      <c r="C148">
        <f>(53/2)*2</f>
        <v>53</v>
      </c>
      <c r="G148" s="329"/>
      <c r="H148" s="313"/>
      <c r="I148" s="313"/>
    </row>
    <row r="149" spans="1:27" x14ac:dyDescent="0.25">
      <c r="A149" s="9" t="s">
        <v>325</v>
      </c>
      <c r="B149" s="10" t="s">
        <v>326</v>
      </c>
      <c r="C149">
        <f>(53/2)*2</f>
        <v>53</v>
      </c>
      <c r="G149" s="329"/>
      <c r="H149" s="313"/>
      <c r="I149" s="313"/>
      <c r="U149" s="99" t="s">
        <v>327</v>
      </c>
      <c r="V149" s="99" t="s">
        <v>328</v>
      </c>
    </row>
    <row r="150" spans="1:27" x14ac:dyDescent="0.25">
      <c r="A150" s="11" t="s">
        <v>329</v>
      </c>
      <c r="B150" s="12" t="s">
        <v>330</v>
      </c>
      <c r="C150" s="4">
        <v>62</v>
      </c>
      <c r="D150" s="4"/>
      <c r="E150" s="4"/>
      <c r="F150" s="4"/>
      <c r="G150" s="330"/>
      <c r="H150" s="313"/>
      <c r="I150" s="313"/>
      <c r="U150" s="98">
        <v>1</v>
      </c>
      <c r="V150" s="97">
        <f>108-17.5-15</f>
        <v>75.5</v>
      </c>
    </row>
    <row r="151" spans="1:27" x14ac:dyDescent="0.25">
      <c r="A151" s="321" t="s">
        <v>331</v>
      </c>
      <c r="B151" s="322"/>
      <c r="C151" s="8" t="s">
        <v>332</v>
      </c>
      <c r="D151" s="8"/>
      <c r="E151" s="8"/>
      <c r="F151" s="8"/>
      <c r="G151" s="2"/>
      <c r="U151" s="98">
        <v>2</v>
      </c>
      <c r="V151" s="97">
        <f>108-37.5-15</f>
        <v>55.5</v>
      </c>
    </row>
    <row r="152" spans="1:27" x14ac:dyDescent="0.25">
      <c r="A152" s="9" t="s">
        <v>333</v>
      </c>
      <c r="B152" s="10" t="s">
        <v>334</v>
      </c>
      <c r="C152">
        <f>13.5*2</f>
        <v>27</v>
      </c>
      <c r="D152" s="20">
        <v>1</v>
      </c>
      <c r="E152" s="20"/>
      <c r="F152" s="20"/>
      <c r="G152" s="329" t="s">
        <v>335</v>
      </c>
      <c r="H152" s="313"/>
      <c r="I152" s="313"/>
      <c r="U152" s="98">
        <v>3</v>
      </c>
      <c r="V152" s="97">
        <f>108-57.5-15</f>
        <v>35.5</v>
      </c>
      <c r="AA152" s="7"/>
    </row>
    <row r="153" spans="1:27" x14ac:dyDescent="0.25">
      <c r="A153" s="9" t="s">
        <v>336</v>
      </c>
      <c r="B153" s="10" t="s">
        <v>337</v>
      </c>
      <c r="C153">
        <f>18*2</f>
        <v>36</v>
      </c>
      <c r="D153" s="21">
        <v>3</v>
      </c>
      <c r="E153" s="21"/>
      <c r="F153" s="21"/>
      <c r="G153" s="329"/>
      <c r="H153" s="313"/>
      <c r="I153" s="313"/>
      <c r="U153" s="98">
        <v>4</v>
      </c>
      <c r="V153" s="97">
        <f>108-77.5-15</f>
        <v>15.5</v>
      </c>
    </row>
    <row r="154" spans="1:27" x14ac:dyDescent="0.25">
      <c r="A154" s="327" t="s">
        <v>338</v>
      </c>
      <c r="B154" s="328"/>
      <c r="C154" s="19" t="s">
        <v>339</v>
      </c>
      <c r="D154" s="90"/>
      <c r="E154" s="90"/>
      <c r="F154" s="90"/>
      <c r="G154" s="91"/>
      <c r="H154" s="313"/>
      <c r="I154" s="313"/>
      <c r="U154" s="98">
        <v>5</v>
      </c>
      <c r="V154" s="97">
        <f>108-137.5-15</f>
        <v>-44.5</v>
      </c>
    </row>
    <row r="155" spans="1:27" x14ac:dyDescent="0.25">
      <c r="A155" s="56">
        <v>1</v>
      </c>
      <c r="B155" s="10" t="s">
        <v>340</v>
      </c>
      <c r="C155">
        <f>17.5+25</f>
        <v>42.5</v>
      </c>
      <c r="D155" s="21"/>
      <c r="E155" s="21"/>
      <c r="F155" s="21"/>
      <c r="G155" s="81"/>
      <c r="H155" s="313"/>
      <c r="I155" s="313"/>
      <c r="U155" s="98">
        <v>6</v>
      </c>
      <c r="V155" s="97">
        <f>108-157.5-15</f>
        <v>-64.5</v>
      </c>
    </row>
    <row r="156" spans="1:27" x14ac:dyDescent="0.25">
      <c r="A156" s="56">
        <v>2</v>
      </c>
      <c r="B156" s="10" t="s">
        <v>341</v>
      </c>
      <c r="C156">
        <f>37.5+25</f>
        <v>62.5</v>
      </c>
      <c r="D156" s="21"/>
      <c r="E156" s="21"/>
      <c r="F156" s="21"/>
      <c r="G156" s="81"/>
      <c r="H156" s="313"/>
      <c r="I156" s="313"/>
    </row>
    <row r="157" spans="1:27" x14ac:dyDescent="0.25">
      <c r="A157" s="56">
        <v>3</v>
      </c>
      <c r="B157" s="10" t="s">
        <v>342</v>
      </c>
      <c r="C157">
        <f>57.5+25</f>
        <v>82.5</v>
      </c>
      <c r="D157" s="21"/>
      <c r="E157" s="21"/>
      <c r="F157" s="21"/>
      <c r="G157" s="81"/>
      <c r="H157" s="313"/>
      <c r="I157" s="313"/>
    </row>
    <row r="158" spans="1:27" x14ac:dyDescent="0.25">
      <c r="A158" s="56">
        <v>4</v>
      </c>
      <c r="B158" s="10" t="s">
        <v>343</v>
      </c>
      <c r="C158">
        <f>77.5+25</f>
        <v>102.5</v>
      </c>
      <c r="D158" s="21"/>
      <c r="E158" s="21"/>
      <c r="F158" s="21"/>
      <c r="G158" s="81"/>
      <c r="H158" s="313"/>
      <c r="I158" s="313"/>
    </row>
    <row r="159" spans="1:27" x14ac:dyDescent="0.25">
      <c r="A159" s="56">
        <v>5</v>
      </c>
      <c r="B159" s="10" t="s">
        <v>344</v>
      </c>
      <c r="C159">
        <f>137.5+25</f>
        <v>162.5</v>
      </c>
      <c r="D159" s="21"/>
      <c r="E159" s="21"/>
      <c r="F159" s="21"/>
      <c r="G159" s="81"/>
      <c r="H159" s="313"/>
      <c r="I159" s="313"/>
    </row>
    <row r="160" spans="1:27" x14ac:dyDescent="0.25">
      <c r="A160" s="58">
        <v>6</v>
      </c>
      <c r="B160" s="12" t="s">
        <v>345</v>
      </c>
      <c r="C160" s="4">
        <f>157.5+25</f>
        <v>182.5</v>
      </c>
      <c r="D160" s="92"/>
      <c r="E160" s="92"/>
      <c r="F160" s="92"/>
      <c r="G160" s="82"/>
      <c r="H160" s="313"/>
      <c r="I160" s="313"/>
    </row>
    <row r="161" spans="1:9" x14ac:dyDescent="0.25">
      <c r="A161" s="327" t="s">
        <v>346</v>
      </c>
      <c r="B161" s="328"/>
      <c r="C161" s="5" t="s">
        <v>347</v>
      </c>
      <c r="D161" s="5"/>
      <c r="E161" s="5"/>
      <c r="F161" s="5"/>
      <c r="G161" s="6"/>
    </row>
    <row r="162" spans="1:9" x14ac:dyDescent="0.25">
      <c r="A162" s="9" t="s">
        <v>348</v>
      </c>
      <c r="B162" s="10" t="s">
        <v>349</v>
      </c>
      <c r="C162">
        <v>558.79999999999995</v>
      </c>
      <c r="G162" s="337"/>
      <c r="H162" s="314"/>
      <c r="I162" s="314"/>
    </row>
    <row r="163" spans="1:9" x14ac:dyDescent="0.25">
      <c r="A163" s="9" t="s">
        <v>350</v>
      </c>
      <c r="B163" s="10" t="s">
        <v>351</v>
      </c>
      <c r="C163">
        <v>609.6</v>
      </c>
      <c r="G163" s="337"/>
      <c r="H163" s="314"/>
      <c r="I163" s="314"/>
    </row>
    <row r="164" spans="1:9" x14ac:dyDescent="0.25">
      <c r="A164" s="9" t="s">
        <v>352</v>
      </c>
      <c r="B164" s="10" t="s">
        <v>353</v>
      </c>
      <c r="C164">
        <v>635</v>
      </c>
      <c r="G164" s="337"/>
      <c r="H164" s="314"/>
      <c r="I164" s="314"/>
    </row>
    <row r="165" spans="1:9" x14ac:dyDescent="0.25">
      <c r="A165" s="11" t="s">
        <v>354</v>
      </c>
      <c r="B165" s="12" t="s">
        <v>355</v>
      </c>
      <c r="C165" s="4">
        <v>660.4</v>
      </c>
      <c r="D165" s="4"/>
      <c r="E165" s="4"/>
      <c r="F165" s="4"/>
      <c r="G165" s="338"/>
      <c r="H165" s="314"/>
      <c r="I165" s="314"/>
    </row>
    <row r="166" spans="1:9" x14ac:dyDescent="0.25">
      <c r="A166" s="321" t="s">
        <v>356</v>
      </c>
      <c r="B166" s="322"/>
      <c r="C166" s="323" t="s">
        <v>357</v>
      </c>
      <c r="D166" s="323"/>
      <c r="E166" s="323"/>
      <c r="F166" s="323"/>
      <c r="G166" s="324"/>
      <c r="H166" s="315"/>
      <c r="I166" s="315"/>
    </row>
    <row r="167" spans="1:9" x14ac:dyDescent="0.25">
      <c r="A167" s="23" t="s">
        <v>320</v>
      </c>
      <c r="B167" s="10" t="s">
        <v>321</v>
      </c>
      <c r="C167">
        <v>86</v>
      </c>
      <c r="G167" s="337" t="s">
        <v>358</v>
      </c>
      <c r="H167" s="314"/>
      <c r="I167" s="314"/>
    </row>
    <row r="168" spans="1:9" x14ac:dyDescent="0.25">
      <c r="A168" s="9" t="s">
        <v>359</v>
      </c>
      <c r="B168" s="10" t="s">
        <v>360</v>
      </c>
      <c r="C168">
        <v>94</v>
      </c>
      <c r="G168" s="337"/>
      <c r="H168" s="314"/>
      <c r="I168" s="314"/>
    </row>
    <row r="169" spans="1:9" x14ac:dyDescent="0.25">
      <c r="A169" s="9" t="s">
        <v>361</v>
      </c>
      <c r="B169" s="10" t="s">
        <v>362</v>
      </c>
      <c r="C169">
        <f>45*2</f>
        <v>90</v>
      </c>
      <c r="G169" s="337"/>
      <c r="H169" s="314"/>
      <c r="I169" s="314"/>
    </row>
    <row r="170" spans="1:9" x14ac:dyDescent="0.25">
      <c r="A170" s="9" t="s">
        <v>363</v>
      </c>
      <c r="B170" s="10" t="s">
        <v>364</v>
      </c>
      <c r="C170">
        <f>45*2</f>
        <v>90</v>
      </c>
      <c r="G170" s="337"/>
      <c r="H170" s="314"/>
      <c r="I170" s="314"/>
    </row>
    <row r="171" spans="1:9" x14ac:dyDescent="0.25">
      <c r="A171" s="9" t="s">
        <v>365</v>
      </c>
      <c r="B171" s="10" t="s">
        <v>366</v>
      </c>
      <c r="C171">
        <v>94</v>
      </c>
      <c r="G171" s="337"/>
      <c r="H171" s="314"/>
      <c r="I171" s="314"/>
    </row>
    <row r="172" spans="1:9" x14ac:dyDescent="0.25">
      <c r="A172" s="9" t="s">
        <v>367</v>
      </c>
      <c r="B172" s="10" t="s">
        <v>368</v>
      </c>
      <c r="C172">
        <v>84</v>
      </c>
      <c r="G172" s="337"/>
      <c r="H172" s="314"/>
      <c r="I172" s="314"/>
    </row>
    <row r="173" spans="1:9" x14ac:dyDescent="0.25">
      <c r="A173" s="9" t="s">
        <v>369</v>
      </c>
      <c r="B173" s="10" t="s">
        <v>370</v>
      </c>
      <c r="C173">
        <v>92</v>
      </c>
      <c r="G173" s="337"/>
      <c r="H173" s="314"/>
      <c r="I173" s="314"/>
    </row>
    <row r="174" spans="1:9" x14ac:dyDescent="0.25">
      <c r="A174" s="9" t="s">
        <v>371</v>
      </c>
      <c r="B174" s="10" t="s">
        <v>372</v>
      </c>
      <c r="C174">
        <f>48*2</f>
        <v>96</v>
      </c>
      <c r="G174" s="337"/>
      <c r="H174" s="314"/>
      <c r="I174" s="314"/>
    </row>
    <row r="175" spans="1:9" x14ac:dyDescent="0.25">
      <c r="A175" s="9" t="s">
        <v>373</v>
      </c>
      <c r="B175" s="10" t="s">
        <v>374</v>
      </c>
      <c r="C175">
        <f>45*2</f>
        <v>90</v>
      </c>
      <c r="G175" s="337"/>
      <c r="H175" s="314"/>
      <c r="I175" s="314"/>
    </row>
    <row r="176" spans="1:9" ht="15.75" thickBot="1" x14ac:dyDescent="0.3">
      <c r="A176" s="13" t="s">
        <v>375</v>
      </c>
      <c r="B176" s="14" t="s">
        <v>376</v>
      </c>
      <c r="C176" s="4">
        <f>45*2</f>
        <v>90</v>
      </c>
      <c r="D176" s="4"/>
      <c r="E176" s="4"/>
      <c r="F176" s="4"/>
      <c r="G176" s="338"/>
      <c r="H176" s="314"/>
      <c r="I176" s="314"/>
    </row>
    <row r="179" spans="1:29" x14ac:dyDescent="0.25">
      <c r="A179" s="18" t="s">
        <v>377</v>
      </c>
      <c r="B179" s="19"/>
      <c r="C179" s="6">
        <f>18.5*2</f>
        <v>37</v>
      </c>
    </row>
    <row r="180" spans="1:29" x14ac:dyDescent="0.25">
      <c r="A180" s="19"/>
      <c r="B180" s="19"/>
      <c r="C180" s="19"/>
    </row>
    <row r="181" spans="1:29" x14ac:dyDescent="0.25">
      <c r="P181" s="18"/>
      <c r="Q181" s="19"/>
      <c r="R181" s="19"/>
      <c r="S181" s="19"/>
      <c r="T181" s="19"/>
      <c r="U181" s="19"/>
      <c r="V181" s="19"/>
      <c r="W181" s="19"/>
      <c r="X181" s="19"/>
      <c r="Y181" s="19"/>
      <c r="Z181" s="19"/>
      <c r="AA181" s="19"/>
      <c r="AB181" s="19"/>
      <c r="AC181" s="6"/>
    </row>
    <row r="182" spans="1:29" x14ac:dyDescent="0.25">
      <c r="P182" s="1"/>
      <c r="AC182" s="2" t="s">
        <v>5</v>
      </c>
    </row>
    <row r="183" spans="1:29" x14ac:dyDescent="0.25">
      <c r="P183" s="1"/>
      <c r="AA183" t="s">
        <v>378</v>
      </c>
      <c r="AB183">
        <v>416.9</v>
      </c>
      <c r="AC183" s="2">
        <f>AB183-191.5-15</f>
        <v>210.39999999999998</v>
      </c>
    </row>
    <row r="184" spans="1:29" x14ac:dyDescent="0.25">
      <c r="P184" s="1"/>
      <c r="AA184" t="s">
        <v>379</v>
      </c>
      <c r="AB184">
        <v>454.9</v>
      </c>
      <c r="AC184" s="2">
        <f>AB184-191.5-15</f>
        <v>248.39999999999998</v>
      </c>
    </row>
    <row r="185" spans="1:29" x14ac:dyDescent="0.25">
      <c r="P185" s="1"/>
      <c r="AA185" t="s">
        <v>380</v>
      </c>
      <c r="AB185">
        <v>416.9</v>
      </c>
      <c r="AC185" s="2">
        <f>AB185-191.5-15</f>
        <v>210.39999999999998</v>
      </c>
    </row>
    <row r="186" spans="1:29" x14ac:dyDescent="0.25">
      <c r="P186" s="1"/>
      <c r="AA186" t="s">
        <v>381</v>
      </c>
      <c r="AB186">
        <v>453.3</v>
      </c>
      <c r="AC186" s="2">
        <f>AB186-191.5-15</f>
        <v>246.8</v>
      </c>
    </row>
    <row r="187" spans="1:29" x14ac:dyDescent="0.25">
      <c r="P187" s="1"/>
      <c r="AC187" s="2"/>
    </row>
    <row r="188" spans="1:29" x14ac:dyDescent="0.25">
      <c r="P188" s="1"/>
      <c r="AC188" s="2"/>
    </row>
    <row r="189" spans="1:29" x14ac:dyDescent="0.25">
      <c r="P189" s="1"/>
      <c r="AC189" s="2"/>
    </row>
    <row r="190" spans="1:29" x14ac:dyDescent="0.25">
      <c r="P190" s="1"/>
      <c r="AC190" s="2"/>
    </row>
    <row r="191" spans="1:29" x14ac:dyDescent="0.25">
      <c r="P191" s="1"/>
      <c r="AC191" s="2"/>
    </row>
    <row r="192" spans="1:29" x14ac:dyDescent="0.25">
      <c r="P192" s="1"/>
      <c r="AC192" s="2"/>
    </row>
    <row r="193" spans="16:29" x14ac:dyDescent="0.25">
      <c r="P193" s="1"/>
      <c r="AC193" s="2"/>
    </row>
    <row r="194" spans="16:29" x14ac:dyDescent="0.25">
      <c r="P194" s="1"/>
      <c r="AC194" s="2"/>
    </row>
    <row r="195" spans="16:29" x14ac:dyDescent="0.25">
      <c r="P195" s="1"/>
      <c r="AC195" s="2"/>
    </row>
    <row r="196" spans="16:29" x14ac:dyDescent="0.25">
      <c r="P196" s="1"/>
      <c r="AC196" s="2"/>
    </row>
    <row r="197" spans="16:29" x14ac:dyDescent="0.25">
      <c r="P197" s="1"/>
      <c r="AC197" s="2"/>
    </row>
    <row r="198" spans="16:29" x14ac:dyDescent="0.25">
      <c r="P198" s="1"/>
      <c r="AC198" s="2"/>
    </row>
    <row r="199" spans="16:29" x14ac:dyDescent="0.25">
      <c r="P199" s="1"/>
      <c r="AC199" s="2"/>
    </row>
    <row r="200" spans="16:29" x14ac:dyDescent="0.25">
      <c r="P200" s="1"/>
      <c r="AC200" s="2"/>
    </row>
    <row r="201" spans="16:29" x14ac:dyDescent="0.25">
      <c r="P201" s="1"/>
      <c r="AC201" s="2"/>
    </row>
    <row r="202" spans="16:29" x14ac:dyDescent="0.25">
      <c r="P202" s="1"/>
      <c r="AC202" s="2"/>
    </row>
    <row r="203" spans="16:29" x14ac:dyDescent="0.25">
      <c r="P203" s="1"/>
      <c r="AC203" s="2"/>
    </row>
    <row r="204" spans="16:29" x14ac:dyDescent="0.25">
      <c r="P204" s="32"/>
      <c r="Q204" s="4"/>
      <c r="R204" s="4"/>
      <c r="S204" s="4"/>
      <c r="T204" s="4"/>
      <c r="U204" s="4"/>
      <c r="V204" s="4"/>
      <c r="W204" s="4"/>
      <c r="X204" s="4"/>
      <c r="Y204" s="4"/>
      <c r="Z204" s="4"/>
      <c r="AA204" s="4"/>
      <c r="AB204" s="4"/>
      <c r="AC204" s="3"/>
    </row>
    <row r="206" spans="16:29" x14ac:dyDescent="0.25">
      <c r="Z206" t="s">
        <v>382</v>
      </c>
      <c r="AA206" t="s">
        <v>383</v>
      </c>
    </row>
    <row r="207" spans="16:29" x14ac:dyDescent="0.25">
      <c r="Z207">
        <v>320</v>
      </c>
      <c r="AA207">
        <v>303</v>
      </c>
    </row>
    <row r="208" spans="16:29" x14ac:dyDescent="0.25">
      <c r="Z208">
        <v>340</v>
      </c>
      <c r="AA208">
        <v>323</v>
      </c>
    </row>
    <row r="209" spans="26:27" x14ac:dyDescent="0.25">
      <c r="Z209">
        <v>360</v>
      </c>
      <c r="AA209">
        <v>343</v>
      </c>
    </row>
    <row r="210" spans="26:27" x14ac:dyDescent="0.25">
      <c r="Z210">
        <v>380</v>
      </c>
      <c r="AA210">
        <v>363</v>
      </c>
    </row>
    <row r="211" spans="26:27" x14ac:dyDescent="0.25">
      <c r="Z211">
        <v>400</v>
      </c>
      <c r="AA211">
        <v>383</v>
      </c>
    </row>
    <row r="212" spans="26:27" x14ac:dyDescent="0.25">
      <c r="Z212">
        <v>420</v>
      </c>
      <c r="AA212">
        <v>403</v>
      </c>
    </row>
    <row r="213" spans="26:27" x14ac:dyDescent="0.25">
      <c r="Z213">
        <v>440</v>
      </c>
      <c r="AA213">
        <v>423</v>
      </c>
    </row>
    <row r="214" spans="26:27" x14ac:dyDescent="0.25">
      <c r="Z214">
        <v>460</v>
      </c>
      <c r="AA214">
        <v>443</v>
      </c>
    </row>
    <row r="215" spans="26:27" x14ac:dyDescent="0.25">
      <c r="Z215">
        <v>480</v>
      </c>
      <c r="AA215">
        <v>463</v>
      </c>
    </row>
    <row r="216" spans="26:27" x14ac:dyDescent="0.25">
      <c r="Z216">
        <v>500</v>
      </c>
      <c r="AA216">
        <v>483</v>
      </c>
    </row>
  </sheetData>
  <mergeCells count="45">
    <mergeCell ref="AG80:AG81"/>
    <mergeCell ref="R80:R81"/>
    <mergeCell ref="T80:T81"/>
    <mergeCell ref="V80:V81"/>
    <mergeCell ref="M10:S12"/>
    <mergeCell ref="AC80:AC81"/>
    <mergeCell ref="AE80:AE81"/>
    <mergeCell ref="P78:AG79"/>
    <mergeCell ref="Q80:Q81"/>
    <mergeCell ref="S80:S81"/>
    <mergeCell ref="U80:U81"/>
    <mergeCell ref="AD80:AD81"/>
    <mergeCell ref="AF80:AF81"/>
    <mergeCell ref="AA80:AA81"/>
    <mergeCell ref="X80:X81"/>
    <mergeCell ref="Y80:Y81"/>
    <mergeCell ref="Z80:Z81"/>
    <mergeCell ref="AB80:AB81"/>
    <mergeCell ref="W80:W81"/>
    <mergeCell ref="G167:G176"/>
    <mergeCell ref="A3:B3"/>
    <mergeCell ref="A9:B9"/>
    <mergeCell ref="A133:B133"/>
    <mergeCell ref="A161:B161"/>
    <mergeCell ref="A146:B146"/>
    <mergeCell ref="A151:B151"/>
    <mergeCell ref="G152:G153"/>
    <mergeCell ref="G10:G21"/>
    <mergeCell ref="G162:G165"/>
    <mergeCell ref="P80:P81"/>
    <mergeCell ref="A82:B82"/>
    <mergeCell ref="A115:B115"/>
    <mergeCell ref="A166:B166"/>
    <mergeCell ref="C166:G166"/>
    <mergeCell ref="C3:G3"/>
    <mergeCell ref="A4:B4"/>
    <mergeCell ref="A154:B154"/>
    <mergeCell ref="A22:B22"/>
    <mergeCell ref="A33:B33"/>
    <mergeCell ref="A49:B49"/>
    <mergeCell ref="A66:B66"/>
    <mergeCell ref="G147:G150"/>
    <mergeCell ref="A124:B124"/>
    <mergeCell ref="A129:B129"/>
    <mergeCell ref="G134:G145"/>
  </mergeCells>
  <phoneticPr fontId="1" type="noConversion"/>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Q97"/>
  <sheetViews>
    <sheetView showGridLines="0" zoomScaleNormal="100" workbookViewId="0">
      <selection activeCell="AG27" sqref="AG27"/>
    </sheetView>
  </sheetViews>
  <sheetFormatPr defaultColWidth="8.85546875" defaultRowHeight="18" customHeight="1" x14ac:dyDescent="0.25"/>
  <cols>
    <col min="1" max="1" width="5.7109375" style="61" customWidth="1"/>
    <col min="2" max="3" width="8.85546875" style="61" customWidth="1"/>
    <col min="4" max="4" width="8.85546875" style="62" customWidth="1"/>
    <col min="5" max="5" width="23" style="62" customWidth="1"/>
    <col min="6" max="6" width="25.7109375" style="62" customWidth="1"/>
    <col min="7" max="7" width="8.85546875" style="62" customWidth="1"/>
    <col min="8" max="14" width="8.85546875" style="61" customWidth="1"/>
    <col min="15" max="15" width="10.7109375" style="61" customWidth="1"/>
    <col min="16" max="18" width="8.85546875" style="61" customWidth="1"/>
    <col min="19" max="19" width="11.85546875" style="61" customWidth="1"/>
    <col min="20" max="20" width="8.85546875" style="61" customWidth="1"/>
    <col min="21" max="21" width="23.7109375" style="61" customWidth="1"/>
    <col min="22" max="22" width="26.7109375" style="61" customWidth="1"/>
    <col min="23" max="24" width="23.7109375" style="61" customWidth="1"/>
    <col min="25" max="30" width="8.85546875" style="61" hidden="1" customWidth="1"/>
    <col min="31" max="31" width="8.85546875" style="61" customWidth="1"/>
    <col min="32" max="16384" width="8.85546875" style="61"/>
  </cols>
  <sheetData>
    <row r="1" spans="2:43" ht="18" customHeight="1" x14ac:dyDescent="0.25">
      <c r="T1" s="76"/>
      <c r="U1" s="76"/>
      <c r="V1" s="76"/>
      <c r="W1" s="76"/>
      <c r="X1" s="76"/>
      <c r="Y1" s="76"/>
      <c r="Z1" s="76"/>
      <c r="AA1" s="76"/>
      <c r="AB1" s="76"/>
      <c r="AC1" s="76"/>
      <c r="AD1" s="76"/>
      <c r="AE1" s="76"/>
      <c r="AF1" s="76"/>
      <c r="AG1" s="76"/>
      <c r="AH1" s="76"/>
      <c r="AI1" s="76"/>
      <c r="AJ1" s="76"/>
      <c r="AK1" s="76"/>
      <c r="AL1" s="76"/>
      <c r="AM1" s="76"/>
      <c r="AN1" s="76"/>
      <c r="AO1" s="76"/>
      <c r="AP1" s="179"/>
      <c r="AQ1" s="179"/>
    </row>
    <row r="2" spans="2:43" ht="18" customHeight="1" x14ac:dyDescent="0.25">
      <c r="T2" s="76"/>
      <c r="U2" s="76"/>
      <c r="V2" s="76"/>
      <c r="W2" s="76"/>
      <c r="X2" s="76"/>
      <c r="Y2" s="76"/>
      <c r="Z2" s="76"/>
      <c r="AA2" s="76"/>
      <c r="AB2" s="76"/>
      <c r="AC2" s="76"/>
      <c r="AD2" s="76"/>
      <c r="AE2" s="76"/>
      <c r="AF2" s="76"/>
      <c r="AG2" s="76"/>
      <c r="AH2" s="76"/>
      <c r="AI2" s="76"/>
      <c r="AJ2" s="76"/>
      <c r="AK2" s="76"/>
      <c r="AL2" s="76"/>
      <c r="AM2" s="76"/>
      <c r="AN2" s="76"/>
      <c r="AO2" s="76"/>
      <c r="AP2" s="179"/>
      <c r="AQ2" s="179"/>
    </row>
    <row r="3" spans="2:43" ht="18" customHeight="1" x14ac:dyDescent="0.25">
      <c r="B3" s="60"/>
      <c r="C3" s="60"/>
      <c r="D3" s="60"/>
      <c r="E3" s="60"/>
      <c r="F3" s="60"/>
      <c r="G3" s="60"/>
      <c r="H3" s="60"/>
      <c r="I3" s="60"/>
      <c r="J3" s="60"/>
      <c r="K3" s="60"/>
      <c r="L3" s="60"/>
      <c r="M3" s="60"/>
      <c r="N3" s="60"/>
      <c r="O3" s="60"/>
      <c r="P3" s="60"/>
      <c r="Q3" s="60"/>
      <c r="R3" s="60"/>
      <c r="S3" s="60"/>
      <c r="T3" s="277"/>
      <c r="U3" s="277"/>
      <c r="V3" s="277"/>
      <c r="W3" s="277"/>
      <c r="X3" s="277"/>
      <c r="Y3" s="277"/>
      <c r="Z3" s="277"/>
      <c r="AA3" s="277"/>
      <c r="AB3" s="277"/>
      <c r="AC3" s="277"/>
      <c r="AD3" s="277"/>
      <c r="AE3" s="277"/>
      <c r="AF3" s="277"/>
      <c r="AG3" s="277"/>
      <c r="AH3" s="277"/>
      <c r="AI3" s="277"/>
      <c r="AJ3" s="76"/>
      <c r="AK3" s="76"/>
      <c r="AL3" s="76"/>
      <c r="AM3" s="76"/>
      <c r="AN3" s="76"/>
      <c r="AO3" s="76"/>
      <c r="AP3" s="179"/>
      <c r="AQ3" s="179"/>
    </row>
    <row r="4" spans="2:43" ht="18" customHeight="1" thickBot="1" x14ac:dyDescent="0.3">
      <c r="B4" s="60"/>
      <c r="C4" s="60"/>
      <c r="D4" s="60"/>
      <c r="E4" s="60"/>
      <c r="F4" s="60"/>
      <c r="G4" s="60"/>
      <c r="H4" s="60"/>
      <c r="I4" s="60"/>
      <c r="J4" s="60"/>
      <c r="K4" s="60"/>
      <c r="L4" s="60"/>
      <c r="M4" s="60"/>
      <c r="N4" s="60"/>
      <c r="O4" s="60"/>
      <c r="P4" s="60"/>
      <c r="Q4" s="60"/>
      <c r="R4" s="60"/>
      <c r="S4" s="60"/>
      <c r="T4" s="277"/>
      <c r="U4" s="277"/>
      <c r="V4" s="277"/>
      <c r="W4" s="277"/>
      <c r="X4" s="277"/>
      <c r="Y4" s="277"/>
      <c r="Z4" s="277"/>
      <c r="AA4" s="277"/>
      <c r="AB4" s="277"/>
      <c r="AC4" s="277"/>
      <c r="AD4" s="277"/>
      <c r="AE4" s="277"/>
      <c r="AF4" s="277"/>
      <c r="AG4" s="277"/>
      <c r="AH4" s="277"/>
      <c r="AI4" s="277"/>
      <c r="AJ4" s="76"/>
      <c r="AK4" s="76"/>
      <c r="AL4" s="76"/>
      <c r="AM4" s="76"/>
      <c r="AN4" s="76"/>
      <c r="AO4" s="76"/>
      <c r="AP4" s="179"/>
      <c r="AQ4" s="179"/>
    </row>
    <row r="5" spans="2:43" ht="18" customHeight="1" x14ac:dyDescent="0.25">
      <c r="B5" s="60"/>
      <c r="C5" s="60"/>
      <c r="D5" s="60"/>
      <c r="E5" s="60"/>
      <c r="F5" s="60"/>
      <c r="G5" s="60"/>
      <c r="H5" s="60"/>
      <c r="I5" s="60"/>
      <c r="J5" s="60"/>
      <c r="K5" s="60"/>
      <c r="L5" s="60"/>
      <c r="M5" s="60"/>
      <c r="N5" s="60"/>
      <c r="O5" s="60"/>
      <c r="P5" s="60"/>
      <c r="Q5" s="60"/>
      <c r="R5" s="60"/>
      <c r="S5" s="60"/>
      <c r="T5" s="277"/>
      <c r="U5" s="394" t="s">
        <v>384</v>
      </c>
      <c r="V5" s="394"/>
      <c r="W5" s="394" t="s">
        <v>385</v>
      </c>
      <c r="X5" s="394"/>
      <c r="Y5" s="277"/>
      <c r="Z5" s="277"/>
      <c r="AA5" s="277"/>
      <c r="AB5" s="277"/>
      <c r="AC5" s="277"/>
      <c r="AD5" s="277"/>
      <c r="AE5" s="277"/>
      <c r="AF5" s="200" t="s">
        <v>386</v>
      </c>
      <c r="AG5" s="258"/>
      <c r="AH5" s="258"/>
      <c r="AI5" s="258"/>
      <c r="AJ5" s="258"/>
      <c r="AK5" s="258"/>
      <c r="AL5" s="258"/>
      <c r="AM5" s="76"/>
      <c r="AN5" s="76"/>
      <c r="AO5" s="76"/>
      <c r="AP5" s="179"/>
      <c r="AQ5" s="179"/>
    </row>
    <row r="6" spans="2:43" ht="18" customHeight="1" x14ac:dyDescent="0.25">
      <c r="T6" s="76"/>
      <c r="U6" s="395"/>
      <c r="V6" s="395"/>
      <c r="W6" s="395"/>
      <c r="X6" s="395"/>
      <c r="Y6" s="76"/>
      <c r="Z6" s="76"/>
      <c r="AA6" s="76"/>
      <c r="AB6" s="76"/>
      <c r="AC6" s="76"/>
      <c r="AD6" s="76"/>
      <c r="AE6" s="76"/>
      <c r="AF6" s="201" t="s">
        <v>387</v>
      </c>
      <c r="AG6" s="258"/>
      <c r="AH6" s="258"/>
      <c r="AI6" s="258"/>
      <c r="AJ6" s="258"/>
      <c r="AK6" s="258"/>
      <c r="AL6" s="258"/>
      <c r="AM6" s="76"/>
      <c r="AN6" s="76"/>
      <c r="AO6" s="76"/>
      <c r="AP6" s="179"/>
      <c r="AQ6" s="179"/>
    </row>
    <row r="7" spans="2:43" ht="18" customHeight="1" thickBot="1" x14ac:dyDescent="0.3">
      <c r="T7" s="76"/>
      <c r="U7" s="396"/>
      <c r="V7" s="396"/>
      <c r="W7" s="396"/>
      <c r="X7" s="396"/>
      <c r="Y7" s="76"/>
      <c r="Z7" s="76"/>
      <c r="AA7" s="76"/>
      <c r="AB7" s="76"/>
      <c r="AC7" s="76"/>
      <c r="AD7" s="76"/>
      <c r="AE7" s="76"/>
      <c r="AF7" s="231" t="s">
        <v>388</v>
      </c>
      <c r="AG7" s="259"/>
      <c r="AH7" s="259"/>
      <c r="AI7" s="259"/>
      <c r="AJ7" s="259"/>
      <c r="AK7" s="259"/>
      <c r="AL7" s="259"/>
      <c r="AM7" s="76"/>
      <c r="AN7" s="76"/>
      <c r="AO7" s="76"/>
      <c r="AP7" s="179"/>
      <c r="AQ7" s="179"/>
    </row>
    <row r="8" spans="2:43" ht="18" customHeight="1" x14ac:dyDescent="0.25">
      <c r="T8" s="76"/>
      <c r="U8" s="397" t="s">
        <v>389</v>
      </c>
      <c r="V8" s="398"/>
      <c r="W8" s="397" t="s">
        <v>390</v>
      </c>
      <c r="X8" s="400" t="s">
        <v>391</v>
      </c>
      <c r="Y8" s="78"/>
      <c r="Z8" s="78"/>
      <c r="AA8" s="76"/>
      <c r="AB8" s="76"/>
      <c r="AC8" s="76"/>
      <c r="AD8" s="76"/>
      <c r="AE8" s="76"/>
      <c r="AF8" s="231" t="s">
        <v>392</v>
      </c>
      <c r="AG8" s="259"/>
      <c r="AH8" s="259"/>
      <c r="AI8" s="259"/>
      <c r="AJ8" s="259"/>
      <c r="AK8" s="259"/>
      <c r="AL8" s="259"/>
      <c r="AM8" s="76"/>
      <c r="AN8" s="76"/>
      <c r="AO8" s="76"/>
      <c r="AP8" s="179"/>
      <c r="AQ8" s="179"/>
    </row>
    <row r="9" spans="2:43" ht="18" customHeight="1" x14ac:dyDescent="0.25">
      <c r="B9" s="176"/>
      <c r="T9" s="76"/>
      <c r="U9" s="376"/>
      <c r="V9" s="377"/>
      <c r="W9" s="399"/>
      <c r="X9" s="401"/>
      <c r="Y9" s="78"/>
      <c r="Z9" s="78"/>
      <c r="AA9" s="76"/>
      <c r="AB9" s="76"/>
      <c r="AC9" s="76"/>
      <c r="AD9" s="76"/>
      <c r="AE9" s="76"/>
      <c r="AF9" s="201" t="s">
        <v>393</v>
      </c>
      <c r="AG9" s="258"/>
      <c r="AH9" s="258"/>
      <c r="AI9" s="258"/>
      <c r="AJ9" s="258"/>
      <c r="AK9" s="258"/>
      <c r="AL9" s="258"/>
      <c r="AM9" s="76"/>
      <c r="AN9" s="76"/>
      <c r="AO9" s="76"/>
      <c r="AP9" s="179"/>
      <c r="AQ9" s="179"/>
    </row>
    <row r="10" spans="2:43" ht="18" customHeight="1" x14ac:dyDescent="0.25">
      <c r="T10" s="76"/>
      <c r="U10" s="392"/>
      <c r="V10" s="393"/>
      <c r="W10" s="224" t="s">
        <v>3</v>
      </c>
      <c r="X10" s="225"/>
      <c r="Y10" s="75" t="s">
        <v>4</v>
      </c>
      <c r="Z10" s="75" t="s">
        <v>5</v>
      </c>
      <c r="AA10" s="75" t="s">
        <v>394</v>
      </c>
      <c r="AB10" s="75" t="s">
        <v>6</v>
      </c>
      <c r="AC10" s="76" t="s">
        <v>395</v>
      </c>
      <c r="AD10" s="76" t="s">
        <v>8</v>
      </c>
      <c r="AE10" s="76"/>
      <c r="AF10" s="202"/>
      <c r="AG10" s="260"/>
      <c r="AH10" s="260"/>
      <c r="AI10" s="260"/>
      <c r="AJ10" s="260"/>
      <c r="AK10" s="260"/>
      <c r="AL10" s="260"/>
      <c r="AM10" s="76"/>
      <c r="AN10" s="76"/>
      <c r="AO10" s="76"/>
      <c r="AP10" s="179"/>
      <c r="AQ10" s="179"/>
    </row>
    <row r="11" spans="2:43" ht="18" customHeight="1" x14ac:dyDescent="0.25">
      <c r="B11" s="177"/>
      <c r="T11" s="76"/>
      <c r="U11" s="385"/>
      <c r="V11" s="386"/>
      <c r="W11" s="226" t="s">
        <v>12</v>
      </c>
      <c r="X11" s="227" t="str">
        <f>VLOOKUP(W11,'Values Compact'!A5:B8,2,0)</f>
        <v>DCA3010/3110</v>
      </c>
      <c r="Y11" s="204">
        <f>VLOOKUP(W11,'[1]Values Compact'!A5:C8,3,0)</f>
        <v>135.08000000000001</v>
      </c>
      <c r="Z11" s="204">
        <f>VLOOKUP(W11,'[1]Values Compact'!A5:D8,4,0)</f>
        <v>1.74</v>
      </c>
      <c r="AA11" s="76">
        <f>Y11+(((Y23-200)/10)*Z11)+AB15</f>
        <v>185.54000000000002</v>
      </c>
      <c r="AB11" s="76">
        <f>VLOOKUP(W11,'[1]Values Compact'!A5:E8,5,0)</f>
        <v>59</v>
      </c>
      <c r="AC11" s="76">
        <f>VLOOKUP(W11,'[1]Values Compact'!A5:F8,6,0)</f>
        <v>80</v>
      </c>
      <c r="AD11" s="76" t="str">
        <f>VLOOKUP(W11,'[1]Values Compact'!A5:G8,7,0)</f>
        <v>SA80</v>
      </c>
      <c r="AE11" s="76"/>
      <c r="AF11" s="387" t="s">
        <v>396</v>
      </c>
      <c r="AG11" s="388"/>
      <c r="AH11" s="388"/>
      <c r="AI11" s="388"/>
      <c r="AJ11" s="388"/>
      <c r="AK11" s="388"/>
      <c r="AL11" s="388"/>
      <c r="AM11" s="389"/>
      <c r="AN11" s="76"/>
      <c r="AO11" s="76"/>
      <c r="AP11" s="179"/>
      <c r="AQ11" s="179"/>
    </row>
    <row r="12" spans="2:43" ht="18" customHeight="1" x14ac:dyDescent="0.25">
      <c r="T12" s="76"/>
      <c r="U12" s="390" t="s">
        <v>397</v>
      </c>
      <c r="V12" s="391"/>
      <c r="W12" s="224" t="s">
        <v>21</v>
      </c>
      <c r="X12" s="225"/>
      <c r="Y12" s="75" t="s">
        <v>26</v>
      </c>
      <c r="Z12" s="75" t="s">
        <v>23</v>
      </c>
      <c r="AA12" s="76"/>
      <c r="AB12" s="76"/>
      <c r="AC12" s="76"/>
      <c r="AD12" s="76"/>
      <c r="AE12" s="76"/>
      <c r="AF12" s="263" t="s">
        <v>398</v>
      </c>
      <c r="AG12" s="264"/>
      <c r="AH12" s="264"/>
      <c r="AI12" s="264"/>
      <c r="AJ12" s="264"/>
      <c r="AK12" s="382" t="s">
        <v>399</v>
      </c>
      <c r="AL12" s="383"/>
      <c r="AM12" s="384"/>
      <c r="AN12" s="76"/>
      <c r="AO12" s="76"/>
      <c r="AP12" s="179"/>
      <c r="AQ12" s="179"/>
    </row>
    <row r="13" spans="2:43" ht="18" customHeight="1" x14ac:dyDescent="0.25">
      <c r="B13" s="182"/>
      <c r="C13" s="182"/>
      <c r="D13" s="182"/>
      <c r="E13" s="187"/>
      <c r="F13"/>
      <c r="T13" s="76"/>
      <c r="U13" s="376">
        <f>'User Measurement'!G15</f>
        <v>440</v>
      </c>
      <c r="V13" s="377"/>
      <c r="W13" s="226" t="str">
        <f>VLOOKUP(U13,'Values Compact'!D10:E21,2)</f>
        <v>SW440</v>
      </c>
      <c r="X13" s="227" t="str">
        <f>VLOOKUP(W13,'Values Compact'!A10:C21,2,0)</f>
        <v>DCA1340</v>
      </c>
      <c r="Y13" s="75">
        <f>VLOOKUP(X13,'[1]Values Compact'!B10:G21,2,0)</f>
        <v>447</v>
      </c>
      <c r="Z13" s="75">
        <f>VLOOKUP(W13,'[1]Values Compact'!A10:D21,4,0)</f>
        <v>440</v>
      </c>
      <c r="AA13" s="76"/>
      <c r="AB13" s="76"/>
      <c r="AC13" s="76"/>
      <c r="AD13" s="76"/>
      <c r="AE13" s="76"/>
      <c r="AF13" s="263" t="s">
        <v>400</v>
      </c>
      <c r="AG13" s="264"/>
      <c r="AH13" s="264"/>
      <c r="AI13" s="264"/>
      <c r="AJ13" s="264"/>
      <c r="AK13" s="382" t="s">
        <v>399</v>
      </c>
      <c r="AL13" s="383"/>
      <c r="AM13" s="384"/>
      <c r="AN13" s="76"/>
      <c r="AO13" s="76"/>
      <c r="AP13" s="179"/>
      <c r="AQ13" s="179"/>
    </row>
    <row r="14" spans="2:43" ht="18" customHeight="1" x14ac:dyDescent="0.25">
      <c r="B14" s="192"/>
      <c r="C14" s="192"/>
      <c r="D14" s="192"/>
      <c r="E14" s="180"/>
      <c r="F14"/>
      <c r="T14" s="76"/>
      <c r="U14" s="222" t="s">
        <v>401</v>
      </c>
      <c r="V14" s="178"/>
      <c r="W14" s="224" t="s">
        <v>50</v>
      </c>
      <c r="X14" s="225"/>
      <c r="Y14" s="75" t="s">
        <v>51</v>
      </c>
      <c r="Z14" s="75" t="s">
        <v>402</v>
      </c>
      <c r="AA14" s="76" t="s">
        <v>52</v>
      </c>
      <c r="AB14" s="76" t="s">
        <v>403</v>
      </c>
      <c r="AC14" s="76"/>
      <c r="AD14" s="76"/>
      <c r="AE14" s="76"/>
      <c r="AF14" s="263" t="s">
        <v>404</v>
      </c>
      <c r="AG14" s="264"/>
      <c r="AH14" s="264"/>
      <c r="AI14" s="264"/>
      <c r="AJ14" s="264"/>
      <c r="AK14" s="382" t="s">
        <v>405</v>
      </c>
      <c r="AL14" s="383"/>
      <c r="AM14" s="384"/>
      <c r="AN14" s="76"/>
      <c r="AO14" s="76"/>
      <c r="AP14" s="179"/>
      <c r="AQ14" s="179"/>
    </row>
    <row r="15" spans="2:43" ht="18" customHeight="1" x14ac:dyDescent="0.25">
      <c r="B15" s="182"/>
      <c r="C15" s="182"/>
      <c r="D15" s="182"/>
      <c r="E15" s="187"/>
      <c r="F15"/>
      <c r="T15" s="76"/>
      <c r="U15" s="376">
        <f>'User Measurement'!G27</f>
        <v>385</v>
      </c>
      <c r="V15" s="377"/>
      <c r="W15" s="226" t="str">
        <f>VLOOKUP(U15,'Values Compact'!H23:I32,2)</f>
        <v>SD380</v>
      </c>
      <c r="X15" s="227" t="str">
        <f>VLOOKUP(W15,'Values Compact'!A23:C32,2,0)</f>
        <v>DCA1425</v>
      </c>
      <c r="Y15" s="89">
        <f>VLOOKUP(W15,'[1]Values Compact'!A23:D32,3,0)</f>
        <v>363</v>
      </c>
      <c r="Z15" s="75">
        <f>Y33-106+Y15</f>
        <v>299.5</v>
      </c>
      <c r="AA15" s="89">
        <f>VLOOKUP(W15,'[1]Values Compact'!A23:D32,4,0)</f>
        <v>108</v>
      </c>
      <c r="AB15" s="76">
        <f>IF(W11="70°",VLOOKUP(W15,'[1]Values Compact'!A23:G32,5,0),VLOOKUP(W15,'[1]Values Compact'!A23:G32,6,0))</f>
        <v>0</v>
      </c>
      <c r="AC15" s="76"/>
      <c r="AD15" s="76"/>
      <c r="AE15" s="76"/>
      <c r="AF15" s="263" t="s">
        <v>406</v>
      </c>
      <c r="AG15" s="264"/>
      <c r="AH15" s="264"/>
      <c r="AI15" s="264"/>
      <c r="AJ15" s="264"/>
      <c r="AK15" s="382" t="s">
        <v>407</v>
      </c>
      <c r="AL15" s="383"/>
      <c r="AM15" s="384"/>
      <c r="AN15" s="76"/>
      <c r="AO15" s="76"/>
      <c r="AP15" s="179"/>
      <c r="AQ15" s="179"/>
    </row>
    <row r="16" spans="2:43" ht="18" customHeight="1" x14ac:dyDescent="0.25">
      <c r="B16"/>
      <c r="C16"/>
      <c r="D16"/>
      <c r="E16"/>
      <c r="F16"/>
      <c r="T16" s="76"/>
      <c r="U16" s="222" t="s">
        <v>408</v>
      </c>
      <c r="V16" s="178"/>
      <c r="W16" s="224" t="s">
        <v>75</v>
      </c>
      <c r="X16" s="225"/>
      <c r="Y16" s="89" t="s">
        <v>76</v>
      </c>
      <c r="Z16" s="75"/>
      <c r="AA16" s="76"/>
      <c r="AB16" s="76"/>
      <c r="AC16" s="76"/>
      <c r="AD16" s="76"/>
      <c r="AE16" s="76"/>
      <c r="AF16" s="263" t="s">
        <v>409</v>
      </c>
      <c r="AG16" s="264"/>
      <c r="AH16" s="264"/>
      <c r="AI16" s="264"/>
      <c r="AJ16" s="264"/>
      <c r="AK16" s="382" t="s">
        <v>407</v>
      </c>
      <c r="AL16" s="383"/>
      <c r="AM16" s="384"/>
      <c r="AN16" s="76"/>
      <c r="AO16" s="76"/>
      <c r="AP16" s="179"/>
      <c r="AQ16" s="179"/>
    </row>
    <row r="17" spans="2:43" ht="18" customHeight="1" x14ac:dyDescent="0.25">
      <c r="B17" s="320"/>
      <c r="C17" s="320"/>
      <c r="D17" s="320"/>
      <c r="E17"/>
      <c r="F17"/>
      <c r="T17" s="76"/>
      <c r="U17" s="376">
        <f>'User Measurement'!G39</f>
        <v>330</v>
      </c>
      <c r="V17" s="377"/>
      <c r="W17" s="226" t="str">
        <f>VLOOKUP(U17,'Values Compact'!C34:D48,2)</f>
        <v>BH330</v>
      </c>
      <c r="X17" s="227" t="str">
        <f>VLOOKUP(W17,'Values Compact'!A34:C48,2,0)</f>
        <v>DCA1625</v>
      </c>
      <c r="Y17" s="89">
        <f>VLOOKUP(W17,'[1]Values Compact'!A34:C48,3,0)</f>
        <v>330</v>
      </c>
      <c r="Z17" s="75"/>
      <c r="AA17" s="76"/>
      <c r="AB17" s="76"/>
      <c r="AC17" s="76"/>
      <c r="AD17" s="76"/>
      <c r="AE17" s="76"/>
      <c r="AF17" s="263" t="s">
        <v>410</v>
      </c>
      <c r="AG17" s="264"/>
      <c r="AH17" s="264"/>
      <c r="AI17" s="264"/>
      <c r="AJ17" s="264"/>
      <c r="AK17" s="382" t="s">
        <v>407</v>
      </c>
      <c r="AL17" s="383"/>
      <c r="AM17" s="384"/>
      <c r="AN17" s="76"/>
      <c r="AO17" s="76"/>
      <c r="AP17" s="179"/>
      <c r="AQ17" s="179"/>
    </row>
    <row r="18" spans="2:43" ht="18" customHeight="1" x14ac:dyDescent="0.25">
      <c r="B18"/>
      <c r="C18"/>
      <c r="D18"/>
      <c r="E18"/>
      <c r="F18"/>
      <c r="T18" s="76"/>
      <c r="U18" s="222" t="s">
        <v>411</v>
      </c>
      <c r="V18" s="178"/>
      <c r="W18" s="224" t="s">
        <v>107</v>
      </c>
      <c r="X18" s="225"/>
      <c r="Y18" s="89" t="s">
        <v>108</v>
      </c>
      <c r="Z18" s="75" t="s">
        <v>412</v>
      </c>
      <c r="AA18" s="89" t="s">
        <v>413</v>
      </c>
      <c r="AB18" s="76"/>
      <c r="AC18" s="76"/>
      <c r="AD18" s="76"/>
      <c r="AE18" s="76"/>
      <c r="AF18" s="263" t="s">
        <v>414</v>
      </c>
      <c r="AG18" s="264"/>
      <c r="AH18" s="264"/>
      <c r="AI18" s="264"/>
      <c r="AJ18" s="264"/>
      <c r="AK18" s="373"/>
      <c r="AL18" s="374"/>
      <c r="AM18" s="375"/>
      <c r="AN18" s="76"/>
      <c r="AO18" s="76"/>
      <c r="AP18" s="179"/>
      <c r="AQ18" s="179"/>
    </row>
    <row r="19" spans="2:43" ht="18" customHeight="1" x14ac:dyDescent="0.25">
      <c r="B19"/>
      <c r="C19"/>
      <c r="D19"/>
      <c r="E19"/>
      <c r="F19"/>
      <c r="T19" s="76"/>
      <c r="U19" s="376">
        <f>'User Measurement'!G51</f>
        <v>500</v>
      </c>
      <c r="V19" s="377"/>
      <c r="W19" s="226" t="str">
        <f>VLOOKUP(U19,'Values Compact'!C50:D65,2)</f>
        <v>FSTF500</v>
      </c>
      <c r="X19" s="227" t="str">
        <f>VLOOKUP(W19,'Values Compact'!A25:C144,2,0)</f>
        <v>DCA1765</v>
      </c>
      <c r="Y19" s="89">
        <f>VLOOKUP(W19,'[1]Values Compact'!A25:C144,3,0)</f>
        <v>500</v>
      </c>
      <c r="Z19" s="75">
        <f>SIN((VLOOKUP(W19,'[1]Values Compact'!A25:C144,3,0)-VLOOKUP(W21,'[1]Values Compact'!A27:C146,3,0))/(Y15-Y25))</f>
        <v>0.2454015474469444</v>
      </c>
      <c r="AA19" s="76">
        <f>Z19*(180/3.141592)</f>
        <v>14.060475879888282</v>
      </c>
      <c r="AB19" s="76"/>
      <c r="AC19" s="76"/>
      <c r="AD19" s="76"/>
      <c r="AE19" s="76"/>
      <c r="AF19" s="76"/>
      <c r="AG19" s="76"/>
      <c r="AH19" s="76"/>
      <c r="AI19" s="76"/>
      <c r="AJ19" s="76"/>
      <c r="AK19" s="76"/>
      <c r="AL19" s="76"/>
      <c r="AM19" s="76"/>
      <c r="AN19" s="76"/>
      <c r="AO19" s="76"/>
      <c r="AP19" s="179"/>
      <c r="AQ19" s="179"/>
    </row>
    <row r="20" spans="2:43" ht="18" customHeight="1" x14ac:dyDescent="0.25">
      <c r="B20"/>
      <c r="C20"/>
      <c r="D20"/>
      <c r="E20"/>
      <c r="F20"/>
      <c r="T20" s="76"/>
      <c r="U20" s="222" t="s">
        <v>415</v>
      </c>
      <c r="V20" s="178"/>
      <c r="W20" s="224" t="s">
        <v>416</v>
      </c>
      <c r="X20" s="225"/>
      <c r="Y20" s="89" t="s">
        <v>145</v>
      </c>
      <c r="Z20" s="75"/>
      <c r="AA20" s="76"/>
      <c r="AB20" s="76"/>
      <c r="AC20" s="76"/>
      <c r="AD20" s="76"/>
      <c r="AE20" s="76"/>
      <c r="AF20" s="200" t="s">
        <v>417</v>
      </c>
      <c r="AG20" s="258"/>
      <c r="AH20" s="258"/>
      <c r="AI20" s="258"/>
      <c r="AJ20" s="258"/>
      <c r="AK20" s="258"/>
      <c r="AL20" s="258"/>
      <c r="AM20" s="76"/>
      <c r="AN20" s="76"/>
      <c r="AO20" s="76"/>
      <c r="AP20" s="179"/>
      <c r="AQ20" s="179"/>
    </row>
    <row r="21" spans="2:43" ht="18" customHeight="1" x14ac:dyDescent="0.25">
      <c r="B21"/>
      <c r="C21"/>
      <c r="D21"/>
      <c r="E21"/>
      <c r="F21"/>
      <c r="T21" s="76"/>
      <c r="U21" s="376">
        <f>'User Measurement'!G72</f>
        <v>410</v>
      </c>
      <c r="V21" s="377"/>
      <c r="W21" s="226" t="str">
        <f>VLOOKUP(U21,'Values Compact'!C67:D81,2)</f>
        <v>RSTF410</v>
      </c>
      <c r="X21" s="227" t="str">
        <f>VLOOKUP(W21,'Values Compact'!A27:C146,2,0)</f>
        <v>DCA1825</v>
      </c>
      <c r="Y21" s="89">
        <f>VLOOKUP(W21,'[1]Values Compact'!A27:C146,3,0)</f>
        <v>410</v>
      </c>
      <c r="Z21" s="75"/>
      <c r="AA21" s="76"/>
      <c r="AB21" s="76"/>
      <c r="AC21" s="76"/>
      <c r="AD21" s="76"/>
      <c r="AE21" s="76"/>
      <c r="AF21" s="261" t="s">
        <v>418</v>
      </c>
      <c r="AG21" s="258"/>
      <c r="AH21" s="258"/>
      <c r="AI21" s="258"/>
      <c r="AJ21" s="258"/>
      <c r="AK21" s="258"/>
      <c r="AL21" s="258"/>
      <c r="AM21" s="76"/>
      <c r="AN21" s="76"/>
      <c r="AO21" s="76"/>
      <c r="AP21" s="179"/>
      <c r="AQ21" s="179"/>
    </row>
    <row r="22" spans="2:43" ht="18" customHeight="1" x14ac:dyDescent="0.25">
      <c r="B22"/>
      <c r="C22"/>
      <c r="D22"/>
      <c r="E22"/>
      <c r="F22"/>
      <c r="T22" s="76"/>
      <c r="U22" s="222" t="s">
        <v>419</v>
      </c>
      <c r="V22" s="178"/>
      <c r="W22" s="224" t="s">
        <v>181</v>
      </c>
      <c r="X22" s="225"/>
      <c r="Y22" s="89" t="s">
        <v>182</v>
      </c>
      <c r="Z22" s="75" t="s">
        <v>420</v>
      </c>
      <c r="AA22" s="76"/>
      <c r="AB22" s="76"/>
      <c r="AC22" s="76"/>
      <c r="AD22" s="76"/>
      <c r="AE22" s="76"/>
      <c r="AF22" s="201" t="s">
        <v>421</v>
      </c>
      <c r="AG22" s="258"/>
      <c r="AH22" s="258"/>
      <c r="AI22" s="258"/>
      <c r="AJ22" s="258"/>
      <c r="AK22" s="258"/>
      <c r="AL22" s="258"/>
      <c r="AM22" s="76"/>
      <c r="AN22" s="76"/>
      <c r="AO22" s="76"/>
      <c r="AP22" s="179"/>
      <c r="AQ22" s="179"/>
    </row>
    <row r="23" spans="2:43" ht="18" customHeight="1" thickBot="1" x14ac:dyDescent="0.3">
      <c r="T23" s="76"/>
      <c r="U23" s="378">
        <f>'User Measurement'!G97</f>
        <v>490</v>
      </c>
      <c r="V23" s="379"/>
      <c r="W23" s="226" t="str">
        <f>VLOOKUP(U23,'Values Compact'!C83:D114,2)</f>
        <v>LLL490</v>
      </c>
      <c r="X23" s="227" t="str">
        <f>VLOOKUP(W23,'Values Compact'!A83:C114,2,0)</f>
        <v>DCA1958</v>
      </c>
      <c r="Y23" s="89">
        <f>VLOOKUP(W23,'[1]Values Compact'!A83:C114,3,0)</f>
        <v>490</v>
      </c>
      <c r="Z23" s="75">
        <f>SQRT(POWER(VLOOKUP(W23,'[1]Values Compact'!A83:D114,3,0),2)-POWER(AA11-130,2))</f>
        <v>486.84218017751914</v>
      </c>
      <c r="AA23" s="76"/>
      <c r="AB23" s="76"/>
      <c r="AC23" s="76"/>
      <c r="AD23" s="76"/>
      <c r="AE23" s="76"/>
      <c r="AF23" s="261" t="s">
        <v>422</v>
      </c>
      <c r="AG23" s="262"/>
      <c r="AH23" s="262"/>
      <c r="AI23" s="262"/>
      <c r="AJ23" s="262"/>
      <c r="AK23" s="262"/>
      <c r="AL23" s="262"/>
      <c r="AM23" s="76"/>
      <c r="AN23" s="76"/>
      <c r="AO23" s="76"/>
      <c r="AP23" s="179"/>
      <c r="AQ23" s="179"/>
    </row>
    <row r="24" spans="2:43" ht="18" customHeight="1" x14ac:dyDescent="0.25">
      <c r="T24" s="76"/>
      <c r="U24" s="292"/>
      <c r="V24" s="292"/>
      <c r="W24" s="224" t="s">
        <v>247</v>
      </c>
      <c r="X24" s="225"/>
      <c r="Y24" s="89" t="s">
        <v>248</v>
      </c>
      <c r="Z24" s="89" t="s">
        <v>249</v>
      </c>
      <c r="AA24" s="75" t="s">
        <v>423</v>
      </c>
      <c r="AB24" s="76"/>
      <c r="AC24" s="76"/>
      <c r="AD24" s="76"/>
      <c r="AE24" s="76"/>
      <c r="AF24" s="380" t="s">
        <v>424</v>
      </c>
      <c r="AG24" s="380"/>
      <c r="AH24" s="380"/>
      <c r="AI24" s="380"/>
      <c r="AJ24" s="380"/>
      <c r="AK24" s="380"/>
      <c r="AL24" s="380"/>
      <c r="AM24" s="380"/>
      <c r="AN24" s="380"/>
      <c r="AO24" s="76"/>
      <c r="AP24" s="179"/>
      <c r="AQ24" s="179"/>
    </row>
    <row r="25" spans="2:43" ht="18" customHeight="1" x14ac:dyDescent="0.25">
      <c r="B25" s="182"/>
      <c r="C25" s="182"/>
      <c r="D25" s="182"/>
      <c r="E25" s="187"/>
      <c r="F25"/>
      <c r="T25" s="76"/>
      <c r="U25" s="381"/>
      <c r="V25" s="381"/>
      <c r="W25" s="226" t="s">
        <v>250</v>
      </c>
      <c r="X25" s="227" t="str">
        <f>VLOOKUP(W25,'Values Compact'!A116:C123,2,0)</f>
        <v>DCA0100</v>
      </c>
      <c r="Y25" s="89">
        <f>VLOOKUP(W25,'[1]Values Compact'!A116:C123,3,0)</f>
        <v>0</v>
      </c>
      <c r="Z25" s="293">
        <f>VLOOKUP(W25,'[1]Values Compact'!A116:D123,4,0)</f>
        <v>90</v>
      </c>
      <c r="AA25" s="207">
        <f>COS((90-X54)*(3.141592/180))*Y17</f>
        <v>301.23529027857847</v>
      </c>
      <c r="AB25" s="76"/>
      <c r="AC25" s="76"/>
      <c r="AD25" s="76"/>
      <c r="AE25" s="76"/>
      <c r="AF25" s="380"/>
      <c r="AG25" s="380"/>
      <c r="AH25" s="380"/>
      <c r="AI25" s="380"/>
      <c r="AJ25" s="380"/>
      <c r="AK25" s="380"/>
      <c r="AL25" s="380"/>
      <c r="AM25" s="380"/>
      <c r="AN25" s="380"/>
      <c r="AO25" s="76"/>
      <c r="AP25" s="179"/>
      <c r="AQ25" s="179"/>
    </row>
    <row r="26" spans="2:43" ht="18" customHeight="1" x14ac:dyDescent="0.25">
      <c r="B26" s="192"/>
      <c r="C26" s="192"/>
      <c r="D26" s="192"/>
      <c r="E26" s="180"/>
      <c r="F26"/>
      <c r="T26" s="76"/>
      <c r="U26" s="76"/>
      <c r="V26" s="76"/>
      <c r="W26" s="224" t="s">
        <v>269</v>
      </c>
      <c r="X26" s="225"/>
      <c r="Y26" s="75" t="s">
        <v>270</v>
      </c>
      <c r="Z26" s="75"/>
      <c r="AA26" s="76"/>
      <c r="AB26" s="76"/>
      <c r="AC26" s="76"/>
      <c r="AD26" s="76"/>
      <c r="AE26" s="76"/>
      <c r="AF26" s="279"/>
      <c r="AG26" s="279"/>
      <c r="AH26" s="279"/>
      <c r="AI26" s="279"/>
      <c r="AJ26" s="279"/>
      <c r="AK26" s="279"/>
      <c r="AL26" s="279"/>
      <c r="AM26" s="76"/>
      <c r="AN26" s="76"/>
      <c r="AO26" s="76"/>
      <c r="AP26" s="179"/>
      <c r="AQ26" s="179"/>
    </row>
    <row r="27" spans="2:43" ht="18" customHeight="1" x14ac:dyDescent="0.25">
      <c r="B27" s="182"/>
      <c r="C27" s="182"/>
      <c r="D27" s="182"/>
      <c r="E27" s="187"/>
      <c r="F27"/>
      <c r="T27" s="76"/>
      <c r="U27" s="76"/>
      <c r="V27" s="76"/>
      <c r="W27" s="226" t="s">
        <v>271</v>
      </c>
      <c r="X27" s="227" t="str">
        <f>VLOOKUP(W27,'Values Compact'!A125:C128,2,0)</f>
        <v>DCA2400</v>
      </c>
      <c r="Y27" s="89">
        <f>VLOOKUP(W27,'[1]Values Compact'!A125:C128,3,0)</f>
        <v>5</v>
      </c>
      <c r="Z27" s="75"/>
      <c r="AA27" s="76"/>
      <c r="AB27" s="76"/>
      <c r="AC27" s="76"/>
      <c r="AD27" s="76"/>
      <c r="AE27" s="76"/>
      <c r="AF27" s="76"/>
      <c r="AG27" s="76"/>
      <c r="AH27" s="201"/>
      <c r="AI27" s="201"/>
      <c r="AJ27" s="210"/>
      <c r="AK27" s="76"/>
      <c r="AL27" s="76"/>
      <c r="AM27" s="76"/>
      <c r="AN27" s="76"/>
      <c r="AO27" s="76"/>
      <c r="AP27" s="179"/>
      <c r="AQ27" s="179"/>
    </row>
    <row r="28" spans="2:43" ht="18" customHeight="1" x14ac:dyDescent="0.25">
      <c r="B28"/>
      <c r="C28"/>
      <c r="D28"/>
      <c r="E28"/>
      <c r="F28"/>
      <c r="T28" s="76"/>
      <c r="U28" s="76"/>
      <c r="V28" s="76"/>
      <c r="W28" s="224" t="s">
        <v>425</v>
      </c>
      <c r="X28" s="225"/>
      <c r="Y28" s="89" t="s">
        <v>280</v>
      </c>
      <c r="Z28" s="75"/>
      <c r="AA28" s="76"/>
      <c r="AB28" s="76"/>
      <c r="AC28" s="76"/>
      <c r="AD28" s="76"/>
      <c r="AE28" s="76"/>
      <c r="AF28" s="76"/>
      <c r="AG28" s="76"/>
      <c r="AH28" s="201"/>
      <c r="AI28" s="201"/>
      <c r="AJ28" s="210"/>
      <c r="AK28" s="76"/>
      <c r="AL28" s="76"/>
      <c r="AM28" s="76"/>
      <c r="AN28" s="76"/>
      <c r="AO28" s="76"/>
      <c r="AP28" s="179"/>
      <c r="AQ28" s="179"/>
    </row>
    <row r="29" spans="2:43" ht="18" customHeight="1" x14ac:dyDescent="0.25">
      <c r="B29" s="320"/>
      <c r="C29" s="320"/>
      <c r="D29" s="320"/>
      <c r="E29"/>
      <c r="F29"/>
      <c r="T29" s="76"/>
      <c r="U29" s="76"/>
      <c r="V29" s="76"/>
      <c r="W29" s="226" t="s">
        <v>281</v>
      </c>
      <c r="X29" s="227" t="str">
        <f>VLOOKUP(W29,'Values Compact'!A130:C132,2,0)</f>
        <v>DCA3260</v>
      </c>
      <c r="Y29" s="89" t="str">
        <f>VLOOKUP(W29,'[1]Values Compact'!A130:D132,4,0)</f>
        <v>PL</v>
      </c>
      <c r="Z29" s="75"/>
      <c r="AA29" s="76"/>
      <c r="AB29" s="76"/>
      <c r="AC29" s="76"/>
      <c r="AD29" s="76"/>
      <c r="AE29" s="76"/>
      <c r="AF29" s="76"/>
      <c r="AG29" s="76"/>
      <c r="AH29" s="76"/>
      <c r="AI29" s="201"/>
      <c r="AJ29" s="76"/>
      <c r="AK29" s="76"/>
      <c r="AL29" s="76"/>
      <c r="AM29" s="76"/>
      <c r="AN29" s="76"/>
      <c r="AO29" s="76"/>
      <c r="AP29" s="179"/>
      <c r="AQ29" s="179"/>
    </row>
    <row r="30" spans="2:43" ht="18" customHeight="1" x14ac:dyDescent="0.25">
      <c r="B30"/>
      <c r="C30"/>
      <c r="D30"/>
      <c r="E30"/>
      <c r="F30"/>
      <c r="T30" s="76"/>
      <c r="U30" s="76"/>
      <c r="V30" s="76"/>
      <c r="W30" s="224" t="s">
        <v>426</v>
      </c>
      <c r="X30" s="225"/>
      <c r="Y30" s="75" t="s">
        <v>294</v>
      </c>
      <c r="Z30" s="75" t="s">
        <v>427</v>
      </c>
      <c r="AA30" s="75"/>
      <c r="AB30" s="76"/>
      <c r="AC30" s="76"/>
      <c r="AD30" s="76"/>
      <c r="AE30" s="76"/>
      <c r="AF30" s="76"/>
      <c r="AG30" s="76"/>
      <c r="AH30" s="76"/>
      <c r="AI30" s="201"/>
      <c r="AJ30" s="76"/>
      <c r="AK30" s="76"/>
      <c r="AL30" s="76"/>
      <c r="AM30" s="76"/>
      <c r="AN30" s="76"/>
      <c r="AO30" s="76"/>
      <c r="AP30" s="179"/>
      <c r="AQ30" s="179"/>
    </row>
    <row r="31" spans="2:43" ht="18" customHeight="1" x14ac:dyDescent="0.25">
      <c r="B31"/>
      <c r="C31"/>
      <c r="D31"/>
      <c r="E31"/>
      <c r="F31"/>
      <c r="T31" s="76"/>
      <c r="U31" s="76"/>
      <c r="V31" s="76"/>
      <c r="W31" s="226" t="s">
        <v>292</v>
      </c>
      <c r="X31" s="227" t="str">
        <f>VLOOKUP(W31,'Values Compact'!A134:C145,2,0)</f>
        <v>DCA3400</v>
      </c>
      <c r="Y31" s="75">
        <f>VLOOKUP(X31,'[1]Values Compact'!B134:G145,2,0)</f>
        <v>0</v>
      </c>
      <c r="Z31" s="75">
        <f>VLOOKUP(W31,'[1]Values Compact'!A134:E145,4,0)</f>
        <v>5</v>
      </c>
      <c r="AA31" s="75"/>
      <c r="AB31" s="76"/>
      <c r="AC31" s="76"/>
      <c r="AD31" s="76"/>
      <c r="AE31" s="76"/>
      <c r="AF31" s="76"/>
      <c r="AG31" s="76"/>
      <c r="AH31" s="76"/>
      <c r="AI31" s="201"/>
      <c r="AJ31" s="76"/>
      <c r="AK31" s="76"/>
      <c r="AL31" s="76"/>
      <c r="AM31" s="76"/>
      <c r="AN31" s="76"/>
      <c r="AO31" s="76"/>
      <c r="AP31" s="179"/>
      <c r="AQ31" s="179"/>
    </row>
    <row r="32" spans="2:43" ht="18" customHeight="1" x14ac:dyDescent="0.25">
      <c r="D32" s="61"/>
      <c r="E32" s="61"/>
      <c r="F32" s="61"/>
      <c r="T32" s="76"/>
      <c r="U32" s="76"/>
      <c r="V32" s="76"/>
      <c r="W32" s="224" t="s">
        <v>338</v>
      </c>
      <c r="X32" s="225"/>
      <c r="Y32" s="75" t="s">
        <v>339</v>
      </c>
      <c r="Z32" s="75"/>
      <c r="AA32" s="76"/>
      <c r="AB32" s="76"/>
      <c r="AC32" s="76"/>
      <c r="AD32" s="76"/>
      <c r="AE32" s="76"/>
      <c r="AF32" s="76"/>
      <c r="AG32" s="76"/>
      <c r="AH32" s="200"/>
      <c r="AI32" s="76"/>
      <c r="AJ32" s="76"/>
      <c r="AK32" s="201"/>
      <c r="AL32" s="201"/>
      <c r="AM32" s="76"/>
      <c r="AN32" s="76"/>
      <c r="AO32" s="76"/>
      <c r="AP32" s="179"/>
      <c r="AQ32" s="179"/>
    </row>
    <row r="33" spans="2:43" ht="18" customHeight="1" x14ac:dyDescent="0.25">
      <c r="D33" s="61"/>
      <c r="E33" s="61"/>
      <c r="F33" s="61"/>
      <c r="T33" s="76"/>
      <c r="U33" s="76"/>
      <c r="V33" s="76"/>
      <c r="W33" s="272">
        <v>1</v>
      </c>
      <c r="X33" s="227" t="str">
        <f>VLOOKUP(W33,'Values Compact'!A155:B160,2,0)</f>
        <v>DCA6100</v>
      </c>
      <c r="Y33" s="89">
        <f>VLOOKUP(W33,'[1]Values Compact'!A155:D160,3,0)</f>
        <v>42.5</v>
      </c>
      <c r="Z33" s="75"/>
      <c r="AA33" s="76"/>
      <c r="AB33" s="76"/>
      <c r="AC33" s="76"/>
      <c r="AD33" s="76"/>
      <c r="AE33" s="76"/>
      <c r="AF33" s="76"/>
      <c r="AG33" s="76"/>
      <c r="AH33" s="201"/>
      <c r="AI33" s="76"/>
      <c r="AJ33" s="76"/>
      <c r="AK33" s="76"/>
      <c r="AL33" s="76"/>
      <c r="AM33" s="76"/>
      <c r="AN33" s="210"/>
      <c r="AO33" s="76"/>
      <c r="AP33" s="179"/>
      <c r="AQ33" s="179"/>
    </row>
    <row r="34" spans="2:43" ht="18" customHeight="1" x14ac:dyDescent="0.25">
      <c r="D34" s="61"/>
      <c r="E34" s="61"/>
      <c r="F34" s="61"/>
      <c r="T34" s="76"/>
      <c r="U34" s="76"/>
      <c r="V34" s="76"/>
      <c r="W34" s="224" t="s">
        <v>346</v>
      </c>
      <c r="X34" s="225"/>
      <c r="Y34" s="75" t="s">
        <v>428</v>
      </c>
      <c r="Z34" s="75" t="s">
        <v>429</v>
      </c>
      <c r="AA34" s="76"/>
      <c r="AB34" s="76"/>
      <c r="AC34" s="76"/>
      <c r="AD34" s="76"/>
      <c r="AE34" s="76"/>
      <c r="AF34" s="76"/>
      <c r="AG34" s="76"/>
      <c r="AH34" s="201"/>
      <c r="AI34" s="76"/>
      <c r="AJ34" s="76"/>
      <c r="AK34" s="76"/>
      <c r="AL34" s="76"/>
      <c r="AM34" s="76"/>
      <c r="AN34" s="210"/>
      <c r="AO34" s="76"/>
      <c r="AP34" s="179"/>
      <c r="AQ34" s="179"/>
    </row>
    <row r="35" spans="2:43" ht="18" customHeight="1" x14ac:dyDescent="0.25">
      <c r="B35" s="182"/>
      <c r="C35" s="182"/>
      <c r="D35" s="182"/>
      <c r="E35" s="182"/>
      <c r="F35" s="182"/>
      <c r="T35" s="76"/>
      <c r="U35" s="76"/>
      <c r="V35" s="76"/>
      <c r="W35" s="226" t="s">
        <v>350</v>
      </c>
      <c r="X35" s="227" t="str">
        <f>VLOOKUP(W35,'Values Compact'!A162:C165,2,0)</f>
        <v>DCA6410</v>
      </c>
      <c r="Y35" s="294">
        <f>2*((VLOOKUP(W35,'[1]Values Compact'!A162:C165,3,0)/2)*(VLOOKUP(W41,'[1]Values Compact'!A152:G153,4,0)*(3.141592/180)))</f>
        <v>10.639524906666669</v>
      </c>
      <c r="Z35" s="294">
        <f>VLOOKUP(W35,'[1]Values Compact'!A162:D165,3,0)/2</f>
        <v>304.8</v>
      </c>
      <c r="AA35" s="76"/>
      <c r="AB35" s="76"/>
      <c r="AC35" s="209"/>
      <c r="AD35" s="76"/>
      <c r="AE35" s="76"/>
      <c r="AF35" s="76"/>
      <c r="AG35" s="76"/>
      <c r="AH35" s="201"/>
      <c r="AI35" s="76"/>
      <c r="AJ35" s="76"/>
      <c r="AK35" s="76"/>
      <c r="AL35" s="76"/>
      <c r="AM35" s="76"/>
      <c r="AN35" s="210"/>
      <c r="AO35" s="76"/>
      <c r="AP35" s="179"/>
      <c r="AQ35" s="179"/>
    </row>
    <row r="36" spans="2:43" ht="18" customHeight="1" x14ac:dyDescent="0.25">
      <c r="B36" s="192"/>
      <c r="C36" s="192"/>
      <c r="D36" s="192"/>
      <c r="E36" s="192"/>
      <c r="F36" s="192"/>
      <c r="T36" s="76"/>
      <c r="U36" s="76"/>
      <c r="V36" s="76"/>
      <c r="W36" s="224" t="s">
        <v>318</v>
      </c>
      <c r="X36" s="225"/>
      <c r="Y36" s="75" t="s">
        <v>322</v>
      </c>
      <c r="Z36" s="75" t="s">
        <v>430</v>
      </c>
      <c r="AA36" s="76"/>
      <c r="AB36" s="76"/>
      <c r="AC36" s="76"/>
      <c r="AD36" s="76"/>
      <c r="AE36" s="76"/>
      <c r="AF36" s="76"/>
      <c r="AG36" s="76"/>
      <c r="AH36" s="201"/>
      <c r="AI36" s="76"/>
      <c r="AJ36" s="76"/>
      <c r="AK36" s="76"/>
      <c r="AL36" s="76"/>
      <c r="AM36" s="76"/>
      <c r="AN36" s="210"/>
      <c r="AO36" s="76"/>
      <c r="AP36" s="179"/>
      <c r="AQ36" s="179"/>
    </row>
    <row r="37" spans="2:43" ht="18" customHeight="1" x14ac:dyDescent="0.25">
      <c r="B37" s="182"/>
      <c r="C37" s="182"/>
      <c r="D37" s="182"/>
      <c r="E37" s="182"/>
      <c r="F37" s="182"/>
      <c r="T37" s="76"/>
      <c r="U37" s="76"/>
      <c r="V37" s="76"/>
      <c r="W37" s="226" t="s">
        <v>323</v>
      </c>
      <c r="X37" s="227" t="str">
        <f>VLOOKUP(W37,'Values Compact'!A147:C150,2,0)</f>
        <v>DCA6510</v>
      </c>
      <c r="Y37" s="75">
        <f>VLOOKUP(X37,'[1]Values Compact'!B147:G150,2,0)</f>
        <v>53</v>
      </c>
      <c r="Z37" s="75">
        <f>IF(AND( W37="Active",W31="Armrest Küschall"),-6,0)</f>
        <v>0</v>
      </c>
      <c r="AA37" s="76"/>
      <c r="AB37" s="76"/>
      <c r="AC37" s="76"/>
      <c r="AD37" s="76"/>
      <c r="AE37" s="76"/>
      <c r="AF37" s="76"/>
      <c r="AG37" s="76"/>
      <c r="AH37" s="201"/>
      <c r="AI37" s="76"/>
      <c r="AJ37" s="76"/>
      <c r="AK37" s="76"/>
      <c r="AL37" s="76"/>
      <c r="AM37" s="76"/>
      <c r="AN37" s="210"/>
      <c r="AO37" s="76"/>
      <c r="AP37" s="179"/>
      <c r="AQ37" s="179"/>
    </row>
    <row r="38" spans="2:43" ht="18" customHeight="1" x14ac:dyDescent="0.25">
      <c r="B38"/>
      <c r="C38"/>
      <c r="D38"/>
      <c r="E38"/>
      <c r="F38"/>
      <c r="T38" s="76"/>
      <c r="U38" s="76"/>
      <c r="V38" s="76"/>
      <c r="W38" s="224" t="s">
        <v>356</v>
      </c>
      <c r="X38" s="225"/>
      <c r="Y38" s="75" t="s">
        <v>358</v>
      </c>
      <c r="Z38" s="75"/>
      <c r="AA38" s="76"/>
      <c r="AB38" s="76"/>
      <c r="AC38" s="76"/>
      <c r="AD38" s="76"/>
      <c r="AE38" s="76"/>
      <c r="AF38" s="76"/>
      <c r="AG38" s="76"/>
      <c r="AH38" s="201"/>
      <c r="AI38" s="76"/>
      <c r="AJ38" s="76"/>
      <c r="AK38" s="76"/>
      <c r="AL38" s="76"/>
      <c r="AM38" s="76"/>
      <c r="AN38" s="210"/>
      <c r="AO38" s="76"/>
      <c r="AP38" s="179"/>
      <c r="AQ38" s="179"/>
    </row>
    <row r="39" spans="2:43" ht="18" customHeight="1" x14ac:dyDescent="0.25">
      <c r="B39" s="320"/>
      <c r="C39" s="320"/>
      <c r="D39" s="320"/>
      <c r="E39"/>
      <c r="F39"/>
      <c r="T39" s="76"/>
      <c r="U39" s="76"/>
      <c r="V39" s="76"/>
      <c r="W39" s="226" t="s">
        <v>375</v>
      </c>
      <c r="X39" s="227" t="str">
        <f>VLOOKUP(W39,'Values Compact'!A167:C176,2,0)</f>
        <v>DCA6790</v>
      </c>
      <c r="Y39" s="75">
        <f>VLOOKUP(X39,'[1]Values Compact'!B167:G176,2,0)</f>
        <v>90</v>
      </c>
      <c r="Z39" s="75"/>
      <c r="AA39" s="76"/>
      <c r="AB39" s="76"/>
      <c r="AC39" s="76"/>
      <c r="AD39" s="76"/>
      <c r="AE39" s="76"/>
      <c r="AF39" s="76"/>
      <c r="AG39" s="76"/>
      <c r="AH39" s="201"/>
      <c r="AI39" s="76"/>
      <c r="AJ39" s="76"/>
      <c r="AK39" s="76"/>
      <c r="AL39" s="76"/>
      <c r="AM39" s="76"/>
      <c r="AN39" s="76"/>
      <c r="AO39" s="76"/>
      <c r="AP39" s="179"/>
      <c r="AQ39" s="179"/>
    </row>
    <row r="40" spans="2:43" ht="18" customHeight="1" x14ac:dyDescent="0.25">
      <c r="B40"/>
      <c r="C40"/>
      <c r="D40"/>
      <c r="E40"/>
      <c r="F40"/>
      <c r="T40" s="76"/>
      <c r="U40" s="76"/>
      <c r="V40" s="76"/>
      <c r="W40" s="224" t="s">
        <v>431</v>
      </c>
      <c r="X40" s="225"/>
      <c r="Y40" s="75" t="s">
        <v>335</v>
      </c>
      <c r="Z40" s="75"/>
      <c r="AA40" s="76"/>
      <c r="AB40" s="76"/>
      <c r="AC40" s="76"/>
      <c r="AD40" s="76"/>
      <c r="AE40" s="76"/>
      <c r="AF40" s="76"/>
      <c r="AG40" s="76"/>
      <c r="AH40" s="200"/>
      <c r="AI40" s="76"/>
      <c r="AJ40" s="76"/>
      <c r="AK40" s="76"/>
      <c r="AL40" s="76"/>
      <c r="AM40" s="76"/>
      <c r="AN40" s="76"/>
      <c r="AO40" s="76"/>
      <c r="AP40" s="179"/>
      <c r="AQ40" s="179"/>
    </row>
    <row r="41" spans="2:43" ht="18" customHeight="1" thickBot="1" x14ac:dyDescent="0.3">
      <c r="B41"/>
      <c r="C41"/>
      <c r="D41"/>
      <c r="E41"/>
      <c r="F41"/>
      <c r="T41" s="76"/>
      <c r="U41" s="76"/>
      <c r="V41" s="76"/>
      <c r="W41" s="300" t="s">
        <v>333</v>
      </c>
      <c r="X41" s="301" t="str">
        <f>VLOOKUP(W41,'Values Compact'!A152:C153,2,0)</f>
        <v>DCA6820</v>
      </c>
      <c r="Y41" s="75">
        <f>VLOOKUP(X41,'[1]Values Compact'!B152:G153,2,0)</f>
        <v>27</v>
      </c>
      <c r="Z41" s="75"/>
      <c r="AA41" s="76"/>
      <c r="AB41" s="76"/>
      <c r="AC41" s="76"/>
      <c r="AD41" s="76"/>
      <c r="AE41" s="76"/>
      <c r="AF41" s="76"/>
      <c r="AG41" s="76"/>
      <c r="AH41" s="200"/>
      <c r="AI41" s="76"/>
      <c r="AJ41" s="76"/>
      <c r="AK41" s="76"/>
      <c r="AL41" s="76"/>
      <c r="AM41" s="76"/>
      <c r="AN41" s="76"/>
      <c r="AO41" s="76"/>
      <c r="AP41" s="179"/>
      <c r="AQ41" s="179"/>
    </row>
    <row r="42" spans="2:43" ht="18" customHeight="1" x14ac:dyDescent="0.25">
      <c r="D42" s="61"/>
      <c r="E42" s="61"/>
      <c r="F42" s="61"/>
      <c r="T42" s="76"/>
      <c r="U42" s="76"/>
      <c r="V42" s="76"/>
      <c r="W42" s="367" t="s">
        <v>432</v>
      </c>
      <c r="X42" s="368">
        <f>ROUNDUP(Y13+Y31+Y37+Y41+Y35+Y39,0)</f>
        <v>628</v>
      </c>
      <c r="Y42" s="78"/>
      <c r="Z42" s="78"/>
      <c r="AA42" s="213"/>
      <c r="AB42" s="76"/>
      <c r="AC42" s="76"/>
      <c r="AD42" s="76"/>
      <c r="AE42" s="76"/>
      <c r="AF42" s="76"/>
      <c r="AG42" s="76"/>
      <c r="AH42" s="261"/>
      <c r="AI42" s="76"/>
      <c r="AJ42" s="76"/>
      <c r="AK42" s="76"/>
      <c r="AL42" s="76"/>
      <c r="AM42" s="76"/>
      <c r="AN42" s="76"/>
      <c r="AO42" s="76"/>
      <c r="AP42" s="179"/>
      <c r="AQ42" s="179"/>
    </row>
    <row r="43" spans="2:43" ht="18" customHeight="1" thickBot="1" x14ac:dyDescent="0.3">
      <c r="D43" s="61"/>
      <c r="E43" s="61"/>
      <c r="F43" s="61"/>
      <c r="T43" s="76"/>
      <c r="U43" s="76"/>
      <c r="V43" s="76"/>
      <c r="W43" s="361"/>
      <c r="X43" s="369"/>
      <c r="Y43" s="78"/>
      <c r="Z43" s="78"/>
      <c r="AA43" s="213"/>
      <c r="AB43" s="76"/>
      <c r="AC43" s="76"/>
      <c r="AD43" s="76"/>
      <c r="AE43" s="76"/>
      <c r="AF43" s="76"/>
      <c r="AG43" s="76"/>
      <c r="AH43" s="201"/>
      <c r="AI43" s="76"/>
      <c r="AJ43" s="76"/>
      <c r="AK43" s="76"/>
      <c r="AL43" s="76"/>
      <c r="AM43" s="76"/>
      <c r="AN43" s="76"/>
      <c r="AO43" s="76"/>
      <c r="AP43" s="179"/>
      <c r="AQ43" s="179"/>
    </row>
    <row r="44" spans="2:43" ht="18" customHeight="1" x14ac:dyDescent="0.25">
      <c r="D44" s="61"/>
      <c r="E44" s="61"/>
      <c r="F44" s="61"/>
      <c r="T44" s="76"/>
      <c r="U44" s="76"/>
      <c r="V44" s="76"/>
      <c r="W44" s="360" t="s">
        <v>433</v>
      </c>
      <c r="X44" s="370">
        <f>ROUNDUP((Z15*COS(Z19))-((SIN(Z19)*(Y21-Z35)))+Z35+(AA11*COS(Z19))+(Z23*SIN(Z19))+AB11,0)</f>
        <v>928</v>
      </c>
      <c r="Y44" s="213" t="s">
        <v>434</v>
      </c>
      <c r="Z44" s="78"/>
      <c r="AA44" s="76"/>
      <c r="AB44" s="76"/>
      <c r="AC44" s="76"/>
      <c r="AD44" s="76"/>
      <c r="AE44" s="76"/>
      <c r="AF44" s="76"/>
      <c r="AG44" s="76"/>
      <c r="AH44" s="76"/>
      <c r="AI44" s="76"/>
      <c r="AJ44" s="76"/>
      <c r="AK44" s="76"/>
      <c r="AL44" s="76"/>
      <c r="AM44" s="76"/>
      <c r="AN44" s="76"/>
      <c r="AO44" s="76"/>
      <c r="AP44" s="179"/>
      <c r="AQ44" s="179"/>
    </row>
    <row r="45" spans="2:43" ht="18" customHeight="1" thickBot="1" x14ac:dyDescent="0.3">
      <c r="B45" s="182"/>
      <c r="C45" s="182"/>
      <c r="D45" s="182"/>
      <c r="E45" s="182"/>
      <c r="F45" s="187"/>
      <c r="T45" s="76"/>
      <c r="U45" s="76"/>
      <c r="V45" s="76"/>
      <c r="W45" s="361"/>
      <c r="X45" s="369"/>
      <c r="Y45" s="78"/>
      <c r="Z45" s="78"/>
      <c r="AA45" s="76"/>
      <c r="AB45" s="76"/>
      <c r="AC45" s="76"/>
      <c r="AD45" s="76"/>
      <c r="AE45" s="76"/>
      <c r="AF45" s="76"/>
      <c r="AG45" s="76"/>
      <c r="AH45" s="76"/>
      <c r="AI45" s="76"/>
      <c r="AJ45" s="76"/>
      <c r="AK45" s="76"/>
      <c r="AL45" s="76"/>
      <c r="AM45" s="76"/>
      <c r="AN45" s="76"/>
      <c r="AO45" s="76"/>
      <c r="AP45" s="179"/>
      <c r="AQ45" s="179"/>
    </row>
    <row r="46" spans="2:43" ht="18" customHeight="1" x14ac:dyDescent="0.25">
      <c r="B46" s="192"/>
      <c r="C46" s="192"/>
      <c r="D46" s="192"/>
      <c r="E46" s="192"/>
      <c r="F46" s="198"/>
      <c r="T46" s="76"/>
      <c r="U46" s="76"/>
      <c r="V46" s="76"/>
      <c r="W46" s="360" t="s">
        <v>435</v>
      </c>
      <c r="X46" s="370">
        <f>ROUNDUP(Y21+AA25+Y27-Z72,0)</f>
        <v>712</v>
      </c>
      <c r="Y46" s="78"/>
      <c r="Z46" s="78"/>
      <c r="AA46" s="76"/>
      <c r="AB46" s="76"/>
      <c r="AC46" s="76"/>
      <c r="AD46" s="76"/>
      <c r="AE46" s="76"/>
      <c r="AF46" s="76"/>
      <c r="AG46" s="76"/>
      <c r="AH46" s="76"/>
      <c r="AI46" s="76"/>
      <c r="AJ46" s="76"/>
      <c r="AK46" s="76"/>
      <c r="AL46" s="76"/>
      <c r="AM46" s="76"/>
      <c r="AN46" s="76"/>
      <c r="AO46" s="76"/>
      <c r="AP46" s="179"/>
      <c r="AQ46" s="179"/>
    </row>
    <row r="47" spans="2:43" ht="18" customHeight="1" thickBot="1" x14ac:dyDescent="0.3">
      <c r="B47" s="182"/>
      <c r="C47" s="182"/>
      <c r="D47" s="182"/>
      <c r="E47" s="182"/>
      <c r="F47" s="187"/>
      <c r="M47" s="63"/>
      <c r="T47" s="76"/>
      <c r="U47" s="76"/>
      <c r="V47" s="76"/>
      <c r="W47" s="361"/>
      <c r="X47" s="369"/>
      <c r="Y47" s="78"/>
      <c r="Z47" s="78"/>
      <c r="AA47" s="76"/>
      <c r="AB47" s="76"/>
      <c r="AC47" s="76"/>
      <c r="AD47" s="76"/>
      <c r="AE47" s="76"/>
      <c r="AF47" s="76"/>
      <c r="AG47" s="76"/>
      <c r="AH47" s="76"/>
      <c r="AI47" s="76"/>
      <c r="AJ47" s="76"/>
      <c r="AK47" s="76"/>
      <c r="AL47" s="76"/>
      <c r="AM47" s="76"/>
      <c r="AN47" s="76"/>
      <c r="AO47" s="76"/>
      <c r="AP47" s="179"/>
      <c r="AQ47" s="179"/>
    </row>
    <row r="48" spans="2:43" ht="18" customHeight="1" x14ac:dyDescent="0.25">
      <c r="B48"/>
      <c r="C48"/>
      <c r="D48"/>
      <c r="E48"/>
      <c r="F48"/>
      <c r="M48" s="161"/>
      <c r="Q48" s="66"/>
      <c r="R48" s="66"/>
      <c r="S48" s="66"/>
      <c r="T48" s="295"/>
      <c r="U48" s="295"/>
      <c r="V48" s="295"/>
      <c r="W48" s="360" t="s">
        <v>436</v>
      </c>
      <c r="X48" s="371">
        <f>Z13+Z31</f>
        <v>445</v>
      </c>
      <c r="Y48" s="78"/>
      <c r="Z48" s="78"/>
      <c r="AA48" s="76"/>
      <c r="AB48" s="76"/>
      <c r="AC48" s="76"/>
      <c r="AD48" s="76"/>
      <c r="AE48" s="295"/>
      <c r="AF48" s="76"/>
      <c r="AG48" s="76"/>
      <c r="AH48" s="76"/>
      <c r="AI48" s="76"/>
      <c r="AJ48" s="76"/>
      <c r="AK48" s="76"/>
      <c r="AL48" s="76"/>
      <c r="AM48" s="76"/>
      <c r="AN48" s="76"/>
      <c r="AO48" s="76"/>
      <c r="AP48" s="179"/>
      <c r="AQ48" s="179"/>
    </row>
    <row r="49" spans="2:43" ht="18" customHeight="1" x14ac:dyDescent="0.25">
      <c r="B49" s="320"/>
      <c r="C49" s="320"/>
      <c r="D49" s="320"/>
      <c r="E49"/>
      <c r="F49"/>
      <c r="M49" s="64"/>
      <c r="T49" s="76"/>
      <c r="U49" s="76"/>
      <c r="V49" s="76"/>
      <c r="W49" s="366"/>
      <c r="X49" s="372"/>
      <c r="Y49" s="78"/>
      <c r="Z49" s="78"/>
      <c r="AA49" s="76"/>
      <c r="AB49" s="76"/>
      <c r="AC49" s="76"/>
      <c r="AD49" s="76"/>
      <c r="AE49" s="76"/>
      <c r="AF49" s="76"/>
      <c r="AG49" s="76"/>
      <c r="AH49" s="76"/>
      <c r="AI49" s="76"/>
      <c r="AJ49" s="76"/>
      <c r="AK49" s="76"/>
      <c r="AL49" s="76"/>
      <c r="AM49" s="76"/>
      <c r="AN49" s="76"/>
      <c r="AO49" s="76"/>
      <c r="AP49" s="179"/>
      <c r="AQ49" s="179"/>
    </row>
    <row r="50" spans="2:43" ht="18" customHeight="1" x14ac:dyDescent="0.25">
      <c r="B50"/>
      <c r="C50"/>
      <c r="D50"/>
      <c r="E50"/>
      <c r="F50"/>
      <c r="T50" s="76"/>
      <c r="U50" s="76"/>
      <c r="V50" s="76"/>
      <c r="W50" s="364" t="s">
        <v>437</v>
      </c>
      <c r="X50" s="365">
        <f>ROUNDUP(AA19,1)</f>
        <v>14.1</v>
      </c>
      <c r="Y50" s="78"/>
      <c r="Z50" s="78"/>
      <c r="AA50" s="76"/>
      <c r="AB50" s="76"/>
      <c r="AC50" s="76"/>
      <c r="AD50" s="295"/>
      <c r="AE50" s="76"/>
      <c r="AF50" s="76"/>
      <c r="AG50" s="76"/>
      <c r="AH50" s="76"/>
      <c r="AI50" s="76"/>
      <c r="AJ50" s="76"/>
      <c r="AK50" s="76"/>
      <c r="AL50" s="76"/>
      <c r="AM50" s="76"/>
      <c r="AN50" s="76"/>
      <c r="AO50" s="76"/>
      <c r="AP50" s="179"/>
      <c r="AQ50" s="179"/>
    </row>
    <row r="51" spans="2:43" ht="18" customHeight="1" thickBot="1" x14ac:dyDescent="0.3">
      <c r="B51"/>
      <c r="C51"/>
      <c r="D51"/>
      <c r="E51"/>
      <c r="F51"/>
      <c r="T51" s="76"/>
      <c r="U51" s="76"/>
      <c r="V51" s="76"/>
      <c r="W51" s="361"/>
      <c r="X51" s="363"/>
      <c r="Y51" s="77"/>
      <c r="Z51" s="76"/>
      <c r="AA51" s="201"/>
      <c r="AB51" s="76"/>
      <c r="AC51" s="76"/>
      <c r="AD51" s="76"/>
      <c r="AE51" s="76"/>
      <c r="AF51" s="76"/>
      <c r="AG51" s="76"/>
      <c r="AH51" s="76"/>
      <c r="AI51" s="76"/>
      <c r="AJ51" s="76"/>
      <c r="AK51" s="76"/>
      <c r="AL51" s="76"/>
      <c r="AM51" s="76"/>
      <c r="AN51" s="76"/>
      <c r="AO51" s="76"/>
      <c r="AP51" s="179"/>
      <c r="AQ51" s="179"/>
    </row>
    <row r="52" spans="2:43" ht="18" customHeight="1" x14ac:dyDescent="0.25">
      <c r="T52" s="76"/>
      <c r="U52" s="76"/>
      <c r="V52" s="76"/>
      <c r="W52" s="360" t="s">
        <v>438</v>
      </c>
      <c r="X52" s="362">
        <f>ROUNDUP(X50+Z25,1)</f>
        <v>104.1</v>
      </c>
      <c r="Y52" s="77"/>
      <c r="Z52" s="296"/>
      <c r="AA52" s="201"/>
      <c r="AB52" s="76"/>
      <c r="AC52" s="76"/>
      <c r="AD52" s="76"/>
      <c r="AE52" s="76"/>
      <c r="AF52" s="76"/>
      <c r="AG52" s="76"/>
      <c r="AH52" s="76"/>
      <c r="AI52" s="76"/>
      <c r="AJ52" s="76"/>
      <c r="AK52" s="76"/>
      <c r="AL52" s="76"/>
      <c r="AM52" s="76"/>
      <c r="AN52" s="76"/>
      <c r="AO52" s="76"/>
      <c r="AP52" s="179"/>
      <c r="AQ52" s="179"/>
    </row>
    <row r="53" spans="2:43" ht="18" customHeight="1" thickBot="1" x14ac:dyDescent="0.3">
      <c r="T53" s="76"/>
      <c r="U53" s="76"/>
      <c r="V53" s="76"/>
      <c r="W53" s="361"/>
      <c r="X53" s="363"/>
      <c r="Y53" s="77"/>
      <c r="Z53" s="296" t="s">
        <v>439</v>
      </c>
      <c r="AA53" s="201"/>
      <c r="AB53" s="76"/>
      <c r="AC53" s="76"/>
      <c r="AD53" s="76"/>
      <c r="AE53" s="76"/>
      <c r="AF53" s="76"/>
      <c r="AG53" s="76"/>
      <c r="AH53" s="76"/>
      <c r="AI53" s="76"/>
      <c r="AJ53" s="76"/>
      <c r="AK53" s="76"/>
      <c r="AL53" s="76"/>
      <c r="AM53" s="76"/>
      <c r="AN53" s="76"/>
      <c r="AO53" s="76"/>
      <c r="AP53" s="179"/>
      <c r="AQ53" s="179"/>
    </row>
    <row r="54" spans="2:43" ht="18" customHeight="1" x14ac:dyDescent="0.25">
      <c r="T54" s="76"/>
      <c r="U54" s="76"/>
      <c r="V54" s="76"/>
      <c r="W54" s="360" t="s">
        <v>440</v>
      </c>
      <c r="X54" s="362">
        <f>ROUNDUP(AC11-X50,1)</f>
        <v>65.900000000000006</v>
      </c>
      <c r="Y54" s="77" t="s">
        <v>441</v>
      </c>
      <c r="Z54" s="77">
        <f>Y13</f>
        <v>447</v>
      </c>
      <c r="AA54" s="201" t="s">
        <v>442</v>
      </c>
      <c r="AB54" s="76"/>
      <c r="AC54" s="76"/>
      <c r="AD54" s="76"/>
      <c r="AE54" s="76"/>
      <c r="AF54" s="76"/>
      <c r="AG54" s="76"/>
      <c r="AH54" s="76"/>
      <c r="AI54" s="76"/>
      <c r="AJ54" s="76"/>
      <c r="AK54" s="76"/>
      <c r="AL54" s="76"/>
      <c r="AM54" s="76"/>
      <c r="AN54" s="76"/>
      <c r="AO54" s="76"/>
      <c r="AP54" s="179"/>
      <c r="AQ54" s="179"/>
    </row>
    <row r="55" spans="2:43" ht="18" customHeight="1" thickBot="1" x14ac:dyDescent="0.3">
      <c r="B55" s="182"/>
      <c r="C55" s="182"/>
      <c r="D55" s="182"/>
      <c r="E55" s="182"/>
      <c r="F55" s="187"/>
      <c r="T55" s="76"/>
      <c r="U55" s="76"/>
      <c r="V55" s="76"/>
      <c r="W55" s="361"/>
      <c r="X55" s="363"/>
      <c r="Y55" s="77" t="s">
        <v>443</v>
      </c>
      <c r="Z55" s="77">
        <f>Y31</f>
        <v>0</v>
      </c>
      <c r="AA55" s="201" t="s">
        <v>444</v>
      </c>
      <c r="AB55" s="76"/>
      <c r="AC55" s="76"/>
      <c r="AD55" s="76"/>
      <c r="AE55" s="76"/>
      <c r="AF55" s="76"/>
      <c r="AG55" s="76"/>
      <c r="AH55" s="76"/>
      <c r="AI55" s="76"/>
      <c r="AJ55" s="76"/>
      <c r="AK55" s="76"/>
      <c r="AL55" s="76"/>
      <c r="AM55" s="76"/>
      <c r="AN55" s="76"/>
      <c r="AO55" s="76"/>
      <c r="AP55" s="179"/>
      <c r="AQ55" s="179"/>
    </row>
    <row r="56" spans="2:43" ht="18" customHeight="1" x14ac:dyDescent="0.25">
      <c r="B56" s="192"/>
      <c r="C56" s="192"/>
      <c r="D56" s="192"/>
      <c r="E56" s="192"/>
      <c r="F56" s="198"/>
      <c r="T56" s="76"/>
      <c r="U56" s="76"/>
      <c r="V56" s="76"/>
      <c r="W56" s="360" t="s">
        <v>445</v>
      </c>
      <c r="X56" s="362" t="str">
        <f>IF(AND(I7="SA70",D25="PL",D19&gt;250,D19&lt;350),"YES",IF(AND(I7="SA80",D25="PL",D19&gt;230,D19&lt;320),"YES",IF(AND(I7="F70",D25="PL",D19&gt;190,D19&lt;370),"YES",IF(AND(I7="F80",D25="PL",D19&gt;190,D19&lt;360),"YES",IF(AND(I7="SA70",D25="CA",D19&gt;210,D19&lt;290),"YES",IF(AND(I7="SA80",D25="CA",D19&gt;200,D19&lt;280),"YES",IF(AND(I7="F70",D25="CA",D19&gt;190,D19&lt;320),"YES",IF(AND(I7="F80",D25="CA",D19&gt;190,D19&lt;300),"YES","NO"))))))))</f>
        <v>NO</v>
      </c>
      <c r="Y56" s="77" t="s">
        <v>446</v>
      </c>
      <c r="Z56" s="77">
        <f>Y37</f>
        <v>53</v>
      </c>
      <c r="AA56" s="201" t="s">
        <v>447</v>
      </c>
      <c r="AB56" s="76"/>
      <c r="AC56" s="76"/>
      <c r="AD56" s="76"/>
      <c r="AE56" s="76"/>
      <c r="AF56" s="76"/>
      <c r="AG56" s="76"/>
      <c r="AH56" s="201"/>
      <c r="AI56" s="76"/>
      <c r="AJ56" s="76"/>
      <c r="AK56" s="76"/>
      <c r="AL56" s="76"/>
      <c r="AM56" s="76"/>
      <c r="AN56" s="76"/>
      <c r="AO56" s="76"/>
      <c r="AP56" s="179"/>
      <c r="AQ56" s="179"/>
    </row>
    <row r="57" spans="2:43" ht="18" customHeight="1" thickBot="1" x14ac:dyDescent="0.3">
      <c r="B57" s="182"/>
      <c r="C57" s="182"/>
      <c r="D57" s="182"/>
      <c r="E57" s="182"/>
      <c r="F57" s="187"/>
      <c r="T57" s="76"/>
      <c r="U57" s="76"/>
      <c r="V57" s="76"/>
      <c r="W57" s="361"/>
      <c r="X57" s="363"/>
      <c r="Y57" s="77" t="s">
        <v>448</v>
      </c>
      <c r="Z57" s="297">
        <f>Y41</f>
        <v>27</v>
      </c>
      <c r="AA57" s="201" t="s">
        <v>449</v>
      </c>
      <c r="AB57" s="76"/>
      <c r="AC57" s="76"/>
      <c r="AD57" s="76"/>
      <c r="AE57" s="76"/>
      <c r="AF57" s="76"/>
      <c r="AG57" s="76"/>
      <c r="AH57" s="76"/>
      <c r="AI57" s="76"/>
      <c r="AJ57" s="76"/>
      <c r="AK57" s="76"/>
      <c r="AL57" s="76"/>
      <c r="AM57" s="76"/>
      <c r="AN57" s="76"/>
      <c r="AO57" s="76"/>
      <c r="AP57" s="179"/>
      <c r="AQ57" s="179"/>
    </row>
    <row r="58" spans="2:43" ht="18" customHeight="1" x14ac:dyDescent="0.25">
      <c r="B58"/>
      <c r="C58"/>
      <c r="D58"/>
      <c r="E58"/>
      <c r="F58"/>
      <c r="T58" s="76"/>
      <c r="U58" s="76"/>
      <c r="V58" s="76"/>
      <c r="W58" s="76"/>
      <c r="X58" s="76"/>
      <c r="Y58" s="77" t="s">
        <v>450</v>
      </c>
      <c r="Z58" s="77">
        <f>Z37</f>
        <v>0</v>
      </c>
      <c r="AA58" s="201" t="s">
        <v>451</v>
      </c>
      <c r="AB58" s="76"/>
      <c r="AC58" s="76"/>
      <c r="AD58" s="76"/>
      <c r="AE58" s="76"/>
      <c r="AF58" s="76"/>
      <c r="AG58" s="76"/>
      <c r="AH58" s="76"/>
      <c r="AI58" s="76"/>
      <c r="AJ58" s="76"/>
      <c r="AK58" s="76"/>
      <c r="AL58" s="76"/>
      <c r="AM58" s="76"/>
      <c r="AN58" s="76"/>
      <c r="AO58" s="76"/>
      <c r="AP58" s="179"/>
      <c r="AQ58" s="179"/>
    </row>
    <row r="59" spans="2:43" ht="18" customHeight="1" x14ac:dyDescent="0.25">
      <c r="B59" s="320"/>
      <c r="C59" s="320"/>
      <c r="D59" s="320"/>
      <c r="E59"/>
      <c r="F59"/>
      <c r="T59" s="76"/>
      <c r="U59" s="76"/>
      <c r="V59" s="76"/>
      <c r="W59" s="76"/>
      <c r="X59" s="76"/>
      <c r="Y59" s="298" t="s">
        <v>452</v>
      </c>
      <c r="Z59" s="298">
        <f>AA19</f>
        <v>14.060475879888282</v>
      </c>
      <c r="AA59" s="299" t="s">
        <v>453</v>
      </c>
      <c r="AB59" s="76"/>
      <c r="AC59" s="76"/>
      <c r="AD59" s="76"/>
      <c r="AE59" s="76"/>
      <c r="AF59" s="76"/>
      <c r="AG59" s="76"/>
      <c r="AH59" s="76"/>
      <c r="AI59" s="76"/>
      <c r="AJ59" s="76"/>
      <c r="AK59" s="76"/>
      <c r="AL59" s="76"/>
      <c r="AM59" s="76"/>
      <c r="AN59" s="76"/>
      <c r="AO59" s="76"/>
      <c r="AP59" s="179"/>
      <c r="AQ59" s="179"/>
    </row>
    <row r="60" spans="2:43" ht="18" customHeight="1" x14ac:dyDescent="0.25">
      <c r="B60"/>
      <c r="C60"/>
      <c r="D60"/>
      <c r="E60"/>
      <c r="F60"/>
      <c r="T60" s="76"/>
      <c r="U60" s="76"/>
      <c r="V60" s="76"/>
      <c r="W60" s="76"/>
      <c r="X60" s="76"/>
      <c r="Y60" s="78" t="s">
        <v>454</v>
      </c>
      <c r="Z60" s="78">
        <f>Y15</f>
        <v>363</v>
      </c>
      <c r="AA60" s="76" t="s">
        <v>383</v>
      </c>
      <c r="AB60" s="76"/>
      <c r="AC60" s="76"/>
      <c r="AD60" s="76"/>
      <c r="AE60" s="76"/>
      <c r="AF60" s="76"/>
      <c r="AG60" s="76"/>
      <c r="AH60" s="76"/>
      <c r="AI60" s="76"/>
      <c r="AJ60" s="78"/>
      <c r="AK60" s="76"/>
      <c r="AL60" s="76"/>
      <c r="AM60" s="76"/>
      <c r="AN60" s="76"/>
      <c r="AO60" s="76"/>
      <c r="AP60" s="179"/>
      <c r="AQ60" s="179"/>
    </row>
    <row r="61" spans="2:43" ht="18" customHeight="1" x14ac:dyDescent="0.25">
      <c r="B61"/>
      <c r="C61"/>
      <c r="D61"/>
      <c r="E61"/>
      <c r="F61"/>
      <c r="T61" s="76"/>
      <c r="U61" s="76"/>
      <c r="V61" s="76"/>
      <c r="W61" s="76"/>
      <c r="X61" s="76"/>
      <c r="Y61" s="78" t="s">
        <v>455</v>
      </c>
      <c r="Z61" s="78">
        <f>+Z15</f>
        <v>299.5</v>
      </c>
      <c r="AA61" s="76" t="s">
        <v>456</v>
      </c>
      <c r="AB61" s="76"/>
      <c r="AC61" s="76"/>
      <c r="AD61" s="76"/>
      <c r="AE61" s="76"/>
      <c r="AF61" s="76"/>
      <c r="AG61" s="76"/>
      <c r="AH61" s="76"/>
      <c r="AI61" s="76"/>
      <c r="AJ61" s="76"/>
      <c r="AK61" s="76"/>
      <c r="AL61" s="76"/>
      <c r="AM61" s="76"/>
      <c r="AN61" s="76"/>
      <c r="AO61" s="76"/>
      <c r="AP61" s="179"/>
      <c r="AQ61" s="179"/>
    </row>
    <row r="62" spans="2:43" ht="18" customHeight="1" x14ac:dyDescent="0.25">
      <c r="T62" s="76"/>
      <c r="U62" s="76"/>
      <c r="V62" s="76"/>
      <c r="W62" s="76"/>
      <c r="X62" s="76"/>
      <c r="Y62" s="78" t="s">
        <v>457</v>
      </c>
      <c r="Z62" s="78">
        <f>Y25</f>
        <v>0</v>
      </c>
      <c r="AA62" s="76" t="s">
        <v>458</v>
      </c>
      <c r="AB62" s="76"/>
      <c r="AC62" s="76"/>
      <c r="AD62" s="76"/>
      <c r="AE62" s="76"/>
      <c r="AF62" s="76"/>
      <c r="AG62" s="76"/>
      <c r="AH62" s="76"/>
      <c r="AI62" s="76"/>
      <c r="AJ62" s="76"/>
      <c r="AK62" s="76"/>
      <c r="AL62" s="76"/>
      <c r="AM62" s="76"/>
      <c r="AN62" s="76"/>
      <c r="AO62" s="76"/>
      <c r="AP62" s="179"/>
      <c r="AQ62" s="179"/>
    </row>
    <row r="63" spans="2:43" ht="18" customHeight="1" x14ac:dyDescent="0.25">
      <c r="T63" s="76"/>
      <c r="U63" s="76"/>
      <c r="V63" s="76"/>
      <c r="W63" s="76"/>
      <c r="X63" s="76"/>
      <c r="Y63" s="78" t="s">
        <v>459</v>
      </c>
      <c r="Z63" s="78">
        <f>Y31</f>
        <v>0</v>
      </c>
      <c r="AA63" s="76" t="s">
        <v>460</v>
      </c>
      <c r="AB63" s="76"/>
      <c r="AC63" s="76"/>
      <c r="AD63" s="76"/>
      <c r="AE63" s="76"/>
      <c r="AF63" s="76"/>
      <c r="AG63" s="76"/>
      <c r="AH63" s="76"/>
      <c r="AI63" s="76"/>
      <c r="AJ63" s="76"/>
      <c r="AK63" s="76"/>
      <c r="AL63" s="76"/>
      <c r="AM63" s="76"/>
      <c r="AN63" s="76"/>
      <c r="AO63" s="76"/>
    </row>
    <row r="64" spans="2:43" ht="18" customHeight="1" x14ac:dyDescent="0.25">
      <c r="T64" s="76"/>
      <c r="U64" s="76"/>
      <c r="V64" s="76"/>
      <c r="W64" s="76"/>
      <c r="X64" s="76"/>
      <c r="Y64" s="78" t="s">
        <v>461</v>
      </c>
      <c r="Z64" s="78">
        <f>Y33</f>
        <v>42.5</v>
      </c>
      <c r="AA64" s="76" t="s">
        <v>462</v>
      </c>
      <c r="AB64" s="76"/>
      <c r="AC64" s="76"/>
      <c r="AD64" s="76"/>
      <c r="AE64" s="76"/>
      <c r="AF64" s="76"/>
      <c r="AG64" s="76"/>
      <c r="AH64" s="76"/>
      <c r="AI64" s="76"/>
      <c r="AJ64" s="76"/>
      <c r="AK64" s="76"/>
      <c r="AL64" s="76"/>
      <c r="AM64" s="76"/>
      <c r="AN64" s="76"/>
      <c r="AO64" s="76"/>
    </row>
    <row r="65" spans="2:41" ht="18" customHeight="1" x14ac:dyDescent="0.25">
      <c r="T65" s="76"/>
      <c r="U65" s="76"/>
      <c r="V65" s="76"/>
      <c r="W65" s="76"/>
      <c r="X65" s="76"/>
      <c r="Y65" s="78" t="s">
        <v>463</v>
      </c>
      <c r="Z65" s="78">
        <f>Z11</f>
        <v>1.74</v>
      </c>
      <c r="AA65" s="76" t="s">
        <v>464</v>
      </c>
      <c r="AB65" s="76"/>
      <c r="AC65" s="76"/>
      <c r="AD65" s="76"/>
      <c r="AE65" s="76"/>
      <c r="AF65" s="76"/>
      <c r="AG65" s="76"/>
      <c r="AH65" s="76"/>
      <c r="AI65" s="76"/>
      <c r="AJ65" s="76"/>
      <c r="AK65" s="76"/>
      <c r="AL65" s="76"/>
      <c r="AM65" s="76"/>
      <c r="AN65" s="76"/>
      <c r="AO65" s="76"/>
    </row>
    <row r="66" spans="2:41" ht="18" customHeight="1" x14ac:dyDescent="0.25">
      <c r="T66" s="76"/>
      <c r="U66" s="76"/>
      <c r="V66" s="76"/>
      <c r="W66" s="76"/>
      <c r="X66" s="76"/>
      <c r="Y66" s="78" t="s">
        <v>465</v>
      </c>
      <c r="Z66" s="78">
        <f>Y11</f>
        <v>135.08000000000001</v>
      </c>
      <c r="AA66" s="76" t="s">
        <v>466</v>
      </c>
      <c r="AB66" s="76"/>
      <c r="AC66" s="76"/>
      <c r="AD66" s="76"/>
      <c r="AE66" s="76"/>
      <c r="AF66" s="76"/>
      <c r="AG66" s="76"/>
      <c r="AH66" s="76"/>
      <c r="AI66" s="76"/>
      <c r="AJ66" s="76"/>
      <c r="AK66" s="76"/>
      <c r="AL66" s="76"/>
      <c r="AM66" s="76"/>
      <c r="AN66" s="76"/>
      <c r="AO66" s="76"/>
    </row>
    <row r="67" spans="2:41" ht="18" customHeight="1" x14ac:dyDescent="0.25">
      <c r="B67" s="182"/>
      <c r="C67" s="182"/>
      <c r="D67" s="182"/>
      <c r="E67" s="182"/>
      <c r="F67" s="187"/>
      <c r="T67" s="76"/>
      <c r="U67" s="76"/>
      <c r="V67" s="76"/>
      <c r="W67" s="76"/>
      <c r="X67" s="76"/>
      <c r="Y67" s="78" t="s">
        <v>467</v>
      </c>
      <c r="Z67" s="78"/>
      <c r="AA67" s="76" t="s">
        <v>468</v>
      </c>
      <c r="AB67" s="76"/>
      <c r="AC67" s="76"/>
      <c r="AD67" s="76"/>
      <c r="AE67" s="76"/>
      <c r="AF67" s="76"/>
      <c r="AG67" s="76"/>
      <c r="AH67" s="76"/>
      <c r="AI67" s="76"/>
      <c r="AJ67" s="76"/>
      <c r="AK67" s="76"/>
      <c r="AL67" s="76"/>
      <c r="AM67" s="76"/>
      <c r="AN67" s="76"/>
      <c r="AO67" s="76"/>
    </row>
    <row r="68" spans="2:41" ht="18" customHeight="1" x14ac:dyDescent="0.25">
      <c r="B68" s="192"/>
      <c r="C68" s="192"/>
      <c r="D68" s="192"/>
      <c r="E68" s="192"/>
      <c r="F68" s="198"/>
      <c r="T68" s="76"/>
      <c r="U68" s="76"/>
      <c r="V68" s="76"/>
      <c r="W68" s="76"/>
      <c r="X68" s="76"/>
      <c r="Y68" s="78" t="s">
        <v>469</v>
      </c>
      <c r="Z68" s="78"/>
      <c r="AA68" s="76" t="s">
        <v>470</v>
      </c>
      <c r="AB68" s="76"/>
      <c r="AC68" s="76"/>
      <c r="AD68" s="76"/>
      <c r="AE68" s="76"/>
      <c r="AF68" s="76"/>
      <c r="AG68" s="76"/>
      <c r="AH68" s="76"/>
      <c r="AI68" s="76"/>
      <c r="AJ68" s="76"/>
      <c r="AK68" s="76"/>
      <c r="AL68" s="76"/>
      <c r="AM68" s="76"/>
      <c r="AN68" s="76"/>
      <c r="AO68" s="76"/>
    </row>
    <row r="69" spans="2:41" ht="18" customHeight="1" x14ac:dyDescent="0.25">
      <c r="B69" s="182"/>
      <c r="C69" s="182"/>
      <c r="D69" s="182"/>
      <c r="E69" s="182"/>
      <c r="F69" s="187"/>
      <c r="T69" s="76"/>
      <c r="U69" s="76"/>
      <c r="V69" s="76"/>
      <c r="W69" s="76"/>
      <c r="X69" s="76"/>
      <c r="Y69" s="78" t="s">
        <v>471</v>
      </c>
      <c r="Z69" s="78"/>
      <c r="AA69" s="76" t="s">
        <v>472</v>
      </c>
      <c r="AB69" s="76"/>
      <c r="AC69" s="76"/>
      <c r="AD69" s="76"/>
      <c r="AE69" s="76"/>
      <c r="AF69" s="76"/>
      <c r="AG69" s="76"/>
      <c r="AH69" s="76"/>
      <c r="AI69" s="76"/>
      <c r="AJ69" s="76"/>
      <c r="AK69" s="76"/>
      <c r="AL69" s="76"/>
      <c r="AM69" s="76"/>
      <c r="AN69" s="76"/>
      <c r="AO69" s="76"/>
    </row>
    <row r="70" spans="2:41" ht="18" customHeight="1" x14ac:dyDescent="0.25">
      <c r="B70"/>
      <c r="C70"/>
      <c r="D70"/>
      <c r="E70"/>
      <c r="F70"/>
      <c r="T70" s="76"/>
      <c r="U70" s="76"/>
      <c r="V70" s="76"/>
      <c r="W70" s="76"/>
      <c r="X70" s="76"/>
      <c r="Y70" s="78" t="s">
        <v>473</v>
      </c>
      <c r="Z70" s="78">
        <f>Z23</f>
        <v>486.84218017751914</v>
      </c>
      <c r="AA70" s="76" t="s">
        <v>474</v>
      </c>
      <c r="AB70" s="76"/>
      <c r="AC70" s="76"/>
      <c r="AD70" s="76"/>
      <c r="AE70" s="76"/>
      <c r="AF70" s="76"/>
      <c r="AG70" s="76"/>
      <c r="AH70" s="76"/>
      <c r="AI70" s="76"/>
      <c r="AJ70" s="76"/>
      <c r="AK70" s="76"/>
      <c r="AL70" s="76"/>
      <c r="AM70" s="76"/>
      <c r="AN70" s="76"/>
      <c r="AO70" s="76"/>
    </row>
    <row r="71" spans="2:41" ht="18" customHeight="1" x14ac:dyDescent="0.25">
      <c r="B71" s="320"/>
      <c r="C71" s="320"/>
      <c r="D71" s="320"/>
      <c r="E71"/>
      <c r="F71"/>
      <c r="T71" s="76"/>
      <c r="U71" s="76"/>
      <c r="V71" s="76"/>
      <c r="W71" s="76"/>
      <c r="X71" s="76"/>
      <c r="Y71" s="78" t="s">
        <v>475</v>
      </c>
      <c r="Z71" s="78">
        <f>AA11</f>
        <v>185.54000000000002</v>
      </c>
      <c r="AA71" s="76" t="s">
        <v>476</v>
      </c>
      <c r="AB71" s="76"/>
      <c r="AC71" s="76"/>
      <c r="AD71" s="76"/>
      <c r="AE71" s="76"/>
      <c r="AF71" s="76"/>
      <c r="AG71" s="76"/>
      <c r="AH71" s="76"/>
      <c r="AI71" s="76"/>
      <c r="AJ71" s="76"/>
      <c r="AK71" s="76"/>
      <c r="AL71" s="76"/>
      <c r="AM71" s="76"/>
      <c r="AN71" s="76"/>
      <c r="AO71" s="76"/>
    </row>
    <row r="72" spans="2:41" ht="18" customHeight="1" x14ac:dyDescent="0.25">
      <c r="B72"/>
      <c r="C72"/>
      <c r="D72"/>
      <c r="E72"/>
      <c r="F72"/>
      <c r="T72" s="76"/>
      <c r="U72" s="76"/>
      <c r="V72" s="76"/>
      <c r="W72" s="76"/>
      <c r="X72" s="76"/>
      <c r="Y72" s="78" t="s">
        <v>477</v>
      </c>
      <c r="Z72" s="78">
        <v>5</v>
      </c>
      <c r="AA72" s="76" t="s">
        <v>478</v>
      </c>
      <c r="AB72" s="76"/>
      <c r="AC72" s="76"/>
      <c r="AD72" s="76"/>
      <c r="AE72" s="76"/>
      <c r="AF72" s="76"/>
      <c r="AG72" s="76"/>
      <c r="AH72" s="76"/>
      <c r="AI72" s="76"/>
      <c r="AJ72" s="76"/>
      <c r="AK72" s="76"/>
      <c r="AL72" s="76"/>
      <c r="AM72" s="76"/>
      <c r="AN72" s="76"/>
      <c r="AO72" s="76"/>
    </row>
    <row r="73" spans="2:41" ht="18" customHeight="1" x14ac:dyDescent="0.25">
      <c r="B73"/>
      <c r="C73"/>
      <c r="D73"/>
      <c r="E73"/>
      <c r="F73"/>
      <c r="T73" s="76"/>
      <c r="U73" s="76"/>
      <c r="V73" s="76"/>
      <c r="W73" s="76"/>
      <c r="X73" s="76"/>
      <c r="Y73" s="76"/>
      <c r="Z73" s="76"/>
      <c r="AA73" s="76"/>
      <c r="AB73" s="76"/>
      <c r="AC73" s="76"/>
      <c r="AD73" s="76"/>
      <c r="AE73" s="76"/>
      <c r="AF73" s="76"/>
      <c r="AG73" s="76"/>
      <c r="AH73" s="76"/>
      <c r="AI73" s="76"/>
      <c r="AJ73" s="76"/>
      <c r="AK73" s="76"/>
      <c r="AL73" s="76"/>
      <c r="AM73" s="76"/>
      <c r="AN73" s="76"/>
      <c r="AO73" s="76"/>
    </row>
    <row r="74" spans="2:41" ht="18" customHeight="1" x14ac:dyDescent="0.25">
      <c r="D74" s="61"/>
      <c r="E74" s="61"/>
      <c r="F74" s="61"/>
      <c r="G74" s="61"/>
      <c r="T74" s="76"/>
      <c r="U74" s="76"/>
      <c r="V74" s="76"/>
      <c r="W74" s="76"/>
      <c r="X74" s="76"/>
      <c r="Y74" s="76"/>
      <c r="Z74" s="76"/>
      <c r="AA74" s="76"/>
      <c r="AB74" s="76"/>
      <c r="AC74" s="76"/>
      <c r="AD74" s="76"/>
      <c r="AE74" s="76"/>
      <c r="AF74" s="76"/>
      <c r="AG74" s="76"/>
      <c r="AH74" s="76"/>
      <c r="AI74" s="76"/>
      <c r="AJ74" s="76"/>
      <c r="AK74" s="76"/>
      <c r="AL74" s="76"/>
      <c r="AM74" s="76"/>
      <c r="AN74" s="76"/>
      <c r="AO74" s="76"/>
    </row>
    <row r="75" spans="2:41" ht="18" customHeight="1" x14ac:dyDescent="0.25">
      <c r="D75" s="61"/>
      <c r="E75" s="61"/>
      <c r="F75" s="61"/>
      <c r="G75" s="61"/>
      <c r="T75" s="76"/>
      <c r="U75" s="76"/>
      <c r="V75" s="76"/>
      <c r="W75" s="76"/>
      <c r="X75" s="76"/>
      <c r="Y75" s="76"/>
      <c r="Z75" s="76"/>
      <c r="AA75" s="76"/>
      <c r="AB75" s="76"/>
      <c r="AC75" s="76"/>
      <c r="AD75" s="76"/>
      <c r="AE75" s="76"/>
      <c r="AF75" s="76"/>
      <c r="AG75" s="76"/>
      <c r="AH75" s="76"/>
      <c r="AI75" s="76"/>
      <c r="AJ75" s="76"/>
      <c r="AK75" s="76"/>
      <c r="AL75" s="76"/>
      <c r="AM75" s="76"/>
      <c r="AN75" s="76"/>
      <c r="AO75" s="76"/>
    </row>
    <row r="76" spans="2:41" ht="18" customHeight="1" x14ac:dyDescent="0.25">
      <c r="D76" s="199"/>
      <c r="E76" s="61"/>
      <c r="F76" s="61"/>
      <c r="G76" s="61"/>
      <c r="T76" s="76"/>
      <c r="U76" s="76"/>
      <c r="V76" s="76"/>
      <c r="W76" s="76"/>
      <c r="X76" s="76"/>
      <c r="Y76" s="76"/>
      <c r="Z76" s="76"/>
      <c r="AA76" s="76"/>
      <c r="AB76" s="76"/>
      <c r="AC76" s="76"/>
      <c r="AD76" s="76"/>
      <c r="AE76" s="76"/>
      <c r="AF76" s="76"/>
      <c r="AG76" s="76"/>
      <c r="AH76" s="76"/>
      <c r="AI76" s="76"/>
      <c r="AJ76" s="76"/>
      <c r="AK76" s="76"/>
      <c r="AL76" s="76"/>
      <c r="AM76" s="76"/>
      <c r="AN76" s="76"/>
      <c r="AO76" s="76"/>
    </row>
    <row r="77" spans="2:41" ht="18" customHeight="1" x14ac:dyDescent="0.25">
      <c r="D77" s="199"/>
      <c r="E77" s="61"/>
      <c r="F77" s="61"/>
      <c r="G77" s="61"/>
      <c r="T77" s="76"/>
      <c r="U77" s="76"/>
      <c r="V77" s="76"/>
      <c r="W77" s="76"/>
      <c r="X77" s="76"/>
      <c r="Y77" s="76"/>
      <c r="Z77" s="76"/>
      <c r="AA77" s="76"/>
      <c r="AB77" s="76"/>
      <c r="AC77" s="76"/>
      <c r="AD77" s="76"/>
      <c r="AE77" s="76"/>
      <c r="AF77" s="76"/>
      <c r="AG77" s="76"/>
      <c r="AH77" s="76"/>
      <c r="AI77" s="76"/>
      <c r="AJ77" s="76"/>
      <c r="AK77" s="76"/>
      <c r="AL77" s="76"/>
      <c r="AM77" s="76"/>
      <c r="AN77" s="76"/>
      <c r="AO77" s="76"/>
    </row>
    <row r="78" spans="2:41" ht="18" customHeight="1" x14ac:dyDescent="0.25">
      <c r="D78" s="199"/>
      <c r="E78" s="61"/>
      <c r="F78" s="61"/>
      <c r="G78" s="61"/>
      <c r="T78" s="76"/>
      <c r="U78" s="76"/>
      <c r="V78" s="76"/>
      <c r="W78" s="76"/>
      <c r="X78" s="76"/>
      <c r="Y78" s="76"/>
      <c r="Z78" s="76"/>
      <c r="AA78" s="76"/>
      <c r="AB78" s="76"/>
      <c r="AC78" s="76"/>
      <c r="AD78" s="76"/>
      <c r="AE78" s="76"/>
      <c r="AF78" s="76"/>
      <c r="AG78" s="76"/>
      <c r="AH78" s="76"/>
      <c r="AI78" s="76"/>
      <c r="AJ78" s="76"/>
      <c r="AK78" s="76"/>
      <c r="AL78" s="76"/>
      <c r="AM78" s="76"/>
      <c r="AN78" s="76"/>
      <c r="AO78" s="76"/>
    </row>
    <row r="79" spans="2:41" ht="18" customHeight="1" x14ac:dyDescent="0.25">
      <c r="D79" s="199"/>
      <c r="E79" s="61"/>
      <c r="F79" s="61"/>
      <c r="G79" s="61"/>
      <c r="T79" s="76"/>
      <c r="U79" s="76"/>
      <c r="V79" s="76"/>
      <c r="W79" s="76"/>
      <c r="X79" s="76"/>
      <c r="Y79" s="76"/>
      <c r="Z79" s="76"/>
      <c r="AA79" s="76"/>
      <c r="AB79" s="76"/>
      <c r="AC79" s="76"/>
      <c r="AD79" s="76"/>
      <c r="AE79" s="76"/>
      <c r="AF79" s="76"/>
      <c r="AG79" s="76"/>
      <c r="AH79" s="76"/>
      <c r="AI79" s="76"/>
      <c r="AJ79" s="76"/>
      <c r="AK79" s="76"/>
      <c r="AL79" s="76"/>
      <c r="AM79" s="76"/>
      <c r="AN79" s="76"/>
      <c r="AO79" s="76"/>
    </row>
    <row r="80" spans="2:41" ht="18" customHeight="1" x14ac:dyDescent="0.25">
      <c r="D80" s="61"/>
      <c r="E80" s="61"/>
      <c r="F80" s="61"/>
      <c r="G80" s="61"/>
      <c r="T80" s="76"/>
      <c r="U80" s="76"/>
      <c r="V80" s="76"/>
      <c r="W80" s="76"/>
      <c r="X80" s="76"/>
      <c r="Y80" s="76"/>
      <c r="Z80" s="76"/>
      <c r="AA80" s="76"/>
      <c r="AB80" s="76"/>
      <c r="AC80" s="76"/>
      <c r="AD80" s="76"/>
      <c r="AE80" s="76"/>
      <c r="AF80" s="76"/>
      <c r="AG80" s="76"/>
      <c r="AH80" s="76"/>
      <c r="AI80" s="76"/>
      <c r="AJ80" s="76"/>
      <c r="AK80" s="76"/>
      <c r="AL80" s="76"/>
      <c r="AM80" s="76"/>
      <c r="AN80" s="76"/>
      <c r="AO80" s="76"/>
    </row>
    <row r="81" spans="2:41" ht="18" customHeight="1" x14ac:dyDescent="0.25">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row>
    <row r="84" spans="2:41" ht="18" customHeight="1" x14ac:dyDescent="0.25">
      <c r="B84"/>
      <c r="C84"/>
      <c r="D84"/>
      <c r="E84"/>
      <c r="F84" s="187"/>
    </row>
    <row r="85" spans="2:41" ht="18" customHeight="1" x14ac:dyDescent="0.25">
      <c r="B85" s="320"/>
      <c r="C85" s="320"/>
      <c r="D85" s="320"/>
      <c r="E85"/>
      <c r="F85" s="198"/>
    </row>
    <row r="86" spans="2:41" ht="18" customHeight="1" x14ac:dyDescent="0.25">
      <c r="B86"/>
      <c r="C86"/>
      <c r="D86"/>
      <c r="E86"/>
      <c r="F86" s="187"/>
    </row>
    <row r="87" spans="2:41" ht="18" customHeight="1" x14ac:dyDescent="0.25">
      <c r="B87"/>
      <c r="C87"/>
      <c r="D87"/>
      <c r="E87"/>
      <c r="F87"/>
    </row>
    <row r="88" spans="2:41" ht="18" customHeight="1" x14ac:dyDescent="0.25">
      <c r="B88" s="320"/>
      <c r="C88" s="320"/>
      <c r="D88" s="320"/>
      <c r="E88"/>
      <c r="F88"/>
    </row>
    <row r="89" spans="2:41" ht="18" customHeight="1" x14ac:dyDescent="0.25">
      <c r="B89"/>
      <c r="C89"/>
      <c r="D89"/>
      <c r="E89"/>
      <c r="F89"/>
    </row>
    <row r="90" spans="2:41" ht="18" customHeight="1" x14ac:dyDescent="0.25">
      <c r="B90"/>
      <c r="C90"/>
      <c r="D90"/>
      <c r="E90"/>
      <c r="F90"/>
    </row>
    <row r="91" spans="2:41" ht="18" customHeight="1" x14ac:dyDescent="0.25">
      <c r="D91" s="61"/>
      <c r="E91" s="61"/>
      <c r="F91" s="61"/>
      <c r="G91" s="61"/>
    </row>
    <row r="92" spans="2:41" ht="18" customHeight="1" x14ac:dyDescent="0.25">
      <c r="D92" s="61"/>
      <c r="E92" s="61"/>
      <c r="F92" s="61"/>
      <c r="G92" s="61"/>
    </row>
    <row r="93" spans="2:41" ht="18" customHeight="1" x14ac:dyDescent="0.25">
      <c r="D93" s="199"/>
      <c r="E93" s="61"/>
      <c r="F93" s="61"/>
      <c r="G93" s="61"/>
    </row>
    <row r="94" spans="2:41" ht="18" customHeight="1" x14ac:dyDescent="0.25">
      <c r="D94" s="199"/>
      <c r="E94" s="61"/>
      <c r="F94" s="61"/>
      <c r="G94" s="61"/>
    </row>
    <row r="95" spans="2:41" ht="18" customHeight="1" x14ac:dyDescent="0.25">
      <c r="D95" s="199"/>
      <c r="E95" s="61"/>
      <c r="F95" s="61"/>
      <c r="G95" s="61"/>
    </row>
    <row r="96" spans="2:41" ht="18" customHeight="1" x14ac:dyDescent="0.25">
      <c r="D96" s="199"/>
      <c r="E96" s="61"/>
      <c r="F96" s="61"/>
      <c r="G96" s="61"/>
    </row>
    <row r="97" s="61" customFormat="1" ht="18" customHeight="1" x14ac:dyDescent="0.25"/>
  </sheetData>
  <protectedRanges>
    <protectedRange sqref="U12:U25" name="Range1_2_1"/>
    <protectedRange sqref="U10:U11" name="Range1_2_2_1"/>
  </protectedRanges>
  <dataConsolidate/>
  <mergeCells count="48">
    <mergeCell ref="U10:V10"/>
    <mergeCell ref="U5:V7"/>
    <mergeCell ref="W5:X7"/>
    <mergeCell ref="U8:V9"/>
    <mergeCell ref="W8:W9"/>
    <mergeCell ref="X8:X9"/>
    <mergeCell ref="U11:V11"/>
    <mergeCell ref="AF11:AM11"/>
    <mergeCell ref="U12:V12"/>
    <mergeCell ref="AK12:AM12"/>
    <mergeCell ref="U13:V13"/>
    <mergeCell ref="AK13:AM13"/>
    <mergeCell ref="AK14:AM14"/>
    <mergeCell ref="U15:V15"/>
    <mergeCell ref="AK15:AM15"/>
    <mergeCell ref="AK16:AM16"/>
    <mergeCell ref="U17:V17"/>
    <mergeCell ref="AK17:AM17"/>
    <mergeCell ref="AK18:AM18"/>
    <mergeCell ref="U19:V19"/>
    <mergeCell ref="U21:V21"/>
    <mergeCell ref="U23:V23"/>
    <mergeCell ref="AF24:AN25"/>
    <mergeCell ref="U25:V25"/>
    <mergeCell ref="W50:W51"/>
    <mergeCell ref="X50:X51"/>
    <mergeCell ref="W52:W53"/>
    <mergeCell ref="X52:X53"/>
    <mergeCell ref="B17:D17"/>
    <mergeCell ref="B29:D29"/>
    <mergeCell ref="B39:D39"/>
    <mergeCell ref="B49:D49"/>
    <mergeCell ref="W48:W49"/>
    <mergeCell ref="W42:W43"/>
    <mergeCell ref="X42:X43"/>
    <mergeCell ref="W44:W45"/>
    <mergeCell ref="X44:X45"/>
    <mergeCell ref="W46:W47"/>
    <mergeCell ref="X46:X47"/>
    <mergeCell ref="X48:X49"/>
    <mergeCell ref="B59:D59"/>
    <mergeCell ref="B88:D88"/>
    <mergeCell ref="W54:W55"/>
    <mergeCell ref="X54:X55"/>
    <mergeCell ref="W56:W57"/>
    <mergeCell ref="X56:X57"/>
    <mergeCell ref="B71:D71"/>
    <mergeCell ref="B85:D85"/>
  </mergeCells>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10">
        <x14:dataValidation type="list" allowBlank="1" showInputMessage="1" showErrorMessage="1" xr:uid="{5B4597D8-CECF-4902-A5F1-A1AD910253FB}">
          <x14:formula1>
            <xm:f>'Values Compact'!$A$5:$A$8</xm:f>
          </x14:formula1>
          <xm:sqref>W11</xm:sqref>
        </x14:dataValidation>
        <x14:dataValidation type="list" allowBlank="1" showInputMessage="1" showErrorMessage="1" xr:uid="{955D3B22-9971-457D-ADCA-35F5245086B9}">
          <x14:formula1>
            <xm:f>'Values Compact'!$A$116:$A$123</xm:f>
          </x14:formula1>
          <xm:sqref>W25</xm:sqref>
        </x14:dataValidation>
        <x14:dataValidation type="list" allowBlank="1" showInputMessage="1" showErrorMessage="1" xr:uid="{2472B55B-5464-4B35-871C-F0742ACC0E21}">
          <x14:formula1>
            <xm:f>'Values Compact'!$A$125:$A$128</xm:f>
          </x14:formula1>
          <xm:sqref>W27</xm:sqref>
        </x14:dataValidation>
        <x14:dataValidation type="list" allowBlank="1" showInputMessage="1" showErrorMessage="1" xr:uid="{0211DB74-DA44-4E1A-B4BE-4B7E3CE1B33E}">
          <x14:formula1>
            <xm:f>'Values Compact'!$A$130:$A$132</xm:f>
          </x14:formula1>
          <xm:sqref>W29</xm:sqref>
        </x14:dataValidation>
        <x14:dataValidation type="list" allowBlank="1" showInputMessage="1" showErrorMessage="1" xr:uid="{1E1EA56D-3077-418E-BD96-67315622552A}">
          <x14:formula1>
            <xm:f>'Values Compact'!$A$134:$A$145</xm:f>
          </x14:formula1>
          <xm:sqref>W31</xm:sqref>
        </x14:dataValidation>
        <x14:dataValidation type="list" allowBlank="1" showInputMessage="1" showErrorMessage="1" xr:uid="{678BAF03-B183-4B62-B4F1-10F8283BEE9B}">
          <x14:formula1>
            <xm:f>'Values Compact'!$A$155:$A$160</xm:f>
          </x14:formula1>
          <xm:sqref>W33</xm:sqref>
        </x14:dataValidation>
        <x14:dataValidation type="list" allowBlank="1" showInputMessage="1" showErrorMessage="1" xr:uid="{2A5FD2A1-8611-456C-B537-3B4BCDC13FB8}">
          <x14:formula1>
            <xm:f>'Values Compact'!$A$162:$A$165</xm:f>
          </x14:formula1>
          <xm:sqref>W35</xm:sqref>
        </x14:dataValidation>
        <x14:dataValidation type="list" allowBlank="1" showInputMessage="1" showErrorMessage="1" xr:uid="{77C160AE-B11D-4022-BB08-DCC6F3A49861}">
          <x14:formula1>
            <xm:f>'Values Compact'!$A$147:$A$150</xm:f>
          </x14:formula1>
          <xm:sqref>W37</xm:sqref>
        </x14:dataValidation>
        <x14:dataValidation type="list" allowBlank="1" showInputMessage="1" showErrorMessage="1" xr:uid="{48966E23-D4B8-41B8-93FD-5530E2B963A3}">
          <x14:formula1>
            <xm:f>'Values Compact'!$A$167:$A$176</xm:f>
          </x14:formula1>
          <xm:sqref>W39</xm:sqref>
        </x14:dataValidation>
        <x14:dataValidation type="list" allowBlank="1" showInputMessage="1" showErrorMessage="1" xr:uid="{7C02107F-DF98-4905-A53B-B6A123717794}">
          <x14:formula1>
            <xm:f>'Values Compact'!$A$152:$A$153</xm:f>
          </x14:formula1>
          <xm:sqref>W41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90"/>
  <sheetViews>
    <sheetView showGridLines="0" zoomScaleNormal="100" workbookViewId="0">
      <selection activeCell="U12" sqref="U12"/>
    </sheetView>
  </sheetViews>
  <sheetFormatPr defaultColWidth="8.85546875" defaultRowHeight="18" customHeight="1" x14ac:dyDescent="0.25"/>
  <cols>
    <col min="1" max="1" width="5.7109375" style="61" customWidth="1"/>
    <col min="2" max="4" width="8.85546875" style="61" customWidth="1"/>
    <col min="5" max="5" width="24.42578125" style="61" customWidth="1"/>
    <col min="6" max="6" width="20" style="61" customWidth="1"/>
    <col min="7" max="11" width="8.85546875" style="61" customWidth="1"/>
    <col min="12" max="14" width="8.85546875" style="61"/>
    <col min="15" max="15" width="9.28515625" style="61" customWidth="1"/>
    <col min="16" max="22" width="8.85546875" style="61"/>
    <col min="23" max="26" width="23.7109375" style="61" customWidth="1"/>
    <col min="27" max="32" width="0" style="61" hidden="1" customWidth="1"/>
    <col min="33" max="16384" width="8.85546875" style="61"/>
  </cols>
  <sheetData>
    <row r="1" spans="1:42" ht="18" customHeight="1" x14ac:dyDescent="0.25">
      <c r="V1" s="76"/>
      <c r="W1" s="76"/>
      <c r="X1" s="76"/>
      <c r="Y1" s="76"/>
      <c r="Z1" s="76"/>
      <c r="AA1" s="76"/>
      <c r="AB1" s="76"/>
      <c r="AC1" s="76"/>
      <c r="AD1" s="76"/>
      <c r="AE1" s="76"/>
      <c r="AF1" s="76"/>
      <c r="AG1" s="76"/>
      <c r="AH1" s="76"/>
      <c r="AI1" s="76"/>
      <c r="AJ1" s="76"/>
      <c r="AK1" s="76"/>
      <c r="AL1" s="76"/>
      <c r="AM1" s="76"/>
      <c r="AN1" s="76"/>
      <c r="AO1" s="76"/>
      <c r="AP1" s="76"/>
    </row>
    <row r="2" spans="1:42" ht="18" customHeight="1" x14ac:dyDescent="0.25">
      <c r="V2" s="76"/>
      <c r="W2" s="76"/>
      <c r="X2" s="76"/>
      <c r="Y2" s="76"/>
      <c r="Z2" s="76"/>
      <c r="AA2" s="76"/>
      <c r="AB2" s="76"/>
      <c r="AC2" s="76"/>
      <c r="AD2" s="76"/>
      <c r="AE2" s="76"/>
      <c r="AF2" s="76"/>
      <c r="AG2" s="76"/>
      <c r="AH2" s="76"/>
      <c r="AI2" s="76"/>
      <c r="AJ2" s="76"/>
      <c r="AK2" s="76"/>
      <c r="AL2" s="76"/>
      <c r="AM2" s="76"/>
      <c r="AN2" s="76"/>
      <c r="AO2" s="76"/>
      <c r="AP2" s="76"/>
    </row>
    <row r="3" spans="1:42" ht="18" customHeight="1" x14ac:dyDescent="0.25">
      <c r="B3" s="60"/>
      <c r="C3" s="60"/>
      <c r="D3" s="60"/>
      <c r="E3" s="60"/>
      <c r="F3" s="60"/>
      <c r="G3" s="60"/>
      <c r="H3" s="60"/>
      <c r="I3" s="60"/>
      <c r="J3" s="60"/>
      <c r="K3" s="60"/>
      <c r="L3" s="60"/>
      <c r="M3" s="60"/>
      <c r="N3" s="60"/>
      <c r="O3" s="60"/>
      <c r="P3" s="60"/>
      <c r="Q3" s="60"/>
      <c r="R3" s="60"/>
      <c r="S3" s="60"/>
      <c r="T3" s="60"/>
      <c r="V3" s="76"/>
      <c r="W3" s="76"/>
      <c r="X3" s="76"/>
      <c r="Y3" s="76"/>
      <c r="Z3" s="76"/>
      <c r="AA3" s="76"/>
      <c r="AB3" s="76"/>
      <c r="AC3" s="76"/>
      <c r="AD3" s="76"/>
      <c r="AE3" s="76"/>
      <c r="AF3" s="76"/>
      <c r="AG3" s="76"/>
      <c r="AH3" s="76"/>
      <c r="AI3" s="76"/>
      <c r="AJ3" s="76"/>
      <c r="AK3" s="76"/>
      <c r="AL3" s="76"/>
      <c r="AM3" s="76"/>
      <c r="AN3" s="76"/>
      <c r="AO3" s="76"/>
      <c r="AP3" s="76"/>
    </row>
    <row r="4" spans="1:42" ht="18" customHeight="1" thickBot="1" x14ac:dyDescent="0.3">
      <c r="B4" s="60"/>
      <c r="C4" s="60"/>
      <c r="D4" s="60"/>
      <c r="E4" s="60"/>
      <c r="F4" s="60"/>
      <c r="G4" s="60"/>
      <c r="H4" s="60"/>
      <c r="I4" s="60"/>
      <c r="J4" s="60"/>
      <c r="K4" s="60"/>
      <c r="L4" s="60"/>
      <c r="M4" s="60"/>
      <c r="N4" s="60"/>
      <c r="O4" s="60"/>
      <c r="P4" s="60"/>
      <c r="Q4" s="60"/>
      <c r="R4" s="60"/>
      <c r="S4" s="60"/>
      <c r="T4" s="60"/>
      <c r="V4" s="76"/>
      <c r="W4" s="76"/>
      <c r="X4" s="76"/>
      <c r="Y4" s="76"/>
      <c r="Z4" s="76"/>
      <c r="AA4" s="76"/>
      <c r="AB4" s="76"/>
      <c r="AC4" s="76"/>
      <c r="AD4" s="76"/>
      <c r="AE4" s="76"/>
      <c r="AF4" s="76"/>
      <c r="AG4" s="76"/>
      <c r="AH4" s="76"/>
      <c r="AI4" s="76"/>
      <c r="AJ4" s="76"/>
      <c r="AK4" s="76"/>
      <c r="AL4" s="76"/>
      <c r="AM4" s="76"/>
      <c r="AN4" s="76"/>
      <c r="AO4" s="76"/>
      <c r="AP4" s="76"/>
    </row>
    <row r="5" spans="1:42" ht="18" customHeight="1" x14ac:dyDescent="0.45">
      <c r="B5" s="60"/>
      <c r="C5" s="60"/>
      <c r="D5" s="60"/>
      <c r="E5" s="60"/>
      <c r="F5" s="60"/>
      <c r="G5" s="60"/>
      <c r="H5" s="60"/>
      <c r="I5" s="60"/>
      <c r="J5" s="60"/>
      <c r="K5" s="60"/>
      <c r="L5" s="60"/>
      <c r="M5" s="60"/>
      <c r="N5" s="60"/>
      <c r="O5" s="60"/>
      <c r="P5" s="60"/>
      <c r="Q5" s="60"/>
      <c r="R5" s="60"/>
      <c r="S5" s="60"/>
      <c r="T5" s="60"/>
      <c r="V5" s="76"/>
      <c r="W5" s="394" t="s">
        <v>479</v>
      </c>
      <c r="X5" s="394"/>
      <c r="Y5" s="419" t="s">
        <v>480</v>
      </c>
      <c r="Z5" s="394"/>
      <c r="AA5" s="76"/>
      <c r="AB5" s="76"/>
      <c r="AC5" s="76"/>
      <c r="AD5" s="76"/>
      <c r="AE5" s="76"/>
      <c r="AF5" s="76"/>
      <c r="AG5" s="76"/>
      <c r="AH5" s="229" t="s">
        <v>386</v>
      </c>
      <c r="AI5" s="230"/>
      <c r="AJ5" s="230"/>
      <c r="AK5" s="230"/>
      <c r="AL5" s="230"/>
      <c r="AM5" s="230"/>
      <c r="AN5" s="154"/>
      <c r="AO5" s="154"/>
      <c r="AP5" s="76"/>
    </row>
    <row r="6" spans="1:42" ht="18" customHeight="1" x14ac:dyDescent="0.45">
      <c r="V6" s="76"/>
      <c r="W6" s="395"/>
      <c r="X6" s="395"/>
      <c r="Y6" s="395"/>
      <c r="Z6" s="395"/>
      <c r="AA6" s="76"/>
      <c r="AB6" s="76"/>
      <c r="AC6" s="76"/>
      <c r="AD6" s="76"/>
      <c r="AE6" s="76"/>
      <c r="AF6" s="76"/>
      <c r="AG6" s="76"/>
      <c r="AH6" s="231" t="s">
        <v>387</v>
      </c>
      <c r="AI6" s="230"/>
      <c r="AJ6" s="230"/>
      <c r="AK6" s="230"/>
      <c r="AL6" s="230"/>
      <c r="AM6" s="230"/>
      <c r="AN6" s="154"/>
      <c r="AO6" s="154"/>
      <c r="AP6" s="76"/>
    </row>
    <row r="7" spans="1:42" ht="18" customHeight="1" thickBot="1" x14ac:dyDescent="0.5">
      <c r="V7" s="76"/>
      <c r="W7" s="396"/>
      <c r="X7" s="396"/>
      <c r="Y7" s="396"/>
      <c r="Z7" s="396"/>
      <c r="AA7" s="76"/>
      <c r="AB7" s="76"/>
      <c r="AC7" s="76"/>
      <c r="AD7" s="76"/>
      <c r="AE7" s="76"/>
      <c r="AF7" s="76"/>
      <c r="AG7" s="76"/>
      <c r="AH7" s="231" t="s">
        <v>388</v>
      </c>
      <c r="AI7" s="230"/>
      <c r="AJ7" s="230"/>
      <c r="AK7" s="230"/>
      <c r="AL7" s="230"/>
      <c r="AM7" s="230"/>
      <c r="AN7" s="154"/>
      <c r="AO7" s="154"/>
      <c r="AP7" s="76"/>
    </row>
    <row r="8" spans="1:42" ht="18" customHeight="1" x14ac:dyDescent="0.45">
      <c r="V8" s="76"/>
      <c r="W8" s="397" t="s">
        <v>389</v>
      </c>
      <c r="X8" s="414"/>
      <c r="Y8" s="397" t="s">
        <v>390</v>
      </c>
      <c r="Z8" s="400" t="s">
        <v>391</v>
      </c>
      <c r="AA8" s="76"/>
      <c r="AB8" s="76"/>
      <c r="AC8" s="76"/>
      <c r="AD8" s="76"/>
      <c r="AE8" s="76"/>
      <c r="AF8" s="76"/>
      <c r="AG8" s="76"/>
      <c r="AH8" s="231" t="s">
        <v>392</v>
      </c>
      <c r="AI8" s="230"/>
      <c r="AJ8" s="230"/>
      <c r="AK8" s="230"/>
      <c r="AL8" s="230"/>
      <c r="AM8" s="230"/>
      <c r="AN8" s="154"/>
      <c r="AO8" s="154"/>
      <c r="AP8" s="76"/>
    </row>
    <row r="9" spans="1:42" ht="18" customHeight="1" x14ac:dyDescent="0.45">
      <c r="B9" s="176"/>
      <c r="D9" s="62"/>
      <c r="E9" s="62"/>
      <c r="F9" s="62"/>
      <c r="G9" s="62"/>
      <c r="V9" s="76"/>
      <c r="W9" s="376"/>
      <c r="X9" s="407"/>
      <c r="Y9" s="399"/>
      <c r="Z9" s="401"/>
      <c r="AA9" s="76"/>
      <c r="AB9" s="76"/>
      <c r="AC9" s="76"/>
      <c r="AD9" s="76"/>
      <c r="AE9" s="76"/>
      <c r="AF9" s="76"/>
      <c r="AG9" s="76"/>
      <c r="AH9" s="202"/>
      <c r="AI9" s="203"/>
      <c r="AJ9" s="203"/>
      <c r="AK9" s="203"/>
      <c r="AL9" s="203"/>
      <c r="AM9" s="203"/>
      <c r="AN9" s="203"/>
      <c r="AO9" s="154"/>
      <c r="AP9" s="76"/>
    </row>
    <row r="10" spans="1:42" ht="18" customHeight="1" x14ac:dyDescent="0.25">
      <c r="D10" s="62"/>
      <c r="E10" s="62"/>
      <c r="F10" s="62"/>
      <c r="G10" s="62"/>
      <c r="V10" s="76"/>
      <c r="W10" s="392"/>
      <c r="X10" s="415"/>
      <c r="Y10" s="224" t="s">
        <v>3</v>
      </c>
      <c r="Z10" s="225"/>
      <c r="AA10" s="75" t="s">
        <v>481</v>
      </c>
      <c r="AB10" s="76"/>
      <c r="AC10" s="76"/>
      <c r="AD10" s="76"/>
      <c r="AE10" s="76"/>
      <c r="AF10" s="76"/>
      <c r="AG10" s="76"/>
      <c r="AH10" s="420" t="s">
        <v>396</v>
      </c>
      <c r="AI10" s="421"/>
      <c r="AJ10" s="421"/>
      <c r="AK10" s="421"/>
      <c r="AL10" s="421"/>
      <c r="AM10" s="421"/>
      <c r="AN10" s="421"/>
      <c r="AO10" s="422"/>
      <c r="AP10" s="76"/>
    </row>
    <row r="11" spans="1:42" ht="18" customHeight="1" x14ac:dyDescent="0.25">
      <c r="A11"/>
      <c r="G11" s="62"/>
      <c r="V11" s="76"/>
      <c r="W11" s="385"/>
      <c r="X11" s="412"/>
      <c r="Y11" s="226" t="s">
        <v>482</v>
      </c>
      <c r="Z11" s="227" t="str">
        <f>VLOOKUP(Y11,'Values Champion'!A5:C8,2,0)</f>
        <v>DHA1160</v>
      </c>
      <c r="AA11" s="76">
        <f>VLOOKUP(Y11,'Values Champion'!A5:D8,3,0)</f>
        <v>0</v>
      </c>
      <c r="AB11" s="76"/>
      <c r="AC11" s="76"/>
      <c r="AD11" s="76"/>
      <c r="AE11" s="76"/>
      <c r="AF11" s="76"/>
      <c r="AG11" s="76"/>
      <c r="AH11" s="402" t="s">
        <v>398</v>
      </c>
      <c r="AI11" s="403"/>
      <c r="AJ11" s="403"/>
      <c r="AK11" s="403"/>
      <c r="AL11" s="404"/>
      <c r="AM11" s="382" t="s">
        <v>399</v>
      </c>
      <c r="AN11" s="383"/>
      <c r="AO11" s="384"/>
      <c r="AP11" s="76"/>
    </row>
    <row r="12" spans="1:42" ht="18" customHeight="1" x14ac:dyDescent="0.25">
      <c r="A12"/>
      <c r="G12" s="62"/>
      <c r="V12" s="76"/>
      <c r="W12" s="390" t="s">
        <v>397</v>
      </c>
      <c r="X12" s="413"/>
      <c r="Y12" s="224" t="s">
        <v>21</v>
      </c>
      <c r="Z12" s="225"/>
      <c r="AA12" s="75" t="s">
        <v>26</v>
      </c>
      <c r="AB12" s="76" t="s">
        <v>23</v>
      </c>
      <c r="AC12" s="76"/>
      <c r="AD12" s="76"/>
      <c r="AE12" s="76"/>
      <c r="AF12" s="76"/>
      <c r="AG12" s="76"/>
      <c r="AH12" s="402" t="s">
        <v>404</v>
      </c>
      <c r="AI12" s="403"/>
      <c r="AJ12" s="403"/>
      <c r="AK12" s="403"/>
      <c r="AL12" s="404"/>
      <c r="AM12" s="382" t="s">
        <v>405</v>
      </c>
      <c r="AN12" s="383"/>
      <c r="AO12" s="384"/>
      <c r="AP12" s="76"/>
    </row>
    <row r="13" spans="1:42" ht="18" customHeight="1" x14ac:dyDescent="0.25">
      <c r="A13"/>
      <c r="B13" s="182"/>
      <c r="C13" s="182"/>
      <c r="D13" s="182"/>
      <c r="E13" s="187"/>
      <c r="F13"/>
      <c r="G13" s="62"/>
      <c r="V13" s="76"/>
      <c r="W13" s="376">
        <f>'User Measurement'!G15</f>
        <v>440</v>
      </c>
      <c r="X13" s="407"/>
      <c r="Y13" s="226" t="str">
        <f>VLOOKUP(W13,'Values Champion'!D10:E16,2)</f>
        <v>SW440</v>
      </c>
      <c r="Z13" s="227" t="str">
        <f>VLOOKUP(Y13,'Values Champion'!A10:C16,2,0)</f>
        <v>DHA1340</v>
      </c>
      <c r="AA13" s="76">
        <f>VLOOKUP(Y13,'Values Champion'!A10:C16,3,0)</f>
        <v>400</v>
      </c>
      <c r="AB13" s="76">
        <f>VLOOKUP(Y13,'Values Champion'!A10:D16,4)</f>
        <v>440</v>
      </c>
      <c r="AC13" s="76"/>
      <c r="AD13" s="76"/>
      <c r="AE13" s="76"/>
      <c r="AF13" s="76"/>
      <c r="AG13" s="76"/>
      <c r="AH13" s="402" t="s">
        <v>406</v>
      </c>
      <c r="AI13" s="403"/>
      <c r="AJ13" s="403"/>
      <c r="AK13" s="403"/>
      <c r="AL13" s="404"/>
      <c r="AM13" s="382" t="s">
        <v>407</v>
      </c>
      <c r="AN13" s="383"/>
      <c r="AO13" s="384"/>
      <c r="AP13" s="76"/>
    </row>
    <row r="14" spans="1:42" ht="18" customHeight="1" x14ac:dyDescent="0.25">
      <c r="A14"/>
      <c r="B14" s="192"/>
      <c r="C14" s="192"/>
      <c r="D14" s="192"/>
      <c r="E14" s="180"/>
      <c r="F14"/>
      <c r="G14" s="62"/>
      <c r="V14" s="76"/>
      <c r="W14" s="222" t="s">
        <v>401</v>
      </c>
      <c r="X14" s="223"/>
      <c r="Y14" s="224" t="s">
        <v>50</v>
      </c>
      <c r="Z14" s="225"/>
      <c r="AA14" s="75" t="s">
        <v>51</v>
      </c>
      <c r="AB14" s="76" t="s">
        <v>402</v>
      </c>
      <c r="AC14" s="76"/>
      <c r="AD14" s="76"/>
      <c r="AE14" s="76"/>
      <c r="AF14" s="76"/>
      <c r="AG14" s="76"/>
      <c r="AH14" s="402" t="s">
        <v>409</v>
      </c>
      <c r="AI14" s="403"/>
      <c r="AJ14" s="403"/>
      <c r="AK14" s="403"/>
      <c r="AL14" s="404"/>
      <c r="AM14" s="382" t="s">
        <v>407</v>
      </c>
      <c r="AN14" s="383"/>
      <c r="AO14" s="384"/>
      <c r="AP14" s="76"/>
    </row>
    <row r="15" spans="1:42" ht="18" customHeight="1" x14ac:dyDescent="0.25">
      <c r="A15"/>
      <c r="B15" s="182"/>
      <c r="C15" s="182"/>
      <c r="D15" s="182"/>
      <c r="E15" s="187"/>
      <c r="F15"/>
      <c r="G15" s="62"/>
      <c r="V15" s="76"/>
      <c r="W15" s="376">
        <f>'User Measurement'!G27</f>
        <v>385</v>
      </c>
      <c r="X15" s="407"/>
      <c r="Y15" s="226" t="str">
        <f>VLOOKUP(W15,'Values Champion'!F18:G25,2)</f>
        <v>SD380</v>
      </c>
      <c r="Z15" s="227" t="str">
        <f>VLOOKUP(Y15,'Values Champion'!A18:C25,2,0)</f>
        <v>DHA1425</v>
      </c>
      <c r="AA15" s="204">
        <f>VLOOKUP(Y15,'Values Champion'!A18:D25,3,0)</f>
        <v>365</v>
      </c>
      <c r="AB15" s="204">
        <f>VLOOKUP(Y15,'Values Champion'!A18:E25,4,0)</f>
        <v>52.35</v>
      </c>
      <c r="AC15" s="76"/>
      <c r="AD15" s="76"/>
      <c r="AE15" s="76"/>
      <c r="AF15" s="76"/>
      <c r="AG15" s="76"/>
      <c r="AH15" s="402" t="s">
        <v>410</v>
      </c>
      <c r="AI15" s="403"/>
      <c r="AJ15" s="403"/>
      <c r="AK15" s="403"/>
      <c r="AL15" s="404"/>
      <c r="AM15" s="382" t="s">
        <v>407</v>
      </c>
      <c r="AN15" s="383"/>
      <c r="AO15" s="384"/>
      <c r="AP15" s="76"/>
    </row>
    <row r="16" spans="1:42" ht="18" customHeight="1" x14ac:dyDescent="0.45">
      <c r="A16"/>
      <c r="B16"/>
      <c r="C16"/>
      <c r="D16"/>
      <c r="E16"/>
      <c r="F16"/>
      <c r="G16" s="62"/>
      <c r="V16" s="76"/>
      <c r="W16" s="222" t="s">
        <v>483</v>
      </c>
      <c r="X16" s="223"/>
      <c r="Y16" s="224" t="s">
        <v>75</v>
      </c>
      <c r="Z16" s="225"/>
      <c r="AA16" s="89" t="s">
        <v>76</v>
      </c>
      <c r="AB16" s="204"/>
      <c r="AC16" s="76"/>
      <c r="AD16" s="76"/>
      <c r="AE16" s="76"/>
      <c r="AF16" s="76"/>
      <c r="AG16" s="76"/>
      <c r="AH16" s="402" t="s">
        <v>414</v>
      </c>
      <c r="AI16" s="403"/>
      <c r="AJ16" s="403"/>
      <c r="AK16" s="403"/>
      <c r="AL16" s="404"/>
      <c r="AM16" s="416"/>
      <c r="AN16" s="417"/>
      <c r="AO16" s="418"/>
      <c r="AP16" s="76"/>
    </row>
    <row r="17" spans="1:42" ht="18" customHeight="1" x14ac:dyDescent="0.45">
      <c r="A17"/>
      <c r="B17" s="320"/>
      <c r="C17" s="320"/>
      <c r="D17" s="320"/>
      <c r="E17"/>
      <c r="F17"/>
      <c r="G17" s="62"/>
      <c r="V17" s="76"/>
      <c r="W17" s="376">
        <f>'User Measurement'!G39</f>
        <v>330</v>
      </c>
      <c r="X17" s="407"/>
      <c r="Y17" s="226" t="str">
        <f>VLOOKUP(W17,'Values Champion'!C27:D38,2)</f>
        <v>BH330</v>
      </c>
      <c r="Z17" s="227" t="str">
        <f>VLOOKUP(Y17,'Values Champion'!A27:C38,2,0)</f>
        <v>DHA1625</v>
      </c>
      <c r="AA17" s="205">
        <f>VLOOKUP(Y17,'Values Champion'!A27:D38,3,0)</f>
        <v>330</v>
      </c>
      <c r="AB17" s="204"/>
      <c r="AC17" s="76"/>
      <c r="AD17" s="76"/>
      <c r="AE17" s="76"/>
      <c r="AF17" s="76"/>
      <c r="AG17" s="76"/>
      <c r="AH17" s="201"/>
      <c r="AI17" s="154"/>
      <c r="AJ17" s="154"/>
      <c r="AK17" s="154"/>
      <c r="AL17" s="154"/>
      <c r="AM17" s="154"/>
      <c r="AN17" s="154"/>
      <c r="AO17" s="154"/>
      <c r="AP17" s="76"/>
    </row>
    <row r="18" spans="1:42" ht="18" customHeight="1" x14ac:dyDescent="0.45">
      <c r="A18"/>
      <c r="B18"/>
      <c r="C18"/>
      <c r="D18"/>
      <c r="E18"/>
      <c r="F18"/>
      <c r="G18" s="62"/>
      <c r="V18" s="76"/>
      <c r="W18" s="222" t="s">
        <v>484</v>
      </c>
      <c r="X18" s="223"/>
      <c r="Y18" s="224" t="s">
        <v>107</v>
      </c>
      <c r="Z18" s="225"/>
      <c r="AA18" s="75" t="s">
        <v>412</v>
      </c>
      <c r="AB18" s="89" t="s">
        <v>413</v>
      </c>
      <c r="AC18" s="76"/>
      <c r="AD18" s="76"/>
      <c r="AE18" s="76"/>
      <c r="AF18" s="76"/>
      <c r="AG18" s="76"/>
      <c r="AH18" s="200" t="s">
        <v>417</v>
      </c>
      <c r="AI18" s="154"/>
      <c r="AJ18" s="154"/>
      <c r="AK18" s="154"/>
      <c r="AL18" s="154"/>
      <c r="AM18" s="154"/>
      <c r="AN18" s="154"/>
      <c r="AO18" s="154"/>
      <c r="AP18" s="76"/>
    </row>
    <row r="19" spans="1:42" ht="18" customHeight="1" x14ac:dyDescent="0.45">
      <c r="A19"/>
      <c r="B19"/>
      <c r="C19"/>
      <c r="D19"/>
      <c r="E19"/>
      <c r="F19"/>
      <c r="G19" s="62"/>
      <c r="V19" s="76"/>
      <c r="W19" s="376">
        <f>'User Measurement'!G51</f>
        <v>500</v>
      </c>
      <c r="X19" s="407"/>
      <c r="Y19" s="226" t="str">
        <f>VLOOKUP(W19,'Values Champion'!C40:D49,2)</f>
        <v>FSTF500</v>
      </c>
      <c r="Z19" s="227" t="str">
        <f>VLOOKUP(Y19,'Values Champion'!A40:C49,2,0)</f>
        <v>DHA1765</v>
      </c>
      <c r="AA19" s="76">
        <f>SIN((VLOOKUP(Y19,'Values Champion'!A40:C49,3,0)-VLOOKUP(Y21,'Values Champion'!A51:C60,3,0))/AA15)</f>
        <v>0.24408432170565875</v>
      </c>
      <c r="AB19" s="76">
        <f>AA19*(180/3.141592)</f>
        <v>13.985004388545224</v>
      </c>
      <c r="AC19" s="76"/>
      <c r="AD19" s="76"/>
      <c r="AE19" s="76"/>
      <c r="AF19" s="76"/>
      <c r="AG19" s="76"/>
      <c r="AH19" s="206" t="s">
        <v>485</v>
      </c>
      <c r="AI19" s="206"/>
      <c r="AJ19" s="206"/>
      <c r="AK19" s="206"/>
      <c r="AL19" s="206"/>
      <c r="AM19" s="206"/>
      <c r="AN19" s="206"/>
      <c r="AO19" s="206"/>
      <c r="AP19" s="76"/>
    </row>
    <row r="20" spans="1:42" ht="18" customHeight="1" x14ac:dyDescent="0.25">
      <c r="A20"/>
      <c r="B20"/>
      <c r="C20"/>
      <c r="D20"/>
      <c r="E20"/>
      <c r="F20"/>
      <c r="G20" s="62"/>
      <c r="V20" s="76"/>
      <c r="W20" s="222" t="s">
        <v>486</v>
      </c>
      <c r="X20" s="223"/>
      <c r="Y20" s="224" t="s">
        <v>416</v>
      </c>
      <c r="Z20" s="225"/>
      <c r="AA20" s="75" t="s">
        <v>145</v>
      </c>
      <c r="AB20" s="76"/>
      <c r="AC20" s="76"/>
      <c r="AD20" s="76"/>
      <c r="AE20" s="76"/>
      <c r="AF20" s="76"/>
      <c r="AG20" s="76"/>
      <c r="AH20" s="380" t="s">
        <v>487</v>
      </c>
      <c r="AI20" s="380"/>
      <c r="AJ20" s="380"/>
      <c r="AK20" s="380"/>
      <c r="AL20" s="380"/>
      <c r="AM20" s="380"/>
      <c r="AN20" s="380"/>
      <c r="AO20" s="380"/>
      <c r="AP20" s="380"/>
    </row>
    <row r="21" spans="1:42" ht="18" customHeight="1" x14ac:dyDescent="0.25">
      <c r="B21"/>
      <c r="C21"/>
      <c r="D21"/>
      <c r="E21"/>
      <c r="F21"/>
      <c r="G21" s="62"/>
      <c r="V21" s="76"/>
      <c r="W21" s="376">
        <f>'User Measurement'!G72</f>
        <v>410</v>
      </c>
      <c r="X21" s="407"/>
      <c r="Y21" s="226" t="str">
        <f>VLOOKUP(W21,'Values Champion'!C51:D60,2)</f>
        <v>RSTF410</v>
      </c>
      <c r="Z21" s="227" t="str">
        <f>VLOOKUP(Y21,'Values Champion'!A51:C60,2,0)</f>
        <v>DHA1825</v>
      </c>
      <c r="AA21" s="76">
        <f>VLOOKUP(Y21,'Values Champion'!A51:C60,3,0)</f>
        <v>410</v>
      </c>
      <c r="AB21" s="76"/>
      <c r="AC21" s="76"/>
      <c r="AD21" s="76"/>
      <c r="AE21" s="76"/>
      <c r="AF21" s="76"/>
      <c r="AG21" s="76"/>
      <c r="AH21" s="380"/>
      <c r="AI21" s="380"/>
      <c r="AJ21" s="380"/>
      <c r="AK21" s="380"/>
      <c r="AL21" s="380"/>
      <c r="AM21" s="380"/>
      <c r="AN21" s="380"/>
      <c r="AO21" s="380"/>
      <c r="AP21" s="380"/>
    </row>
    <row r="22" spans="1:42" ht="18" customHeight="1" x14ac:dyDescent="0.25">
      <c r="B22"/>
      <c r="C22"/>
      <c r="D22"/>
      <c r="E22"/>
      <c r="F22"/>
      <c r="G22" s="62"/>
      <c r="V22" s="76"/>
      <c r="W22" s="222" t="s">
        <v>488</v>
      </c>
      <c r="X22" s="223"/>
      <c r="Y22" s="224" t="s">
        <v>181</v>
      </c>
      <c r="Z22" s="225"/>
      <c r="AA22" s="75" t="s">
        <v>52</v>
      </c>
      <c r="AB22" s="75" t="s">
        <v>248</v>
      </c>
      <c r="AC22" s="75" t="s">
        <v>394</v>
      </c>
      <c r="AD22" s="76"/>
      <c r="AE22" s="76"/>
      <c r="AF22" s="76"/>
      <c r="AG22" s="76"/>
      <c r="AH22" s="76"/>
      <c r="AI22" s="76"/>
      <c r="AJ22" s="76"/>
      <c r="AK22" s="76"/>
      <c r="AL22" s="76"/>
      <c r="AM22" s="76"/>
      <c r="AN22" s="76"/>
      <c r="AO22" s="76"/>
      <c r="AP22" s="76"/>
    </row>
    <row r="23" spans="1:42" ht="18" customHeight="1" thickBot="1" x14ac:dyDescent="0.3">
      <c r="D23" s="62"/>
      <c r="E23" s="62"/>
      <c r="F23" s="62"/>
      <c r="G23" s="62"/>
      <c r="V23" s="76"/>
      <c r="W23" s="378">
        <f>'User Measurement'!G97</f>
        <v>490</v>
      </c>
      <c r="X23" s="408"/>
      <c r="Y23" s="226" t="str">
        <f>VLOOKUP(W23,'Values Champion'!C62:E80,3)</f>
        <v>LLL490</v>
      </c>
      <c r="Z23" s="227" t="str">
        <f>VLOOKUP(Y23,'Values Champion'!A62:D80,2,0)</f>
        <v>DHA1958</v>
      </c>
      <c r="AA23" s="76">
        <f>SQRT(POWER(VLOOKUP(Y23,'Values Champion'!A62:D80,3,0),2)-POWER(AB15,2))</f>
        <v>487.19552286530711</v>
      </c>
      <c r="AB23" s="76">
        <f>SIN(AA19)*AA23</f>
        <v>117.73951380127525</v>
      </c>
      <c r="AC23" s="204">
        <f>47.73+(VLOOKUP(Y23,'Values Champion'!A62:G80,4,0))+(VLOOKUP(Y15,'Values Champion'!A18:E25,5,0))</f>
        <v>95.63000000000001</v>
      </c>
      <c r="AD23" s="76"/>
      <c r="AE23" s="76"/>
      <c r="AF23" s="76"/>
      <c r="AG23" s="76"/>
      <c r="AH23" s="76"/>
      <c r="AI23" s="76"/>
      <c r="AJ23" s="76"/>
      <c r="AK23" s="76"/>
      <c r="AL23" s="76"/>
      <c r="AM23" s="76"/>
      <c r="AN23" s="76"/>
      <c r="AO23" s="76"/>
      <c r="AP23" s="76"/>
    </row>
    <row r="24" spans="1:42" ht="18" customHeight="1" x14ac:dyDescent="0.25">
      <c r="D24" s="62"/>
      <c r="E24" s="62"/>
      <c r="F24" s="62"/>
      <c r="G24" s="62"/>
      <c r="V24" s="76"/>
      <c r="W24" s="76"/>
      <c r="X24" s="76"/>
      <c r="Y24" s="224" t="s">
        <v>489</v>
      </c>
      <c r="Z24" s="225"/>
      <c r="AA24" s="89" t="s">
        <v>249</v>
      </c>
      <c r="AB24" s="75" t="s">
        <v>423</v>
      </c>
      <c r="AC24" s="204"/>
      <c r="AD24" s="76"/>
      <c r="AE24" s="76"/>
      <c r="AF24" s="76"/>
      <c r="AG24" s="76"/>
      <c r="AH24" s="76"/>
      <c r="AI24" s="76"/>
      <c r="AJ24" s="76"/>
      <c r="AK24" s="76"/>
      <c r="AL24" s="76"/>
      <c r="AM24" s="76"/>
      <c r="AN24" s="76"/>
      <c r="AO24" s="76"/>
      <c r="AP24" s="76"/>
    </row>
    <row r="25" spans="1:42" ht="18" customHeight="1" x14ac:dyDescent="0.25">
      <c r="B25" s="182"/>
      <c r="C25" s="182"/>
      <c r="D25" s="182"/>
      <c r="E25" s="187"/>
      <c r="F25"/>
      <c r="G25" s="62"/>
      <c r="V25" s="76"/>
      <c r="W25" s="76"/>
      <c r="X25" s="76"/>
      <c r="Y25" s="226" t="s">
        <v>490</v>
      </c>
      <c r="Z25" s="227" t="str">
        <f>VLOOKUP(Y25,'Values Champion'!A87:C91,2,0)</f>
        <v>DHA2550</v>
      </c>
      <c r="AA25" s="204">
        <f>VLOOKUP(Y25,'Values Champion'!A87:D91,3,0)</f>
        <v>85</v>
      </c>
      <c r="AB25" s="207">
        <f>COS((90-Z60)*(3.141592/180))*AA17</f>
        <v>325.93715408342075</v>
      </c>
      <c r="AC25" s="204"/>
      <c r="AD25" s="76"/>
      <c r="AE25" s="76"/>
      <c r="AF25" s="76"/>
      <c r="AG25" s="76"/>
      <c r="AH25" s="76"/>
      <c r="AI25" s="76"/>
      <c r="AJ25" s="76"/>
      <c r="AK25" s="76"/>
      <c r="AL25" s="76"/>
      <c r="AM25" s="76"/>
      <c r="AN25" s="76"/>
      <c r="AO25" s="76"/>
      <c r="AP25" s="76"/>
    </row>
    <row r="26" spans="1:42" ht="18" customHeight="1" x14ac:dyDescent="0.25">
      <c r="B26" s="192"/>
      <c r="C26" s="192"/>
      <c r="D26" s="192"/>
      <c r="E26" s="180"/>
      <c r="F26"/>
      <c r="G26" s="62"/>
      <c r="V26" s="76"/>
      <c r="W26" s="76"/>
      <c r="X26" s="76"/>
      <c r="Y26" s="224" t="s">
        <v>269</v>
      </c>
      <c r="Z26" s="225"/>
      <c r="AA26" s="75" t="s">
        <v>270</v>
      </c>
      <c r="AB26" s="76"/>
      <c r="AC26" s="204"/>
      <c r="AD26" s="76"/>
      <c r="AE26" s="76"/>
      <c r="AF26" s="76"/>
      <c r="AG26" s="76"/>
      <c r="AH26" s="76"/>
      <c r="AI26" s="76"/>
      <c r="AJ26" s="76"/>
      <c r="AK26" s="76"/>
      <c r="AL26" s="76"/>
      <c r="AM26" s="76"/>
      <c r="AN26" s="76"/>
      <c r="AO26" s="76"/>
      <c r="AP26" s="76"/>
    </row>
    <row r="27" spans="1:42" ht="18" customHeight="1" x14ac:dyDescent="0.25">
      <c r="B27" s="182"/>
      <c r="C27" s="182"/>
      <c r="D27" s="182"/>
      <c r="E27" s="187"/>
      <c r="F27"/>
      <c r="G27" s="62"/>
      <c r="V27" s="76"/>
      <c r="W27" s="76"/>
      <c r="X27" s="76"/>
      <c r="Y27" s="226" t="s">
        <v>273</v>
      </c>
      <c r="Z27" s="227" t="str">
        <f>VLOOKUP(Y27,'Values Champion'!A82:C85,2,0)</f>
        <v>DHA2410</v>
      </c>
      <c r="AA27" s="89">
        <f>VLOOKUP(Y27,'Values Champion'!A82:D85,3,0)</f>
        <v>25</v>
      </c>
      <c r="AB27" s="76"/>
      <c r="AC27" s="204"/>
      <c r="AD27" s="76"/>
      <c r="AE27" s="76"/>
      <c r="AF27" s="76"/>
      <c r="AG27" s="76"/>
      <c r="AH27" s="76"/>
      <c r="AI27" s="76"/>
      <c r="AJ27" s="76"/>
      <c r="AK27" s="76"/>
      <c r="AL27" s="76"/>
      <c r="AM27" s="76"/>
      <c r="AN27" s="76"/>
      <c r="AO27" s="76"/>
      <c r="AP27" s="76"/>
    </row>
    <row r="28" spans="1:42" ht="18" customHeight="1" x14ac:dyDescent="0.25">
      <c r="B28"/>
      <c r="C28"/>
      <c r="D28"/>
      <c r="E28"/>
      <c r="F28"/>
      <c r="G28" s="62"/>
      <c r="V28" s="76"/>
      <c r="W28" s="76"/>
      <c r="X28" s="76"/>
      <c r="Y28" s="224" t="s">
        <v>491</v>
      </c>
      <c r="Z28" s="225"/>
      <c r="AA28" s="89" t="s">
        <v>492</v>
      </c>
      <c r="AB28" s="76"/>
      <c r="AC28" s="204"/>
      <c r="AD28" s="76"/>
      <c r="AE28" s="76"/>
      <c r="AF28" s="76"/>
      <c r="AG28" s="76"/>
      <c r="AH28" s="76"/>
      <c r="AI28" s="76"/>
      <c r="AJ28" s="76"/>
      <c r="AK28" s="76"/>
      <c r="AL28" s="76"/>
      <c r="AM28" s="76"/>
      <c r="AN28" s="76"/>
      <c r="AO28" s="76"/>
      <c r="AP28" s="76"/>
    </row>
    <row r="29" spans="1:42" ht="18" customHeight="1" x14ac:dyDescent="0.25">
      <c r="B29" s="320"/>
      <c r="C29" s="320"/>
      <c r="D29" s="320"/>
      <c r="E29"/>
      <c r="F29"/>
      <c r="G29" s="62"/>
      <c r="V29" s="76"/>
      <c r="W29" s="76"/>
      <c r="X29" s="76"/>
      <c r="Y29" s="226" t="s">
        <v>493</v>
      </c>
      <c r="Z29" s="227" t="str">
        <f>VLOOKUP(Y29,'Values Champion'!A96:B106,2)</f>
        <v>DHA5300</v>
      </c>
      <c r="AA29" s="89">
        <f>VLOOKUP(Y29,'Values Champion'!A96:C106,3)</f>
        <v>5</v>
      </c>
      <c r="AB29" s="76"/>
      <c r="AC29" s="204"/>
      <c r="AD29" s="76"/>
      <c r="AE29" s="76"/>
      <c r="AF29" s="76"/>
      <c r="AG29" s="76"/>
      <c r="AH29" s="76"/>
      <c r="AI29" s="200"/>
      <c r="AJ29" s="76"/>
      <c r="AK29" s="200"/>
      <c r="AL29" s="201"/>
      <c r="AM29" s="76"/>
      <c r="AN29" s="76"/>
      <c r="AO29" s="76"/>
      <c r="AP29" s="76"/>
    </row>
    <row r="30" spans="1:42" ht="18" customHeight="1" x14ac:dyDescent="0.25">
      <c r="B30"/>
      <c r="C30"/>
      <c r="D30"/>
      <c r="E30"/>
      <c r="F30"/>
      <c r="G30" s="62"/>
      <c r="V30" s="76"/>
      <c r="W30" s="76"/>
      <c r="X30" s="76"/>
      <c r="Y30" s="224" t="s">
        <v>338</v>
      </c>
      <c r="Z30" s="225"/>
      <c r="AA30" s="75" t="s">
        <v>339</v>
      </c>
      <c r="AB30" s="75" t="s">
        <v>5</v>
      </c>
      <c r="AC30" s="76"/>
      <c r="AD30" s="76"/>
      <c r="AE30" s="76"/>
      <c r="AF30" s="76"/>
      <c r="AG30" s="76"/>
      <c r="AH30" s="76"/>
      <c r="AI30" s="201"/>
      <c r="AJ30" s="76"/>
      <c r="AK30" s="201"/>
      <c r="AL30" s="201"/>
      <c r="AM30" s="201"/>
      <c r="AN30" s="76"/>
      <c r="AO30" s="76"/>
      <c r="AP30" s="76"/>
    </row>
    <row r="31" spans="1:42" ht="18" customHeight="1" x14ac:dyDescent="0.25">
      <c r="B31"/>
      <c r="C31"/>
      <c r="D31"/>
      <c r="E31"/>
      <c r="F31"/>
      <c r="G31" s="62"/>
      <c r="V31" s="76"/>
      <c r="W31" s="76"/>
      <c r="X31" s="76"/>
      <c r="Y31" s="226" t="s">
        <v>494</v>
      </c>
      <c r="Z31" s="227" t="str">
        <f>VLOOKUP(Y31,'Values Champion'!A108:C116,2,0)</f>
        <v>DHA6130</v>
      </c>
      <c r="AA31" s="208">
        <f>VLOOKUP(Y31,'Values Champion'!A108:D116,3,0)</f>
        <v>42.5</v>
      </c>
      <c r="AB31" s="209">
        <f>2*(SQRT(POWER(125.5,2)+POWER(42.5,2)))*SIN(AA19/2)</f>
        <v>32.261178960277</v>
      </c>
      <c r="AC31" s="76"/>
      <c r="AD31" s="76"/>
      <c r="AE31" s="76"/>
      <c r="AF31" s="76"/>
      <c r="AG31" s="76"/>
      <c r="AH31" s="76"/>
      <c r="AI31" s="201"/>
      <c r="AJ31" s="76"/>
      <c r="AK31" s="76"/>
      <c r="AL31" s="201"/>
      <c r="AM31" s="201"/>
      <c r="AN31" s="76"/>
      <c r="AO31" s="76"/>
      <c r="AP31" s="76"/>
    </row>
    <row r="32" spans="1:42" ht="18" customHeight="1" x14ac:dyDescent="0.25">
      <c r="G32" s="62"/>
      <c r="V32" s="76"/>
      <c r="W32" s="76"/>
      <c r="X32" s="76"/>
      <c r="Y32" s="224" t="s">
        <v>495</v>
      </c>
      <c r="Z32" s="225"/>
      <c r="AA32" s="75" t="s">
        <v>496</v>
      </c>
      <c r="AB32" s="209"/>
      <c r="AC32" s="76"/>
      <c r="AD32" s="76"/>
      <c r="AE32" s="76"/>
      <c r="AF32" s="76"/>
      <c r="AG32" s="76"/>
      <c r="AH32" s="76"/>
      <c r="AI32" s="201"/>
      <c r="AJ32" s="76"/>
      <c r="AK32" s="76"/>
      <c r="AL32" s="201"/>
      <c r="AM32" s="200"/>
      <c r="AN32" s="76"/>
      <c r="AO32" s="76"/>
      <c r="AP32" s="76"/>
    </row>
    <row r="33" spans="2:42" ht="18" customHeight="1" x14ac:dyDescent="0.25">
      <c r="G33" s="62"/>
      <c r="V33" s="76"/>
      <c r="W33" s="76"/>
      <c r="X33" s="76"/>
      <c r="Y33" s="226" t="s">
        <v>497</v>
      </c>
      <c r="Z33" s="228" t="str">
        <f>VLOOKUP(Y33,'Values Champion'!A93:C94,2,0)</f>
        <v>DHA3240</v>
      </c>
      <c r="AA33" s="76">
        <f>VLOOKUP(Y33,'Values Champion'!A93:C94,3,0)</f>
        <v>130</v>
      </c>
      <c r="AB33" s="209"/>
      <c r="AC33" s="76"/>
      <c r="AD33" s="76"/>
      <c r="AE33" s="76"/>
      <c r="AF33" s="76"/>
      <c r="AG33" s="76"/>
      <c r="AH33" s="76"/>
      <c r="AI33" s="76"/>
      <c r="AJ33" s="76"/>
      <c r="AK33" s="76"/>
      <c r="AL33" s="201"/>
      <c r="AM33" s="201"/>
      <c r="AN33" s="76"/>
      <c r="AO33" s="76"/>
      <c r="AP33" s="76"/>
    </row>
    <row r="34" spans="2:42" ht="18" customHeight="1" x14ac:dyDescent="0.25">
      <c r="G34" s="62"/>
      <c r="V34" s="76"/>
      <c r="W34" s="76"/>
      <c r="X34" s="76"/>
      <c r="Y34" s="224" t="s">
        <v>426</v>
      </c>
      <c r="Z34" s="225"/>
      <c r="AA34" s="75" t="s">
        <v>498</v>
      </c>
      <c r="AB34" s="76" t="s">
        <v>499</v>
      </c>
      <c r="AC34" s="76"/>
      <c r="AD34" s="76"/>
      <c r="AE34" s="76"/>
      <c r="AF34" s="76"/>
      <c r="AG34" s="76"/>
      <c r="AH34" s="76"/>
      <c r="AI34" s="76"/>
      <c r="AJ34" s="76"/>
      <c r="AK34" s="76"/>
      <c r="AL34" s="76"/>
      <c r="AM34" s="76"/>
      <c r="AN34" s="76"/>
      <c r="AO34" s="76"/>
      <c r="AP34" s="76"/>
    </row>
    <row r="35" spans="2:42" ht="18" customHeight="1" x14ac:dyDescent="0.25">
      <c r="B35" s="182"/>
      <c r="C35" s="182"/>
      <c r="D35" s="182"/>
      <c r="E35" s="182"/>
      <c r="F35" s="182"/>
      <c r="G35" s="62"/>
      <c r="V35" s="76"/>
      <c r="W35" s="76"/>
      <c r="X35" s="76"/>
      <c r="Y35" s="226" t="s">
        <v>303</v>
      </c>
      <c r="Z35" s="228" t="str">
        <f>VLOOKUP(Y35,'Values Champion'!A122:C127,2,0)</f>
        <v>DHA3440</v>
      </c>
      <c r="AA35" s="76"/>
      <c r="AB35" s="76">
        <f>VLOOKUP(Y35,'Values Champion'!A122:C127,3)</f>
        <v>5</v>
      </c>
      <c r="AC35" s="76"/>
      <c r="AD35" s="76"/>
      <c r="AE35" s="76"/>
      <c r="AF35" s="76"/>
      <c r="AG35" s="76"/>
      <c r="AH35" s="76"/>
      <c r="AI35" s="76"/>
      <c r="AJ35" s="76"/>
      <c r="AK35" s="76"/>
      <c r="AL35" s="76"/>
      <c r="AM35" s="76"/>
      <c r="AN35" s="76"/>
      <c r="AO35" s="76"/>
      <c r="AP35" s="76"/>
    </row>
    <row r="36" spans="2:42" ht="18" customHeight="1" x14ac:dyDescent="0.25">
      <c r="B36" s="192"/>
      <c r="C36" s="192"/>
      <c r="D36" s="192"/>
      <c r="E36" s="192"/>
      <c r="F36" s="192"/>
      <c r="G36" s="62"/>
      <c r="V36" s="76"/>
      <c r="W36" s="76"/>
      <c r="X36" s="76"/>
      <c r="Y36" s="224" t="s">
        <v>500</v>
      </c>
      <c r="Z36" s="225"/>
      <c r="AA36" s="75" t="s">
        <v>498</v>
      </c>
      <c r="AB36" s="76"/>
      <c r="AC36" s="76"/>
      <c r="AD36" s="76"/>
      <c r="AE36" s="76"/>
      <c r="AF36" s="76"/>
      <c r="AG36" s="76"/>
      <c r="AH36" s="76"/>
      <c r="AI36" s="200"/>
      <c r="AJ36" s="76"/>
      <c r="AK36" s="76"/>
      <c r="AL36" s="201"/>
      <c r="AM36" s="201"/>
      <c r="AN36" s="76"/>
      <c r="AO36" s="76"/>
      <c r="AP36" s="76"/>
    </row>
    <row r="37" spans="2:42" ht="18" customHeight="1" x14ac:dyDescent="0.25">
      <c r="B37" s="182"/>
      <c r="C37" s="182"/>
      <c r="D37" s="182"/>
      <c r="E37" s="182"/>
      <c r="F37" s="182"/>
      <c r="G37" s="62"/>
      <c r="V37" s="76"/>
      <c r="W37" s="76"/>
      <c r="X37" s="76"/>
      <c r="Y37" s="226" t="s">
        <v>501</v>
      </c>
      <c r="Z37" s="227" t="str">
        <f>VLOOKUP(Y37,'Values Champion'!A129:C131,2,0)</f>
        <v>/</v>
      </c>
      <c r="AA37" s="76"/>
      <c r="AB37" s="76"/>
      <c r="AC37" s="76"/>
      <c r="AD37" s="76"/>
      <c r="AE37" s="76"/>
      <c r="AF37" s="76"/>
      <c r="AG37" s="76"/>
      <c r="AH37" s="76"/>
      <c r="AI37" s="201"/>
      <c r="AJ37" s="76"/>
      <c r="AK37" s="76"/>
      <c r="AL37" s="76"/>
      <c r="AM37" s="76"/>
      <c r="AN37" s="76"/>
      <c r="AO37" s="210"/>
      <c r="AP37" s="76"/>
    </row>
    <row r="38" spans="2:42" ht="18" customHeight="1" x14ac:dyDescent="0.25">
      <c r="B38"/>
      <c r="C38"/>
      <c r="D38"/>
      <c r="E38"/>
      <c r="F38"/>
      <c r="G38" s="62"/>
      <c r="V38" s="76"/>
      <c r="W38" s="76"/>
      <c r="X38" s="76"/>
      <c r="Y38" s="224" t="s">
        <v>346</v>
      </c>
      <c r="Z38" s="225"/>
      <c r="AA38" s="75" t="s">
        <v>502</v>
      </c>
      <c r="AB38" s="76" t="s">
        <v>429</v>
      </c>
      <c r="AC38" s="76"/>
      <c r="AD38" s="76"/>
      <c r="AE38" s="76"/>
      <c r="AF38" s="76"/>
      <c r="AG38" s="76"/>
      <c r="AH38" s="76"/>
      <c r="AI38" s="201"/>
      <c r="AJ38" s="76"/>
      <c r="AK38" s="76"/>
      <c r="AL38" s="76"/>
      <c r="AM38" s="76"/>
      <c r="AN38" s="76"/>
      <c r="AO38" s="210"/>
      <c r="AP38" s="76"/>
    </row>
    <row r="39" spans="2:42" ht="18" customHeight="1" x14ac:dyDescent="0.25">
      <c r="B39" s="320"/>
      <c r="C39" s="320"/>
      <c r="D39" s="320"/>
      <c r="E39"/>
      <c r="F39"/>
      <c r="G39" s="62"/>
      <c r="V39" s="76"/>
      <c r="W39" s="76"/>
      <c r="X39" s="76"/>
      <c r="Y39" s="226" t="s">
        <v>350</v>
      </c>
      <c r="Z39" s="227" t="str">
        <f>VLOOKUP(Y39,'Values Champion'!A141:C144,2,0)</f>
        <v>DHA6410</v>
      </c>
      <c r="AA39" s="211">
        <f>2*(VLOOKUP(Y39,'Values Champion'!A141:C144,3,0)/2)*SIN((VLOOKUP(Y45,'Values Champion'!A118:C120,3,0)*(3.141592/180)))</f>
        <v>5.3196949331055103</v>
      </c>
      <c r="AB39" s="76">
        <f>VLOOKUP(Y39,'Values Champion'!A141:C144,3,0)/2</f>
        <v>304.8</v>
      </c>
      <c r="AC39" s="76"/>
      <c r="AD39" s="76"/>
      <c r="AE39" s="76"/>
      <c r="AF39" s="76"/>
      <c r="AG39" s="76"/>
      <c r="AH39" s="76"/>
      <c r="AI39" s="201"/>
      <c r="AJ39" s="76"/>
      <c r="AK39" s="76"/>
      <c r="AL39" s="76"/>
      <c r="AM39" s="76"/>
      <c r="AN39" s="76"/>
      <c r="AO39" s="210"/>
      <c r="AP39" s="76"/>
    </row>
    <row r="40" spans="2:42" ht="18" customHeight="1" x14ac:dyDescent="0.25">
      <c r="B40"/>
      <c r="C40"/>
      <c r="D40"/>
      <c r="E40"/>
      <c r="F40"/>
      <c r="G40" s="62"/>
      <c r="V40" s="76"/>
      <c r="W40" s="76"/>
      <c r="X40" s="76"/>
      <c r="Y40" s="224" t="s">
        <v>318</v>
      </c>
      <c r="Z40" s="225"/>
      <c r="AA40" s="75" t="s">
        <v>428</v>
      </c>
      <c r="AB40" s="76"/>
      <c r="AC40" s="76"/>
      <c r="AD40" s="76"/>
      <c r="AE40" s="76"/>
      <c r="AF40" s="76"/>
      <c r="AG40" s="76"/>
      <c r="AH40" s="76"/>
      <c r="AI40" s="201"/>
      <c r="AJ40" s="76"/>
      <c r="AK40" s="76"/>
      <c r="AL40" s="76"/>
      <c r="AM40" s="76"/>
      <c r="AN40" s="76"/>
      <c r="AO40" s="210"/>
      <c r="AP40" s="76"/>
    </row>
    <row r="41" spans="2:42" ht="18" customHeight="1" x14ac:dyDescent="0.25">
      <c r="B41"/>
      <c r="C41"/>
      <c r="D41"/>
      <c r="E41"/>
      <c r="F41"/>
      <c r="G41" s="62"/>
      <c r="V41" s="76"/>
      <c r="W41" s="76"/>
      <c r="X41" s="76"/>
      <c r="Y41" s="226" t="s">
        <v>320</v>
      </c>
      <c r="Z41" s="227" t="str">
        <f>VLOOKUP(Y41,'Values Champion'!A136:C139,2,0)</f>
        <v>DHA6500</v>
      </c>
      <c r="AA41" s="76">
        <f>VLOOKUP(Y41,'Values Champion'!A136:C139,3,0)</f>
        <v>53</v>
      </c>
      <c r="AB41" s="76"/>
      <c r="AC41" s="76"/>
      <c r="AD41" s="76"/>
      <c r="AE41" s="76"/>
      <c r="AF41" s="76"/>
      <c r="AG41" s="76"/>
      <c r="AH41" s="76"/>
      <c r="AI41" s="201"/>
      <c r="AJ41" s="76"/>
      <c r="AK41" s="76"/>
      <c r="AL41" s="76"/>
      <c r="AM41" s="76"/>
      <c r="AN41" s="76"/>
      <c r="AO41" s="210"/>
      <c r="AP41" s="76"/>
    </row>
    <row r="42" spans="2:42" ht="18" customHeight="1" x14ac:dyDescent="0.25">
      <c r="G42" s="62"/>
      <c r="V42" s="76"/>
      <c r="W42" s="76"/>
      <c r="X42" s="76"/>
      <c r="Y42" s="224" t="s">
        <v>356</v>
      </c>
      <c r="Z42" s="225"/>
      <c r="AA42" s="75" t="s">
        <v>430</v>
      </c>
      <c r="AB42" s="76"/>
      <c r="AC42" s="76"/>
      <c r="AD42" s="76"/>
      <c r="AE42" s="76"/>
      <c r="AF42" s="76"/>
      <c r="AG42" s="76"/>
      <c r="AH42" s="76"/>
      <c r="AI42" s="201"/>
      <c r="AJ42" s="76"/>
      <c r="AK42" s="76"/>
      <c r="AL42" s="76"/>
      <c r="AM42" s="76"/>
      <c r="AN42" s="76"/>
      <c r="AO42" s="76"/>
      <c r="AP42" s="76"/>
    </row>
    <row r="43" spans="2:42" ht="18" customHeight="1" x14ac:dyDescent="0.25">
      <c r="G43" s="62"/>
      <c r="V43" s="76"/>
      <c r="W43" s="76"/>
      <c r="X43" s="76"/>
      <c r="Y43" s="226" t="s">
        <v>320</v>
      </c>
      <c r="Z43" s="227" t="str">
        <f>VLOOKUP(Y43,'Values Champion'!A146:C155,2,0)</f>
        <v>DHA6500</v>
      </c>
      <c r="AA43" s="76">
        <f>VLOOKUP(Y43,'Values Champion'!A146:C155,3,0)</f>
        <v>86</v>
      </c>
      <c r="AB43" s="76"/>
      <c r="AC43" s="76"/>
      <c r="AD43" s="76"/>
      <c r="AE43" s="76"/>
      <c r="AF43" s="76"/>
      <c r="AG43" s="76"/>
      <c r="AH43" s="76"/>
      <c r="AI43" s="76"/>
      <c r="AJ43" s="76"/>
      <c r="AK43" s="76"/>
      <c r="AL43" s="76"/>
      <c r="AM43" s="76"/>
      <c r="AN43" s="76"/>
      <c r="AO43" s="76"/>
      <c r="AP43" s="76"/>
    </row>
    <row r="44" spans="2:42" ht="18" customHeight="1" x14ac:dyDescent="0.25">
      <c r="G44" s="62"/>
      <c r="V44" s="76"/>
      <c r="W44" s="76"/>
      <c r="X44" s="76"/>
      <c r="Y44" s="224" t="s">
        <v>431</v>
      </c>
      <c r="Z44" s="227"/>
      <c r="AA44" s="75" t="s">
        <v>502</v>
      </c>
      <c r="AB44" s="75"/>
      <c r="AC44" s="75"/>
      <c r="AD44" s="76"/>
      <c r="AE44" s="76"/>
      <c r="AF44" s="76"/>
      <c r="AG44" s="76"/>
      <c r="AH44" s="76"/>
      <c r="AI44" s="76"/>
      <c r="AJ44" s="76"/>
      <c r="AK44" s="76"/>
      <c r="AL44" s="76"/>
      <c r="AM44" s="76"/>
      <c r="AN44" s="76"/>
      <c r="AO44" s="76"/>
      <c r="AP44" s="76"/>
    </row>
    <row r="45" spans="2:42" ht="18" customHeight="1" x14ac:dyDescent="0.25">
      <c r="B45" s="182"/>
      <c r="C45" s="182"/>
      <c r="D45" s="182"/>
      <c r="E45" s="182"/>
      <c r="F45" s="187"/>
      <c r="G45" s="62"/>
      <c r="V45" s="76"/>
      <c r="W45" s="76"/>
      <c r="X45" s="76"/>
      <c r="Y45" s="226" t="s">
        <v>333</v>
      </c>
      <c r="Z45" s="227" t="str">
        <f>VLOOKUP(Y45,'Values Champion'!A118:C120,2,0)</f>
        <v>DHA6820</v>
      </c>
      <c r="AA45" s="76"/>
      <c r="AB45" s="76"/>
      <c r="AC45" s="76"/>
      <c r="AD45" s="76"/>
      <c r="AE45" s="76"/>
      <c r="AF45" s="76"/>
      <c r="AG45" s="76"/>
      <c r="AH45" s="76"/>
      <c r="AI45" s="76"/>
      <c r="AJ45" s="76"/>
      <c r="AK45" s="76"/>
      <c r="AL45" s="76"/>
      <c r="AM45" s="76"/>
      <c r="AN45" s="76"/>
      <c r="AO45" s="76"/>
      <c r="AP45" s="76"/>
    </row>
    <row r="46" spans="2:42" ht="18" customHeight="1" x14ac:dyDescent="0.25">
      <c r="B46" s="192"/>
      <c r="C46" s="192"/>
      <c r="D46" s="192"/>
      <c r="E46" s="192"/>
      <c r="F46" s="198"/>
      <c r="G46" s="62"/>
      <c r="V46" s="76"/>
      <c r="W46" s="76"/>
      <c r="X46" s="76"/>
      <c r="Y46" s="224" t="s">
        <v>503</v>
      </c>
      <c r="Z46" s="225"/>
      <c r="AA46" s="75" t="s">
        <v>335</v>
      </c>
      <c r="AB46" s="75" t="s">
        <v>498</v>
      </c>
      <c r="AC46" s="76"/>
      <c r="AD46" s="76"/>
      <c r="AE46" s="76"/>
      <c r="AF46" s="76"/>
      <c r="AG46" s="76"/>
      <c r="AH46" s="76"/>
      <c r="AI46" s="76"/>
      <c r="AJ46" s="76"/>
      <c r="AK46" s="76"/>
      <c r="AL46" s="76"/>
      <c r="AM46" s="76"/>
      <c r="AN46" s="76"/>
      <c r="AO46" s="76"/>
      <c r="AP46" s="76"/>
    </row>
    <row r="47" spans="2:42" ht="18" customHeight="1" x14ac:dyDescent="0.25">
      <c r="B47" s="182"/>
      <c r="C47" s="182"/>
      <c r="D47" s="182"/>
      <c r="E47" s="182"/>
      <c r="F47" s="187"/>
      <c r="G47" s="62"/>
      <c r="M47" s="63"/>
      <c r="V47" s="76"/>
      <c r="W47" s="76"/>
      <c r="X47" s="76"/>
      <c r="Y47" s="226" t="s">
        <v>504</v>
      </c>
      <c r="Z47" s="228" t="str">
        <f>VLOOKUP(Y47,'Values Champion'!A133:B134,2,0)</f>
        <v>DHA7500/7510/7520</v>
      </c>
      <c r="AA47" s="76">
        <f>VLOOKUP(Y47,'Values Champion'!A133:C134,3,0)</f>
        <v>14</v>
      </c>
      <c r="AB47" s="76"/>
      <c r="AC47" s="76"/>
      <c r="AD47" s="76"/>
      <c r="AE47" s="212"/>
      <c r="AF47" s="76"/>
      <c r="AG47" s="76"/>
      <c r="AH47" s="76"/>
      <c r="AI47" s="76"/>
      <c r="AJ47" s="76"/>
      <c r="AK47" s="76"/>
      <c r="AL47" s="76"/>
      <c r="AM47" s="76"/>
      <c r="AN47" s="76"/>
      <c r="AO47" s="76"/>
      <c r="AP47" s="76"/>
    </row>
    <row r="48" spans="2:42" ht="18" customHeight="1" x14ac:dyDescent="0.25">
      <c r="B48"/>
      <c r="C48"/>
      <c r="D48"/>
      <c r="E48"/>
      <c r="F48"/>
      <c r="G48" s="62"/>
      <c r="M48" s="161"/>
      <c r="V48" s="76"/>
      <c r="W48" s="76"/>
      <c r="X48" s="76"/>
      <c r="Y48" s="364" t="s">
        <v>505</v>
      </c>
      <c r="Z48" s="411">
        <f>ROUNDUP(AB58+AB59+(AB60*2)+AB62+AB63+AB64+AB65,0)</f>
        <v>628</v>
      </c>
      <c r="AA48" s="76"/>
      <c r="AB48" s="76"/>
      <c r="AC48" s="213"/>
      <c r="AD48" s="213"/>
      <c r="AE48" s="76"/>
      <c r="AF48" s="76"/>
      <c r="AG48" s="76"/>
      <c r="AH48" s="76"/>
      <c r="AI48" s="76"/>
      <c r="AJ48" s="76"/>
      <c r="AK48" s="76"/>
      <c r="AL48" s="76"/>
      <c r="AM48" s="76"/>
      <c r="AN48" s="76"/>
      <c r="AO48" s="76"/>
      <c r="AP48" s="76"/>
    </row>
    <row r="49" spans="2:42" ht="18" customHeight="1" thickBot="1" x14ac:dyDescent="0.3">
      <c r="B49" s="320"/>
      <c r="C49" s="320"/>
      <c r="D49" s="320"/>
      <c r="E49"/>
      <c r="F49"/>
      <c r="G49" s="62"/>
      <c r="M49" s="64"/>
      <c r="V49" s="76"/>
      <c r="W49" s="76"/>
      <c r="X49" s="76"/>
      <c r="Y49" s="361"/>
      <c r="Z49" s="369"/>
      <c r="AA49" s="76"/>
      <c r="AB49" s="76"/>
      <c r="AC49" s="213"/>
      <c r="AD49" s="213"/>
      <c r="AE49" s="76"/>
      <c r="AF49" s="76"/>
      <c r="AG49" s="76"/>
      <c r="AH49" s="76"/>
      <c r="AI49" s="76"/>
      <c r="AJ49" s="76"/>
      <c r="AK49" s="76"/>
      <c r="AL49" s="76"/>
      <c r="AM49" s="76"/>
      <c r="AN49" s="76"/>
      <c r="AO49" s="76"/>
      <c r="AP49" s="76"/>
    </row>
    <row r="50" spans="2:42" ht="18" customHeight="1" x14ac:dyDescent="0.25">
      <c r="B50"/>
      <c r="C50"/>
      <c r="D50"/>
      <c r="E50"/>
      <c r="F50"/>
      <c r="G50" s="62"/>
      <c r="V50" s="76"/>
      <c r="W50" s="76"/>
      <c r="X50" s="76"/>
      <c r="Y50" s="360" t="s">
        <v>506</v>
      </c>
      <c r="Z50" s="370">
        <f>ROUNDUP((COS(AA19)*(AA15-AA31))-AB31+(AB15*COS(AA19))+AB23+(COS(AA19)*AA33)+AB39+((COS(AA19)*AC23)*AA11),0)</f>
        <v>881</v>
      </c>
      <c r="AA50" s="76" t="s">
        <v>507</v>
      </c>
      <c r="AB50" s="76"/>
      <c r="AC50" s="76"/>
      <c r="AD50" s="76"/>
      <c r="AE50" s="76"/>
      <c r="AF50" s="76"/>
      <c r="AG50" s="76"/>
      <c r="AH50" s="76"/>
      <c r="AI50" s="76"/>
      <c r="AJ50" s="76"/>
      <c r="AK50" s="76"/>
      <c r="AL50" s="76"/>
      <c r="AM50" s="76"/>
      <c r="AN50" s="76"/>
      <c r="AO50" s="76"/>
      <c r="AP50" s="76"/>
    </row>
    <row r="51" spans="2:42" ht="18" customHeight="1" thickBot="1" x14ac:dyDescent="0.3">
      <c r="B51"/>
      <c r="C51"/>
      <c r="D51"/>
      <c r="E51"/>
      <c r="F51"/>
      <c r="G51" s="62"/>
      <c r="V51" s="76"/>
      <c r="W51" s="76"/>
      <c r="X51" s="76"/>
      <c r="Y51" s="361"/>
      <c r="Z51" s="369"/>
      <c r="AA51" s="76"/>
      <c r="AB51" s="76"/>
      <c r="AC51" s="76"/>
      <c r="AD51" s="76"/>
      <c r="AE51" s="76"/>
      <c r="AF51" s="76"/>
      <c r="AG51" s="76"/>
      <c r="AH51" s="76"/>
      <c r="AI51" s="76"/>
      <c r="AJ51" s="76"/>
      <c r="AK51" s="76"/>
      <c r="AL51" s="76"/>
      <c r="AM51" s="76"/>
      <c r="AN51" s="76"/>
      <c r="AO51" s="76"/>
      <c r="AP51" s="76"/>
    </row>
    <row r="52" spans="2:42" ht="18" customHeight="1" x14ac:dyDescent="0.25">
      <c r="D52" s="62"/>
      <c r="E52" s="62"/>
      <c r="F52" s="62"/>
      <c r="G52" s="62"/>
      <c r="V52" s="76"/>
      <c r="W52" s="76"/>
      <c r="X52" s="76"/>
      <c r="Y52" s="360" t="s">
        <v>508</v>
      </c>
      <c r="Z52" s="370">
        <f>ROUNDUP(AA21+AB25+AA27-AB80,0)</f>
        <v>756</v>
      </c>
      <c r="AA52" s="76">
        <v>825</v>
      </c>
      <c r="AB52" s="76"/>
      <c r="AC52" s="76"/>
      <c r="AD52" s="76"/>
      <c r="AE52" s="76"/>
      <c r="AF52" s="76"/>
      <c r="AG52" s="76"/>
      <c r="AH52" s="76"/>
      <c r="AI52" s="76"/>
      <c r="AJ52" s="76"/>
      <c r="AK52" s="76"/>
      <c r="AL52" s="76"/>
      <c r="AM52" s="76"/>
      <c r="AN52" s="76"/>
      <c r="AO52" s="76"/>
      <c r="AP52" s="76"/>
    </row>
    <row r="53" spans="2:42" ht="18" customHeight="1" x14ac:dyDescent="0.25">
      <c r="D53" s="62"/>
      <c r="E53" s="62"/>
      <c r="F53" s="62"/>
      <c r="G53" s="62"/>
      <c r="V53" s="76"/>
      <c r="W53" s="76"/>
      <c r="X53" s="76"/>
      <c r="Y53" s="367"/>
      <c r="Z53" s="368"/>
      <c r="AA53" s="76"/>
      <c r="AB53" s="76"/>
      <c r="AC53" s="76"/>
      <c r="AD53" s="76"/>
      <c r="AE53" s="76"/>
      <c r="AF53" s="76"/>
      <c r="AG53" s="76"/>
      <c r="AH53" s="76"/>
      <c r="AI53" s="76"/>
      <c r="AJ53" s="76"/>
      <c r="AK53" s="76"/>
      <c r="AL53" s="76"/>
      <c r="AM53" s="76"/>
      <c r="AN53" s="76"/>
      <c r="AO53" s="76"/>
      <c r="AP53" s="76"/>
    </row>
    <row r="54" spans="2:42" ht="18" customHeight="1" thickBot="1" x14ac:dyDescent="0.3">
      <c r="D54" s="62"/>
      <c r="E54" s="62"/>
      <c r="F54" s="62"/>
      <c r="G54" s="62"/>
      <c r="V54" s="76"/>
      <c r="W54" s="76"/>
      <c r="X54" s="76"/>
      <c r="Y54" s="361"/>
      <c r="Z54" s="369"/>
      <c r="AA54" s="201"/>
      <c r="AB54" s="214" t="s">
        <v>439</v>
      </c>
      <c r="AC54" s="201"/>
      <c r="AD54" s="76"/>
      <c r="AE54" s="76"/>
      <c r="AF54" s="76"/>
      <c r="AG54" s="76"/>
      <c r="AH54" s="76"/>
      <c r="AI54" s="76"/>
      <c r="AJ54" s="76"/>
      <c r="AK54" s="76"/>
      <c r="AL54" s="76"/>
      <c r="AM54" s="76"/>
      <c r="AN54" s="76"/>
      <c r="AO54" s="76"/>
      <c r="AP54" s="76"/>
    </row>
    <row r="55" spans="2:42" ht="18" customHeight="1" thickBot="1" x14ac:dyDescent="0.3">
      <c r="D55" s="62"/>
      <c r="E55" s="62"/>
      <c r="F55" s="62"/>
      <c r="G55" s="62"/>
      <c r="V55" s="76"/>
      <c r="W55" s="76"/>
      <c r="X55" s="76"/>
      <c r="Y55" s="305"/>
      <c r="Z55" s="306"/>
      <c r="AA55" s="201"/>
      <c r="AB55" s="214"/>
      <c r="AC55" s="201"/>
      <c r="AD55" s="76"/>
      <c r="AE55" s="76"/>
      <c r="AF55" s="76"/>
      <c r="AG55" s="76"/>
      <c r="AH55" s="76"/>
      <c r="AI55" s="76"/>
      <c r="AJ55" s="76"/>
      <c r="AK55" s="76"/>
      <c r="AL55" s="76"/>
      <c r="AM55" s="76"/>
      <c r="AN55" s="76"/>
      <c r="AO55" s="76"/>
      <c r="AP55" s="76"/>
    </row>
    <row r="56" spans="2:42" ht="18" customHeight="1" x14ac:dyDescent="0.25">
      <c r="D56" s="62"/>
      <c r="E56" s="62"/>
      <c r="F56" s="62"/>
      <c r="G56" s="62"/>
      <c r="V56" s="76"/>
      <c r="W56" s="76"/>
      <c r="X56" s="76"/>
      <c r="Y56" s="360" t="s">
        <v>509</v>
      </c>
      <c r="Z56" s="409">
        <f>AB13+AB35</f>
        <v>445</v>
      </c>
      <c r="AA56" s="201"/>
      <c r="AB56" s="214"/>
      <c r="AC56" s="201"/>
      <c r="AD56" s="76"/>
      <c r="AE56" s="76"/>
      <c r="AF56" s="76"/>
      <c r="AG56" s="76"/>
      <c r="AH56" s="76"/>
      <c r="AI56" s="76"/>
      <c r="AJ56" s="76"/>
      <c r="AK56" s="76"/>
      <c r="AL56" s="76"/>
      <c r="AM56" s="76"/>
      <c r="AN56" s="76"/>
      <c r="AO56" s="76"/>
      <c r="AP56" s="76"/>
    </row>
    <row r="57" spans="2:42" ht="18" customHeight="1" x14ac:dyDescent="0.25">
      <c r="B57" s="182"/>
      <c r="C57" s="182"/>
      <c r="D57" s="182"/>
      <c r="E57" s="182"/>
      <c r="F57" s="187"/>
      <c r="G57" s="62"/>
      <c r="V57" s="76"/>
      <c r="W57" s="76"/>
      <c r="X57" s="76"/>
      <c r="Y57" s="366"/>
      <c r="Z57" s="410"/>
      <c r="AA57" s="201"/>
      <c r="AB57" s="214"/>
      <c r="AC57" s="201"/>
      <c r="AD57" s="76"/>
      <c r="AE57" s="76"/>
      <c r="AF57" s="76"/>
      <c r="AG57" s="76"/>
      <c r="AH57" s="76"/>
      <c r="AI57" s="76"/>
      <c r="AJ57" s="76"/>
      <c r="AK57" s="76"/>
      <c r="AL57" s="76"/>
      <c r="AM57" s="76"/>
      <c r="AN57" s="76"/>
      <c r="AO57" s="76"/>
      <c r="AP57" s="76"/>
    </row>
    <row r="58" spans="2:42" ht="18" customHeight="1" x14ac:dyDescent="0.25">
      <c r="B58" s="192"/>
      <c r="C58" s="192"/>
      <c r="D58" s="192"/>
      <c r="E58" s="192"/>
      <c r="F58" s="198"/>
      <c r="G58" s="62"/>
      <c r="V58" s="76"/>
      <c r="W58" s="76"/>
      <c r="X58" s="76"/>
      <c r="Y58" s="364" t="s">
        <v>510</v>
      </c>
      <c r="Z58" s="365">
        <f>ROUNDUP(AB19,1)</f>
        <v>14</v>
      </c>
      <c r="AA58" s="77" t="s">
        <v>511</v>
      </c>
      <c r="AB58" s="215">
        <f>AA13</f>
        <v>400</v>
      </c>
      <c r="AC58" s="201" t="s">
        <v>512</v>
      </c>
      <c r="AD58" s="76"/>
      <c r="AE58" s="76"/>
      <c r="AF58" s="76"/>
      <c r="AG58" s="76"/>
      <c r="AH58" s="76"/>
      <c r="AI58" s="76"/>
      <c r="AJ58" s="76"/>
      <c r="AK58" s="76"/>
      <c r="AL58" s="76"/>
      <c r="AM58" s="76"/>
      <c r="AN58" s="76"/>
      <c r="AO58" s="76"/>
      <c r="AP58" s="76"/>
    </row>
    <row r="59" spans="2:42" ht="18" customHeight="1" thickBot="1" x14ac:dyDescent="0.3">
      <c r="B59" s="182"/>
      <c r="C59" s="182"/>
      <c r="D59" s="182"/>
      <c r="E59" s="182"/>
      <c r="F59" s="187"/>
      <c r="G59" s="62"/>
      <c r="V59" s="76"/>
      <c r="W59" s="76"/>
      <c r="X59" s="76"/>
      <c r="Y59" s="361"/>
      <c r="Z59" s="363"/>
      <c r="AA59" s="77" t="s">
        <v>513</v>
      </c>
      <c r="AB59" s="215">
        <f>21.3*2</f>
        <v>42.6</v>
      </c>
      <c r="AC59" s="201" t="s">
        <v>514</v>
      </c>
      <c r="AD59" s="76"/>
      <c r="AE59" s="76"/>
      <c r="AF59" s="76"/>
      <c r="AG59" s="76"/>
      <c r="AH59" s="76"/>
      <c r="AI59" s="76"/>
      <c r="AJ59" s="76"/>
      <c r="AK59" s="76"/>
      <c r="AL59" s="76"/>
      <c r="AM59" s="76"/>
      <c r="AN59" s="76"/>
      <c r="AO59" s="76"/>
      <c r="AP59" s="76"/>
    </row>
    <row r="60" spans="2:42" ht="18" customHeight="1" x14ac:dyDescent="0.25">
      <c r="B60"/>
      <c r="C60"/>
      <c r="D60"/>
      <c r="E60"/>
      <c r="F60"/>
      <c r="G60" s="62"/>
      <c r="V60" s="76"/>
      <c r="W60" s="76"/>
      <c r="X60" s="76"/>
      <c r="Y60" s="360" t="s">
        <v>515</v>
      </c>
      <c r="Z60" s="362">
        <f>ROUNDUP(Z58+AA25,1)</f>
        <v>99</v>
      </c>
      <c r="AA60" s="77" t="s">
        <v>516</v>
      </c>
      <c r="AB60" s="215">
        <f>VLOOKUP(AB61,'KT3900-022'!F2:G433,2,0)</f>
        <v>13.5</v>
      </c>
      <c r="AC60" s="201" t="s">
        <v>517</v>
      </c>
      <c r="AD60" s="76"/>
      <c r="AE60" s="76"/>
      <c r="AF60" s="76"/>
      <c r="AG60" s="76"/>
      <c r="AH60" s="76"/>
      <c r="AI60" s="76"/>
      <c r="AJ60" s="76"/>
      <c r="AK60" s="76"/>
      <c r="AL60" s="76"/>
      <c r="AM60" s="76"/>
      <c r="AN60" s="76"/>
      <c r="AO60" s="76"/>
      <c r="AP60" s="76"/>
    </row>
    <row r="61" spans="2:42" ht="18" customHeight="1" thickBot="1" x14ac:dyDescent="0.3">
      <c r="B61" s="320"/>
      <c r="C61" s="320"/>
      <c r="D61" s="320"/>
      <c r="E61"/>
      <c r="F61"/>
      <c r="G61" s="62"/>
      <c r="V61" s="76"/>
      <c r="W61" s="76"/>
      <c r="X61" s="76"/>
      <c r="Y61" s="361"/>
      <c r="Z61" s="363"/>
      <c r="AA61" s="77"/>
      <c r="AB61" s="201" t="str">
        <f>CONCATENATE(Z35,Z37,Z45,Z41,Y47)</f>
        <v>DHA3440/DHA6820DHA6500Yes</v>
      </c>
      <c r="AC61" s="201"/>
      <c r="AD61" s="76"/>
      <c r="AE61" s="76"/>
      <c r="AF61" s="76" t="s">
        <v>518</v>
      </c>
      <c r="AG61" s="76"/>
      <c r="AH61" s="76"/>
      <c r="AI61" s="76"/>
      <c r="AJ61" s="76"/>
      <c r="AK61" s="76"/>
      <c r="AL61" s="76"/>
      <c r="AM61" s="76"/>
      <c r="AN61" s="76"/>
      <c r="AO61" s="76"/>
      <c r="AP61" s="76"/>
    </row>
    <row r="62" spans="2:42" ht="18" customHeight="1" x14ac:dyDescent="0.25">
      <c r="B62"/>
      <c r="C62"/>
      <c r="D62"/>
      <c r="E62"/>
      <c r="F62"/>
      <c r="G62" s="62"/>
      <c r="V62" s="76"/>
      <c r="W62" s="76"/>
      <c r="X62" s="76"/>
      <c r="Y62" s="360" t="s">
        <v>519</v>
      </c>
      <c r="Z62" s="362">
        <f>ROUNDUP(AB85-Z58,1)</f>
        <v>76</v>
      </c>
      <c r="AA62" s="77" t="s">
        <v>520</v>
      </c>
      <c r="AB62" s="216">
        <f>AA47</f>
        <v>14</v>
      </c>
      <c r="AC62" s="201" t="s">
        <v>521</v>
      </c>
      <c r="AD62" s="76"/>
      <c r="AE62" s="76"/>
      <c r="AF62" s="76"/>
      <c r="AG62" s="76"/>
      <c r="AH62" s="76"/>
      <c r="AI62" s="76"/>
      <c r="AJ62" s="76"/>
      <c r="AK62" s="76"/>
      <c r="AL62" s="76"/>
      <c r="AM62" s="76"/>
      <c r="AN62" s="76"/>
      <c r="AO62" s="76"/>
      <c r="AP62" s="76"/>
    </row>
    <row r="63" spans="2:42" ht="18" customHeight="1" thickBot="1" x14ac:dyDescent="0.3">
      <c r="B63"/>
      <c r="C63"/>
      <c r="D63"/>
      <c r="E63"/>
      <c r="F63"/>
      <c r="G63" s="62"/>
      <c r="V63" s="76"/>
      <c r="W63" s="76"/>
      <c r="X63" s="76"/>
      <c r="Y63" s="361"/>
      <c r="Z63" s="363"/>
      <c r="AA63" s="77" t="s">
        <v>522</v>
      </c>
      <c r="AB63" s="215">
        <f>AA41</f>
        <v>53</v>
      </c>
      <c r="AC63" s="201" t="s">
        <v>523</v>
      </c>
      <c r="AD63" s="76"/>
      <c r="AE63" s="76"/>
      <c r="AF63" s="76"/>
      <c r="AG63" s="76"/>
      <c r="AH63" s="76"/>
      <c r="AI63" s="76"/>
      <c r="AJ63" s="76"/>
      <c r="AK63" s="76"/>
      <c r="AL63" s="76"/>
      <c r="AM63" s="76"/>
      <c r="AN63" s="76"/>
      <c r="AO63" s="76"/>
      <c r="AP63" s="76"/>
    </row>
    <row r="64" spans="2:42" ht="18" customHeight="1" x14ac:dyDescent="0.25">
      <c r="D64" s="62"/>
      <c r="E64" s="62"/>
      <c r="F64" s="62"/>
      <c r="G64" s="62"/>
      <c r="V64" s="76"/>
      <c r="W64" s="76"/>
      <c r="X64" s="76"/>
      <c r="Y64" s="405" t="s">
        <v>445</v>
      </c>
      <c r="Z64" s="362" t="str">
        <f>AB83</f>
        <v>NC</v>
      </c>
      <c r="AA64" s="77" t="s">
        <v>524</v>
      </c>
      <c r="AB64" s="216">
        <f>AA39</f>
        <v>5.3196949331055103</v>
      </c>
      <c r="AC64" s="201" t="s">
        <v>525</v>
      </c>
      <c r="AD64" s="76"/>
      <c r="AE64" s="76"/>
      <c r="AF64" s="76"/>
      <c r="AG64" s="76"/>
      <c r="AH64" s="76"/>
      <c r="AI64" s="76"/>
      <c r="AJ64" s="76"/>
      <c r="AK64" s="76"/>
      <c r="AL64" s="76"/>
      <c r="AM64" s="76"/>
      <c r="AN64" s="76"/>
      <c r="AO64" s="76"/>
      <c r="AP64" s="76"/>
    </row>
    <row r="65" spans="2:42" ht="18" customHeight="1" thickBot="1" x14ac:dyDescent="0.3">
      <c r="D65" s="62"/>
      <c r="E65" s="62"/>
      <c r="F65" s="62"/>
      <c r="G65" s="62"/>
      <c r="V65" s="76"/>
      <c r="W65" s="76"/>
      <c r="X65" s="76"/>
      <c r="Y65" s="406"/>
      <c r="Z65" s="363"/>
      <c r="AA65" s="217" t="s">
        <v>526</v>
      </c>
      <c r="AB65" s="218">
        <f>AA43</f>
        <v>86</v>
      </c>
      <c r="AC65" s="201" t="s">
        <v>527</v>
      </c>
      <c r="AD65" s="76"/>
      <c r="AE65" s="76"/>
      <c r="AF65" s="76"/>
      <c r="AG65" s="76"/>
      <c r="AH65" s="76"/>
      <c r="AI65" s="76"/>
      <c r="AJ65" s="76"/>
      <c r="AK65" s="76"/>
      <c r="AL65" s="76"/>
      <c r="AM65" s="76"/>
      <c r="AN65" s="76"/>
      <c r="AO65" s="76"/>
      <c r="AP65" s="76"/>
    </row>
    <row r="66" spans="2:42" ht="18" customHeight="1" x14ac:dyDescent="0.25">
      <c r="D66" s="62"/>
      <c r="E66" s="62"/>
      <c r="F66" s="62"/>
      <c r="G66" s="62"/>
      <c r="V66" s="76"/>
      <c r="W66" s="76"/>
      <c r="X66" s="76"/>
      <c r="Y66" s="76"/>
      <c r="Z66" s="76"/>
      <c r="AA66" s="77"/>
      <c r="AB66" s="215"/>
      <c r="AC66" s="201"/>
      <c r="AD66" s="76"/>
      <c r="AE66" s="76"/>
      <c r="AF66" s="76"/>
      <c r="AG66" s="76"/>
      <c r="AH66" s="76"/>
      <c r="AI66" s="76"/>
      <c r="AJ66" s="76"/>
      <c r="AK66" s="76"/>
      <c r="AL66" s="76"/>
      <c r="AM66" s="76"/>
      <c r="AN66" s="76"/>
      <c r="AO66" s="76"/>
      <c r="AP66" s="76"/>
    </row>
    <row r="67" spans="2:42" ht="18" customHeight="1" x14ac:dyDescent="0.25">
      <c r="D67" s="62"/>
      <c r="E67" s="62"/>
      <c r="F67" s="62"/>
      <c r="G67" s="62"/>
      <c r="V67" s="76"/>
      <c r="W67" s="76"/>
      <c r="X67" s="76"/>
      <c r="Y67" s="76"/>
      <c r="Z67" s="76"/>
      <c r="AA67" s="77"/>
      <c r="AB67" s="215"/>
      <c r="AC67" s="201"/>
      <c r="AD67" s="76"/>
      <c r="AE67" s="76"/>
      <c r="AF67" s="76"/>
      <c r="AG67" s="76"/>
      <c r="AH67" s="76"/>
      <c r="AI67" s="76"/>
      <c r="AJ67" s="76"/>
      <c r="AK67" s="76"/>
      <c r="AL67" s="76"/>
      <c r="AM67" s="76"/>
      <c r="AN67" s="76"/>
      <c r="AO67" s="76"/>
      <c r="AP67" s="76"/>
    </row>
    <row r="68" spans="2:42" ht="18" customHeight="1" x14ac:dyDescent="0.25">
      <c r="D68" s="62"/>
      <c r="E68" s="62"/>
      <c r="F68" s="62"/>
      <c r="G68" s="62"/>
      <c r="V68" s="76"/>
      <c r="W68" s="76"/>
      <c r="X68" s="76"/>
      <c r="Y68" s="76"/>
      <c r="Z68" s="76"/>
      <c r="AA68" s="77"/>
      <c r="AB68" s="215"/>
      <c r="AC68" s="201"/>
      <c r="AD68" s="76"/>
      <c r="AE68" s="76"/>
      <c r="AF68" s="76"/>
      <c r="AG68" s="76"/>
      <c r="AH68" s="76"/>
      <c r="AI68" s="76"/>
      <c r="AJ68" s="76"/>
      <c r="AK68" s="76"/>
      <c r="AL68" s="76"/>
      <c r="AM68" s="76"/>
      <c r="AN68" s="76"/>
      <c r="AO68" s="76"/>
      <c r="AP68" s="76"/>
    </row>
    <row r="69" spans="2:42" ht="18" customHeight="1" x14ac:dyDescent="0.25">
      <c r="D69" s="62"/>
      <c r="E69" s="62"/>
      <c r="F69" s="62"/>
      <c r="G69" s="62"/>
      <c r="V69" s="76"/>
      <c r="W69" s="76"/>
      <c r="X69" s="76"/>
      <c r="Y69" s="76"/>
      <c r="Z69" s="76"/>
      <c r="AA69" s="77" t="s">
        <v>454</v>
      </c>
      <c r="AB69" s="215">
        <f>AA15</f>
        <v>365</v>
      </c>
      <c r="AC69" s="201" t="s">
        <v>528</v>
      </c>
      <c r="AD69" s="76"/>
      <c r="AE69" s="76"/>
      <c r="AF69" s="76"/>
      <c r="AG69" s="76"/>
      <c r="AH69" s="76"/>
      <c r="AI69" s="76"/>
      <c r="AJ69" s="76"/>
      <c r="AK69" s="76"/>
      <c r="AL69" s="76"/>
      <c r="AM69" s="76"/>
      <c r="AN69" s="76"/>
      <c r="AO69" s="76"/>
      <c r="AP69" s="76"/>
    </row>
    <row r="70" spans="2:42" ht="18" customHeight="1" x14ac:dyDescent="0.25">
      <c r="B70" s="182"/>
      <c r="C70" s="182"/>
      <c r="D70" s="182"/>
      <c r="E70" s="182"/>
      <c r="F70" s="187"/>
      <c r="G70" s="62"/>
      <c r="V70" s="76"/>
      <c r="W70" s="76"/>
      <c r="X70" s="76"/>
      <c r="Y70" s="76"/>
      <c r="Z70" s="76"/>
      <c r="AA70" s="77" t="s">
        <v>455</v>
      </c>
      <c r="AB70" s="215">
        <f>AB15</f>
        <v>52.35</v>
      </c>
      <c r="AC70" s="201" t="s">
        <v>529</v>
      </c>
      <c r="AD70" s="76"/>
      <c r="AE70" s="76"/>
      <c r="AF70" s="76"/>
      <c r="AG70" s="76"/>
      <c r="AH70" s="76"/>
      <c r="AI70" s="76"/>
      <c r="AJ70" s="76"/>
      <c r="AK70" s="76"/>
      <c r="AL70" s="76"/>
      <c r="AM70" s="76"/>
      <c r="AN70" s="76"/>
      <c r="AO70" s="76"/>
      <c r="AP70" s="76"/>
    </row>
    <row r="71" spans="2:42" ht="18" customHeight="1" x14ac:dyDescent="0.25">
      <c r="B71" s="192"/>
      <c r="C71" s="192"/>
      <c r="D71" s="192"/>
      <c r="E71" s="192"/>
      <c r="F71" s="198"/>
      <c r="G71" s="62"/>
      <c r="V71" s="76"/>
      <c r="W71" s="76"/>
      <c r="X71" s="76"/>
      <c r="Y71" s="76"/>
      <c r="Z71" s="76"/>
      <c r="AA71" s="77" t="s">
        <v>457</v>
      </c>
      <c r="AB71" s="215">
        <f>AB23</f>
        <v>117.73951380127525</v>
      </c>
      <c r="AC71" s="201" t="s">
        <v>530</v>
      </c>
      <c r="AD71" s="76"/>
      <c r="AE71" s="76"/>
      <c r="AF71" s="76"/>
      <c r="AG71" s="76"/>
      <c r="AH71" s="76"/>
      <c r="AI71" s="76"/>
      <c r="AJ71" s="76"/>
      <c r="AK71" s="76"/>
      <c r="AL71" s="76"/>
      <c r="AM71" s="76"/>
      <c r="AN71" s="76"/>
      <c r="AO71" s="76"/>
      <c r="AP71" s="76"/>
    </row>
    <row r="72" spans="2:42" ht="18" customHeight="1" x14ac:dyDescent="0.25">
      <c r="B72" s="182"/>
      <c r="C72" s="182"/>
      <c r="D72" s="182"/>
      <c r="E72" s="182"/>
      <c r="F72" s="187"/>
      <c r="G72" s="62"/>
      <c r="V72" s="76"/>
      <c r="W72" s="76"/>
      <c r="X72" s="76"/>
      <c r="Y72" s="76"/>
      <c r="Z72" s="76"/>
      <c r="AA72" s="77" t="s">
        <v>459</v>
      </c>
      <c r="AB72" s="215">
        <f>AA23</f>
        <v>487.19552286530711</v>
      </c>
      <c r="AC72" s="201" t="s">
        <v>531</v>
      </c>
      <c r="AD72" s="76"/>
      <c r="AE72" s="76"/>
      <c r="AF72" s="76"/>
      <c r="AG72" s="76"/>
      <c r="AH72" s="76"/>
      <c r="AI72" s="76"/>
      <c r="AJ72" s="76"/>
      <c r="AK72" s="76"/>
      <c r="AL72" s="76"/>
      <c r="AM72" s="76"/>
      <c r="AN72" s="76"/>
      <c r="AO72" s="76"/>
      <c r="AP72" s="76"/>
    </row>
    <row r="73" spans="2:42" ht="18" customHeight="1" x14ac:dyDescent="0.25">
      <c r="B73"/>
      <c r="C73"/>
      <c r="D73"/>
      <c r="E73"/>
      <c r="F73"/>
      <c r="G73" s="62"/>
      <c r="V73" s="76"/>
      <c r="W73" s="76"/>
      <c r="X73" s="76"/>
      <c r="Y73" s="76"/>
      <c r="Z73" s="76"/>
      <c r="AA73" s="77" t="s">
        <v>461</v>
      </c>
      <c r="AB73" s="215">
        <f>AA31</f>
        <v>42.5</v>
      </c>
      <c r="AC73" s="201" t="s">
        <v>532</v>
      </c>
      <c r="AD73" s="76"/>
      <c r="AE73" s="76"/>
      <c r="AF73" s="76"/>
      <c r="AG73" s="76"/>
      <c r="AH73" s="76"/>
      <c r="AI73" s="76"/>
      <c r="AJ73" s="76"/>
      <c r="AK73" s="76"/>
      <c r="AL73" s="76"/>
      <c r="AM73" s="76"/>
      <c r="AN73" s="76"/>
      <c r="AO73" s="76"/>
      <c r="AP73" s="76"/>
    </row>
    <row r="74" spans="2:42" ht="18" customHeight="1" x14ac:dyDescent="0.25">
      <c r="B74" s="320"/>
      <c r="C74" s="320"/>
      <c r="D74" s="320"/>
      <c r="E74"/>
      <c r="F74"/>
      <c r="G74" s="62"/>
      <c r="V74" s="76"/>
      <c r="W74" s="76"/>
      <c r="X74" s="76"/>
      <c r="Y74" s="76"/>
      <c r="Z74" s="76"/>
      <c r="AA74" s="77" t="s">
        <v>463</v>
      </c>
      <c r="AB74" s="219">
        <f>AB31</f>
        <v>32.261178960277</v>
      </c>
      <c r="AC74" s="201" t="s">
        <v>533</v>
      </c>
      <c r="AD74" s="76"/>
      <c r="AE74" s="76"/>
      <c r="AF74" s="76" t="s">
        <v>534</v>
      </c>
      <c r="AG74" s="76"/>
      <c r="AH74" s="76"/>
      <c r="AI74" s="76"/>
      <c r="AJ74" s="76"/>
      <c r="AK74" s="76"/>
      <c r="AL74" s="76"/>
      <c r="AM74" s="76"/>
      <c r="AN74" s="76"/>
      <c r="AO74" s="76"/>
      <c r="AP74" s="76"/>
    </row>
    <row r="75" spans="2:42" ht="18" customHeight="1" x14ac:dyDescent="0.25">
      <c r="B75"/>
      <c r="C75"/>
      <c r="D75"/>
      <c r="E75"/>
      <c r="F75"/>
      <c r="G75" s="62"/>
      <c r="V75" s="76"/>
      <c r="W75" s="76"/>
      <c r="X75" s="76"/>
      <c r="Y75" s="76"/>
      <c r="Z75" s="76"/>
      <c r="AA75" s="78" t="s">
        <v>465</v>
      </c>
      <c r="AB75" s="213"/>
      <c r="AC75" s="76" t="s">
        <v>535</v>
      </c>
      <c r="AD75" s="76"/>
      <c r="AE75" s="76"/>
      <c r="AF75" s="76" t="s">
        <v>536</v>
      </c>
      <c r="AG75" s="76"/>
      <c r="AH75" s="76"/>
      <c r="AI75" s="76"/>
      <c r="AJ75" s="76"/>
      <c r="AK75" s="76"/>
      <c r="AL75" s="76"/>
      <c r="AM75" s="76"/>
      <c r="AN75" s="76"/>
      <c r="AO75" s="76"/>
      <c r="AP75" s="76"/>
    </row>
    <row r="76" spans="2:42" ht="18" customHeight="1" x14ac:dyDescent="0.25">
      <c r="B76"/>
      <c r="C76"/>
      <c r="D76"/>
      <c r="E76"/>
      <c r="F76"/>
      <c r="G76" s="62"/>
      <c r="V76" s="220"/>
      <c r="W76" s="76"/>
      <c r="X76" s="76"/>
      <c r="Y76" s="221"/>
      <c r="Z76" s="76"/>
      <c r="AA76" s="78" t="s">
        <v>473</v>
      </c>
      <c r="AB76" s="213"/>
      <c r="AC76" s="76" t="s">
        <v>537</v>
      </c>
      <c r="AD76" s="213"/>
      <c r="AE76" s="213"/>
      <c r="AF76" s="76" t="s">
        <v>536</v>
      </c>
      <c r="AG76" s="76"/>
      <c r="AH76" s="76"/>
      <c r="AI76" s="76"/>
      <c r="AJ76" s="76"/>
      <c r="AK76" s="76"/>
      <c r="AL76" s="76"/>
      <c r="AM76" s="76"/>
      <c r="AN76" s="76"/>
      <c r="AO76" s="76"/>
      <c r="AP76" s="76"/>
    </row>
    <row r="77" spans="2:42" ht="18" customHeight="1" x14ac:dyDescent="0.25">
      <c r="V77" s="220"/>
      <c r="W77" s="76"/>
      <c r="X77" s="76"/>
      <c r="Y77" s="76"/>
      <c r="Z77" s="76"/>
      <c r="AA77" s="78" t="s">
        <v>475</v>
      </c>
      <c r="AB77" s="213">
        <f>AC23</f>
        <v>95.63000000000001</v>
      </c>
      <c r="AC77" s="76" t="s">
        <v>538</v>
      </c>
      <c r="AD77" s="213"/>
      <c r="AE77" s="213"/>
      <c r="AF77" s="76" t="s">
        <v>536</v>
      </c>
      <c r="AG77" s="76"/>
      <c r="AH77" s="76"/>
      <c r="AI77" s="76"/>
      <c r="AJ77" s="76"/>
      <c r="AK77" s="76"/>
      <c r="AL77" s="76"/>
      <c r="AM77" s="76"/>
      <c r="AN77" s="76"/>
      <c r="AO77" s="76"/>
      <c r="AP77" s="76"/>
    </row>
    <row r="78" spans="2:42" ht="18" customHeight="1" x14ac:dyDescent="0.25">
      <c r="V78" s="76"/>
      <c r="W78" s="76"/>
      <c r="X78" s="76"/>
      <c r="Y78" s="76"/>
      <c r="Z78" s="76"/>
      <c r="AA78" s="78" t="s">
        <v>539</v>
      </c>
      <c r="AB78" s="213">
        <f>AA11</f>
        <v>0</v>
      </c>
      <c r="AC78" s="76" t="s">
        <v>540</v>
      </c>
      <c r="AD78" s="213"/>
      <c r="AE78" s="213"/>
      <c r="AF78" s="76" t="s">
        <v>536</v>
      </c>
      <c r="AG78" s="76"/>
      <c r="AH78" s="76"/>
      <c r="AI78" s="76"/>
      <c r="AJ78" s="76"/>
      <c r="AK78" s="76"/>
      <c r="AL78" s="76"/>
      <c r="AM78" s="76"/>
      <c r="AN78" s="76"/>
      <c r="AO78" s="76"/>
      <c r="AP78" s="76"/>
    </row>
    <row r="79" spans="2:42" ht="18" customHeight="1" x14ac:dyDescent="0.25">
      <c r="D79" s="199"/>
      <c r="V79" s="76"/>
      <c r="W79" s="76"/>
      <c r="X79" s="76"/>
      <c r="Y79" s="76"/>
      <c r="Z79" s="76"/>
      <c r="AA79" s="78" t="s">
        <v>541</v>
      </c>
      <c r="AB79" s="76">
        <f>AA19</f>
        <v>0.24408432170565875</v>
      </c>
      <c r="AC79" s="76" t="s">
        <v>542</v>
      </c>
      <c r="AD79" s="213"/>
      <c r="AE79" s="213"/>
      <c r="AF79" s="76"/>
      <c r="AG79" s="76"/>
      <c r="AH79" s="76"/>
      <c r="AI79" s="76"/>
      <c r="AJ79" s="76"/>
      <c r="AK79" s="76"/>
      <c r="AL79" s="76"/>
      <c r="AM79" s="76"/>
      <c r="AN79" s="76"/>
      <c r="AO79" s="76"/>
      <c r="AP79" s="76"/>
    </row>
    <row r="80" spans="2:42" ht="18" customHeight="1" x14ac:dyDescent="0.25">
      <c r="D80" s="199"/>
      <c r="V80" s="76"/>
      <c r="W80" s="76"/>
      <c r="X80" s="76"/>
      <c r="Y80" s="76"/>
      <c r="Z80" s="76"/>
      <c r="AA80" s="78" t="s">
        <v>477</v>
      </c>
      <c r="AB80" s="76">
        <v>5</v>
      </c>
      <c r="AC80" s="76" t="s">
        <v>543</v>
      </c>
      <c r="AD80" s="213"/>
      <c r="AE80" s="213"/>
      <c r="AF80" s="76"/>
      <c r="AG80" s="76"/>
      <c r="AH80" s="76"/>
      <c r="AI80" s="76"/>
      <c r="AJ80" s="76"/>
      <c r="AK80" s="76"/>
      <c r="AL80" s="76"/>
      <c r="AM80" s="76"/>
      <c r="AN80" s="76"/>
      <c r="AO80" s="76"/>
      <c r="AP80" s="76"/>
    </row>
    <row r="81" spans="3:32" ht="18" customHeight="1" x14ac:dyDescent="0.25">
      <c r="D81" s="199"/>
      <c r="AA81" s="62" t="s">
        <v>544</v>
      </c>
      <c r="AB81" s="61" t="str">
        <f>VLOOKUP(AB82,'KT3900-011'!D2:E241,2,0)</f>
        <v>S</v>
      </c>
      <c r="AD81" s="67"/>
      <c r="AE81" s="67"/>
    </row>
    <row r="82" spans="3:32" ht="18" customHeight="1" x14ac:dyDescent="0.25">
      <c r="D82" s="199"/>
      <c r="AA82" s="62"/>
      <c r="AB82" s="61" t="str">
        <f>CONCATENATE(Z19,AA29,Z15)</f>
        <v>DHA17655DHA1425</v>
      </c>
      <c r="AD82" s="67"/>
      <c r="AE82" s="67" t="s">
        <v>545</v>
      </c>
    </row>
    <row r="83" spans="3:32" ht="18" customHeight="1" x14ac:dyDescent="0.25">
      <c r="AA83" s="62" t="s">
        <v>546</v>
      </c>
      <c r="AB83" s="61" t="str">
        <f>VLOOKUP(AB84,'KT3900-009'!F2:G2433,2,0)</f>
        <v>NC</v>
      </c>
      <c r="AD83" s="67"/>
      <c r="AE83" s="67"/>
    </row>
    <row r="84" spans="3:32" ht="18" customHeight="1" x14ac:dyDescent="0.25">
      <c r="AB84" s="61" t="str">
        <f>CONCATENATE(Z15,Z11,Z23,Z33,AB81)</f>
        <v>DHA1425DHA1160DHA1958DHA3240S</v>
      </c>
      <c r="AD84" s="67"/>
      <c r="AE84" s="67"/>
      <c r="AF84" s="67" t="s">
        <v>545</v>
      </c>
    </row>
    <row r="85" spans="3:32" ht="18" customHeight="1" x14ac:dyDescent="0.25">
      <c r="AA85" s="62" t="s">
        <v>547</v>
      </c>
      <c r="AB85" s="61">
        <f>VLOOKUP(Z11,'Values Champion'!B5:D8,3,0)</f>
        <v>90</v>
      </c>
    </row>
    <row r="87" spans="3:32" ht="18" customHeight="1" x14ac:dyDescent="0.25">
      <c r="C87" s="199"/>
    </row>
    <row r="88" spans="3:32" ht="18" customHeight="1" x14ac:dyDescent="0.25">
      <c r="C88" s="199"/>
    </row>
    <row r="89" spans="3:32" ht="18" customHeight="1" x14ac:dyDescent="0.25">
      <c r="C89" s="199"/>
    </row>
    <row r="90" spans="3:32" ht="18" customHeight="1" x14ac:dyDescent="0.25">
      <c r="C90" s="199"/>
    </row>
  </sheetData>
  <protectedRanges>
    <protectedRange sqref="Y10:Y47" name="Range1"/>
    <protectedRange sqref="W12:W23" name="Range1_2_1_1"/>
    <protectedRange sqref="W10:W11" name="Range1_2_2_1_1"/>
  </protectedRanges>
  <dataConsolidate/>
  <mergeCells count="50">
    <mergeCell ref="AM16:AO16"/>
    <mergeCell ref="Y5:Z7"/>
    <mergeCell ref="AH20:AP21"/>
    <mergeCell ref="Z62:Z63"/>
    <mergeCell ref="Y8:Y9"/>
    <mergeCell ref="Z8:Z9"/>
    <mergeCell ref="Y58:Y59"/>
    <mergeCell ref="Z58:Z59"/>
    <mergeCell ref="Y52:Y54"/>
    <mergeCell ref="Z52:Z54"/>
    <mergeCell ref="AH10:AO10"/>
    <mergeCell ref="AM11:AO11"/>
    <mergeCell ref="AM12:AO12"/>
    <mergeCell ref="AM13:AO13"/>
    <mergeCell ref="AM14:AO14"/>
    <mergeCell ref="AM15:AO15"/>
    <mergeCell ref="W11:X11"/>
    <mergeCell ref="W12:X12"/>
    <mergeCell ref="W13:X13"/>
    <mergeCell ref="W5:X7"/>
    <mergeCell ref="W8:X9"/>
    <mergeCell ref="W10:X10"/>
    <mergeCell ref="Y62:Y63"/>
    <mergeCell ref="Y64:Y65"/>
    <mergeCell ref="Z64:Z65"/>
    <mergeCell ref="W15:X15"/>
    <mergeCell ref="W17:X17"/>
    <mergeCell ref="W19:X19"/>
    <mergeCell ref="W21:X21"/>
    <mergeCell ref="W23:X23"/>
    <mergeCell ref="Y50:Y51"/>
    <mergeCell ref="Z50:Z51"/>
    <mergeCell ref="Y56:Y57"/>
    <mergeCell ref="Z56:Z57"/>
    <mergeCell ref="Y48:Y49"/>
    <mergeCell ref="Z48:Z49"/>
    <mergeCell ref="Y60:Y61"/>
    <mergeCell ref="Z60:Z61"/>
    <mergeCell ref="AH16:AL16"/>
    <mergeCell ref="AH11:AL11"/>
    <mergeCell ref="AH12:AL12"/>
    <mergeCell ref="AH13:AL13"/>
    <mergeCell ref="AH14:AL14"/>
    <mergeCell ref="AH15:AL15"/>
    <mergeCell ref="B74:D74"/>
    <mergeCell ref="B17:D17"/>
    <mergeCell ref="B29:D29"/>
    <mergeCell ref="B39:D39"/>
    <mergeCell ref="B49:D49"/>
    <mergeCell ref="B61:D61"/>
  </mergeCells>
  <conditionalFormatting sqref="Z62">
    <cfRule type="expression" dxfId="5" priority="4">
      <formula>$AB47="x"</formula>
    </cfRule>
  </conditionalFormatting>
  <pageMargins left="0.7" right="0.7" top="0.75" bottom="0.75" header="0.3" footer="0.3"/>
  <pageSetup paperSize="9" orientation="portrait"/>
  <drawing r:id="rId1"/>
  <extLst>
    <ext xmlns:x14="http://schemas.microsoft.com/office/spreadsheetml/2009/9/main" uri="{CCE6A557-97BC-4b89-ADB6-D9C93CAAB3DF}">
      <x14:dataValidations xmlns:xm="http://schemas.microsoft.com/office/excel/2006/main" count="13">
        <x14:dataValidation type="list" allowBlank="1" showInputMessage="1" showErrorMessage="1" xr:uid="{A30D0C60-E7E8-475E-AA0A-F9CD61C463D0}">
          <x14:formula1>
            <xm:f>'Values Champion'!$A$5:$A$8</xm:f>
          </x14:formula1>
          <xm:sqref>Y11</xm:sqref>
        </x14:dataValidation>
        <x14:dataValidation type="list" allowBlank="1" showInputMessage="1" showErrorMessage="1" xr:uid="{C5904814-70B2-4758-892A-A8B0DC18C56E}">
          <x14:formula1>
            <xm:f>'Values Champion'!$A$87:$A$91</xm:f>
          </x14:formula1>
          <xm:sqref>Y25</xm:sqref>
        </x14:dataValidation>
        <x14:dataValidation type="list" allowBlank="1" showInputMessage="1" showErrorMessage="1" xr:uid="{FA0E1EDB-E7D9-4C31-8CD5-B7B512115376}">
          <x14:formula1>
            <xm:f>'Values Champion'!$A$82:$A$85</xm:f>
          </x14:formula1>
          <xm:sqref>Y27</xm:sqref>
        </x14:dataValidation>
        <x14:dataValidation type="list" allowBlank="1" showInputMessage="1" showErrorMessage="1" xr:uid="{2B1B7222-4F98-4E0F-BF5A-BCB23B8F4518}">
          <x14:formula1>
            <xm:f>'Values Champion'!$A$96:$A$106</xm:f>
          </x14:formula1>
          <xm:sqref>Y29</xm:sqref>
        </x14:dataValidation>
        <x14:dataValidation type="list" allowBlank="1" showInputMessage="1" showErrorMessage="1" xr:uid="{821DB92E-8DAE-4BFD-84A7-95D20411D03D}">
          <x14:formula1>
            <xm:f>'Values Champion'!$A$108:$A$116</xm:f>
          </x14:formula1>
          <xm:sqref>Y31</xm:sqref>
        </x14:dataValidation>
        <x14:dataValidation type="list" allowBlank="1" showInputMessage="1" showErrorMessage="1" xr:uid="{D4257F4D-C084-4ACB-863F-28844A914E54}">
          <x14:formula1>
            <xm:f>'Values Champion'!$A$93:$A$94</xm:f>
          </x14:formula1>
          <xm:sqref>Y33</xm:sqref>
        </x14:dataValidation>
        <x14:dataValidation type="list" allowBlank="1" showInputMessage="1" showErrorMessage="1" xr:uid="{D03BC966-3362-4B5F-8E82-7CEFE6A86C18}">
          <x14:formula1>
            <xm:f>'Values Champion'!$A$122:$A$127</xm:f>
          </x14:formula1>
          <xm:sqref>Y35</xm:sqref>
        </x14:dataValidation>
        <x14:dataValidation type="list" allowBlank="1" showInputMessage="1" showErrorMessage="1" xr:uid="{69D890DC-3160-478D-A813-3DA0ABEC8063}">
          <x14:formula1>
            <xm:f>'Values Champion'!$A$129:$A$131</xm:f>
          </x14:formula1>
          <xm:sqref>Y37</xm:sqref>
        </x14:dataValidation>
        <x14:dataValidation type="list" allowBlank="1" showInputMessage="1" showErrorMessage="1" xr:uid="{470F96F9-F270-4ECB-8C17-62979490BF08}">
          <x14:formula1>
            <xm:f>'Values Champion'!$A$141:$A$144</xm:f>
          </x14:formula1>
          <xm:sqref>Y39</xm:sqref>
        </x14:dataValidation>
        <x14:dataValidation type="list" allowBlank="1" showInputMessage="1" showErrorMessage="1" xr:uid="{E721A539-0E26-43B9-BEBD-B951A966B7C9}">
          <x14:formula1>
            <xm:f>'Values Champion'!$A$136:$A$139</xm:f>
          </x14:formula1>
          <xm:sqref>Y41</xm:sqref>
        </x14:dataValidation>
        <x14:dataValidation type="list" allowBlank="1" showInputMessage="1" showErrorMessage="1" xr:uid="{7516ED0A-9EB6-4507-BA79-8CFDC26E84BD}">
          <x14:formula1>
            <xm:f>'Values Champion'!$A$146:$A$155</xm:f>
          </x14:formula1>
          <xm:sqref>Y43</xm:sqref>
        </x14:dataValidation>
        <x14:dataValidation type="list" allowBlank="1" showInputMessage="1" showErrorMessage="1" xr:uid="{2509C893-1FF2-4D47-B3CE-3364149AC87B}">
          <x14:formula1>
            <xm:f>'Values Champion'!$A$118:$A$120</xm:f>
          </x14:formula1>
          <xm:sqref>Y45</xm:sqref>
        </x14:dataValidation>
        <x14:dataValidation type="list" allowBlank="1" showInputMessage="1" showErrorMessage="1" xr:uid="{B2BCCFA9-57F3-4B9A-A108-D7B59FE0618A}">
          <x14:formula1>
            <xm:f>'Values Champion'!$A$133:$A$134</xm:f>
          </x14:formula1>
          <xm:sqref>Y47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V165"/>
  <sheetViews>
    <sheetView topLeftCell="A111" zoomScale="85" zoomScaleNormal="85" workbookViewId="0">
      <selection activeCell="W27" sqref="W27"/>
    </sheetView>
  </sheetViews>
  <sheetFormatPr defaultColWidth="8.85546875" defaultRowHeight="15" x14ac:dyDescent="0.25"/>
  <cols>
    <col min="1" max="1" width="27.7109375" customWidth="1"/>
    <col min="2" max="2" width="21.85546875" bestFit="1" customWidth="1"/>
  </cols>
  <sheetData>
    <row r="2" spans="1:20" ht="15.75" thickBot="1" x14ac:dyDescent="0.3">
      <c r="M2" s="17"/>
    </row>
    <row r="3" spans="1:20" x14ac:dyDescent="0.25">
      <c r="A3" s="339" t="s">
        <v>1</v>
      </c>
      <c r="B3" s="340"/>
      <c r="C3" s="427" t="s">
        <v>2</v>
      </c>
      <c r="D3" s="428"/>
      <c r="E3" s="428"/>
      <c r="F3" s="428"/>
      <c r="G3" s="428"/>
      <c r="H3" s="429"/>
      <c r="M3" s="17"/>
    </row>
    <row r="4" spans="1:20" x14ac:dyDescent="0.25">
      <c r="A4" s="332" t="s">
        <v>3</v>
      </c>
      <c r="B4" s="332"/>
      <c r="C4" s="68"/>
      <c r="D4" s="175" t="s">
        <v>548</v>
      </c>
      <c r="E4" s="69"/>
      <c r="F4" s="69"/>
      <c r="G4" s="69"/>
      <c r="H4" s="70"/>
      <c r="M4" s="17"/>
    </row>
    <row r="5" spans="1:20" x14ac:dyDescent="0.25">
      <c r="A5" s="44" t="s">
        <v>549</v>
      </c>
      <c r="B5" s="44" t="s">
        <v>550</v>
      </c>
      <c r="C5" s="79">
        <v>1</v>
      </c>
      <c r="D5" s="27">
        <v>75</v>
      </c>
      <c r="E5" s="45"/>
      <c r="F5" s="45"/>
      <c r="G5" s="45"/>
      <c r="H5" s="48"/>
      <c r="M5" s="17"/>
    </row>
    <row r="6" spans="1:20" x14ac:dyDescent="0.25">
      <c r="A6" s="44" t="s">
        <v>482</v>
      </c>
      <c r="B6" s="44" t="s">
        <v>551</v>
      </c>
      <c r="C6" s="79">
        <v>0</v>
      </c>
      <c r="D6" s="27">
        <v>90</v>
      </c>
      <c r="E6" s="45"/>
      <c r="F6" s="45"/>
      <c r="G6" s="45"/>
      <c r="H6" s="48"/>
      <c r="M6" s="17"/>
    </row>
    <row r="7" spans="1:20" x14ac:dyDescent="0.25">
      <c r="A7" s="44" t="s">
        <v>552</v>
      </c>
      <c r="B7" s="44" t="s">
        <v>553</v>
      </c>
      <c r="C7" s="79">
        <v>1</v>
      </c>
      <c r="D7" s="27">
        <v>75</v>
      </c>
      <c r="E7" s="45"/>
      <c r="F7" s="45"/>
      <c r="G7" s="45"/>
      <c r="H7" s="48"/>
      <c r="M7" s="17"/>
    </row>
    <row r="8" spans="1:20" x14ac:dyDescent="0.25">
      <c r="A8" s="44" t="s">
        <v>554</v>
      </c>
      <c r="B8" s="44" t="s">
        <v>555</v>
      </c>
      <c r="C8" s="80">
        <v>0</v>
      </c>
      <c r="D8" s="116">
        <v>90</v>
      </c>
      <c r="E8" s="46"/>
      <c r="F8" s="46"/>
      <c r="G8" s="46"/>
      <c r="H8" s="49"/>
      <c r="M8" s="17"/>
    </row>
    <row r="9" spans="1:20" x14ac:dyDescent="0.25">
      <c r="A9" s="331" t="s">
        <v>21</v>
      </c>
      <c r="B9" s="332"/>
      <c r="C9" s="174" t="s">
        <v>556</v>
      </c>
      <c r="D9" s="173" t="s">
        <v>23</v>
      </c>
      <c r="E9" s="19"/>
      <c r="F9" s="19"/>
      <c r="G9" s="19"/>
      <c r="H9" s="6"/>
      <c r="M9" s="17"/>
    </row>
    <row r="10" spans="1:20" ht="15.75" thickBot="1" x14ac:dyDescent="0.3">
      <c r="A10" s="56" t="s">
        <v>34</v>
      </c>
      <c r="B10" s="24" t="s">
        <v>557</v>
      </c>
      <c r="C10" s="1">
        <f>360-40</f>
        <v>320</v>
      </c>
      <c r="D10" s="73">
        <v>360</v>
      </c>
      <c r="E10" t="s">
        <v>34</v>
      </c>
      <c r="H10" s="2"/>
    </row>
    <row r="11" spans="1:20" ht="14.45" customHeight="1" x14ac:dyDescent="0.25">
      <c r="A11" s="56" t="s">
        <v>36</v>
      </c>
      <c r="B11" s="24" t="s">
        <v>558</v>
      </c>
      <c r="C11" s="1">
        <f>380-40</f>
        <v>340</v>
      </c>
      <c r="D11" s="73">
        <v>380</v>
      </c>
      <c r="E11" t="s">
        <v>36</v>
      </c>
      <c r="H11" s="2"/>
      <c r="J11" s="347" t="s">
        <v>559</v>
      </c>
      <c r="K11" s="348"/>
      <c r="L11" s="348"/>
      <c r="M11" s="348"/>
      <c r="N11" s="348"/>
      <c r="O11" s="348"/>
      <c r="P11" s="349"/>
    </row>
    <row r="12" spans="1:20" ht="14.45" customHeight="1" x14ac:dyDescent="0.25">
      <c r="A12" s="56" t="s">
        <v>38</v>
      </c>
      <c r="B12" s="24" t="s">
        <v>560</v>
      </c>
      <c r="C12" s="1">
        <f>400-40</f>
        <v>360</v>
      </c>
      <c r="D12" s="73">
        <v>400</v>
      </c>
      <c r="E12" t="s">
        <v>38</v>
      </c>
      <c r="H12" s="2"/>
      <c r="J12" s="350"/>
      <c r="K12" s="351"/>
      <c r="L12" s="351"/>
      <c r="M12" s="351"/>
      <c r="N12" s="351"/>
      <c r="O12" s="351"/>
      <c r="P12" s="352"/>
    </row>
    <row r="13" spans="1:20" ht="14.45" customHeight="1" thickBot="1" x14ac:dyDescent="0.3">
      <c r="A13" s="56" t="s">
        <v>40</v>
      </c>
      <c r="B13" s="24" t="s">
        <v>561</v>
      </c>
      <c r="C13" s="1">
        <f>420-40</f>
        <v>380</v>
      </c>
      <c r="D13" s="73">
        <v>420</v>
      </c>
      <c r="E13" t="s">
        <v>40</v>
      </c>
      <c r="H13" s="2"/>
      <c r="J13" s="353"/>
      <c r="K13" s="354"/>
      <c r="L13" s="354"/>
      <c r="M13" s="354"/>
      <c r="N13" s="354"/>
      <c r="O13" s="354"/>
      <c r="P13" s="355"/>
    </row>
    <row r="14" spans="1:20" x14ac:dyDescent="0.25">
      <c r="A14" s="56" t="s">
        <v>42</v>
      </c>
      <c r="B14" s="24" t="s">
        <v>562</v>
      </c>
      <c r="C14" s="1">
        <f>440-40</f>
        <v>400</v>
      </c>
      <c r="D14" s="73">
        <v>440</v>
      </c>
      <c r="E14" t="s">
        <v>42</v>
      </c>
      <c r="H14" s="2"/>
      <c r="T14" s="16"/>
    </row>
    <row r="15" spans="1:20" x14ac:dyDescent="0.25">
      <c r="A15" s="56" t="s">
        <v>44</v>
      </c>
      <c r="B15" s="24" t="s">
        <v>563</v>
      </c>
      <c r="C15" s="1">
        <f>460-40</f>
        <v>420</v>
      </c>
      <c r="D15" s="73">
        <v>460</v>
      </c>
      <c r="E15" t="s">
        <v>44</v>
      </c>
      <c r="H15" s="2"/>
      <c r="J15" s="15"/>
    </row>
    <row r="16" spans="1:20" x14ac:dyDescent="0.25">
      <c r="A16" s="58" t="s">
        <v>46</v>
      </c>
      <c r="B16" s="28" t="s">
        <v>564</v>
      </c>
      <c r="C16" s="32">
        <f>480-40</f>
        <v>440</v>
      </c>
      <c r="D16" s="172">
        <v>480</v>
      </c>
      <c r="E16" t="s">
        <v>46</v>
      </c>
      <c r="F16" s="4"/>
      <c r="G16" s="4"/>
      <c r="H16" s="3"/>
    </row>
    <row r="17" spans="1:8" x14ac:dyDescent="0.25">
      <c r="A17" s="331" t="s">
        <v>50</v>
      </c>
      <c r="B17" s="332"/>
      <c r="C17" s="88" t="s">
        <v>51</v>
      </c>
      <c r="D17" s="173" t="s">
        <v>565</v>
      </c>
      <c r="E17" s="173" t="s">
        <v>420</v>
      </c>
      <c r="F17" s="19"/>
      <c r="G17" s="19"/>
      <c r="H17" s="6"/>
    </row>
    <row r="18" spans="1:8" x14ac:dyDescent="0.25">
      <c r="A18" s="56" t="s">
        <v>57</v>
      </c>
      <c r="B18" s="24" t="s">
        <v>566</v>
      </c>
      <c r="C18" s="1">
        <v>325</v>
      </c>
      <c r="D18">
        <v>92.35</v>
      </c>
      <c r="E18">
        <v>0</v>
      </c>
      <c r="F18">
        <v>340</v>
      </c>
      <c r="G18" t="s">
        <v>57</v>
      </c>
      <c r="H18" s="2"/>
    </row>
    <row r="19" spans="1:8" x14ac:dyDescent="0.25">
      <c r="A19" s="56" t="s">
        <v>59</v>
      </c>
      <c r="B19" s="24" t="s">
        <v>567</v>
      </c>
      <c r="C19" s="1">
        <v>345</v>
      </c>
      <c r="D19">
        <v>72.349999999999994</v>
      </c>
      <c r="E19">
        <v>2</v>
      </c>
      <c r="F19">
        <v>360</v>
      </c>
      <c r="G19" t="s">
        <v>59</v>
      </c>
      <c r="H19" s="2"/>
    </row>
    <row r="20" spans="1:8" x14ac:dyDescent="0.25">
      <c r="A20" s="56" t="s">
        <v>61</v>
      </c>
      <c r="B20" s="24" t="s">
        <v>568</v>
      </c>
      <c r="C20" s="72">
        <v>365</v>
      </c>
      <c r="D20" s="73">
        <v>52.35</v>
      </c>
      <c r="E20">
        <v>3.7</v>
      </c>
      <c r="F20">
        <v>380</v>
      </c>
      <c r="G20" t="s">
        <v>61</v>
      </c>
      <c r="H20" s="2"/>
    </row>
    <row r="21" spans="1:8" x14ac:dyDescent="0.25">
      <c r="A21" s="56" t="s">
        <v>63</v>
      </c>
      <c r="B21" s="24" t="s">
        <v>569</v>
      </c>
      <c r="C21" s="72">
        <v>385</v>
      </c>
      <c r="D21" s="73">
        <v>32.35</v>
      </c>
      <c r="E21">
        <v>5.2</v>
      </c>
      <c r="F21">
        <v>400</v>
      </c>
      <c r="G21" t="s">
        <v>63</v>
      </c>
      <c r="H21" s="2"/>
    </row>
    <row r="22" spans="1:8" x14ac:dyDescent="0.25">
      <c r="A22" s="56" t="s">
        <v>65</v>
      </c>
      <c r="B22" s="24" t="s">
        <v>570</v>
      </c>
      <c r="C22" s="72">
        <v>405</v>
      </c>
      <c r="D22" s="73">
        <v>32.35</v>
      </c>
      <c r="E22">
        <v>5.2</v>
      </c>
      <c r="F22">
        <v>420</v>
      </c>
      <c r="G22" t="s">
        <v>65</v>
      </c>
      <c r="H22" s="2"/>
    </row>
    <row r="23" spans="1:8" x14ac:dyDescent="0.25">
      <c r="A23" s="56" t="s">
        <v>67</v>
      </c>
      <c r="B23" s="24" t="s">
        <v>571</v>
      </c>
      <c r="C23" s="1">
        <v>425</v>
      </c>
      <c r="D23" s="73">
        <v>32.35</v>
      </c>
      <c r="E23">
        <v>5.2</v>
      </c>
      <c r="F23">
        <v>440</v>
      </c>
      <c r="G23" t="s">
        <v>67</v>
      </c>
      <c r="H23" s="2"/>
    </row>
    <row r="24" spans="1:8" x14ac:dyDescent="0.25">
      <c r="A24" s="56" t="s">
        <v>69</v>
      </c>
      <c r="B24" s="24" t="s">
        <v>572</v>
      </c>
      <c r="C24" s="1">
        <v>445</v>
      </c>
      <c r="D24" s="73">
        <v>32.35</v>
      </c>
      <c r="E24">
        <v>5.2</v>
      </c>
      <c r="F24">
        <v>460</v>
      </c>
      <c r="G24" t="s">
        <v>69</v>
      </c>
      <c r="H24" s="2"/>
    </row>
    <row r="25" spans="1:8" x14ac:dyDescent="0.25">
      <c r="A25" s="58" t="s">
        <v>71</v>
      </c>
      <c r="B25" s="28" t="s">
        <v>573</v>
      </c>
      <c r="C25" s="32">
        <v>465</v>
      </c>
      <c r="D25" s="73">
        <v>32.35</v>
      </c>
      <c r="E25" s="4">
        <v>5.2</v>
      </c>
      <c r="F25">
        <v>480</v>
      </c>
      <c r="G25" t="s">
        <v>71</v>
      </c>
      <c r="H25" s="3"/>
    </row>
    <row r="26" spans="1:8" x14ac:dyDescent="0.25">
      <c r="A26" s="331" t="s">
        <v>574</v>
      </c>
      <c r="B26" s="332"/>
      <c r="C26" s="88" t="s">
        <v>76</v>
      </c>
      <c r="D26" s="19"/>
      <c r="E26" s="19"/>
      <c r="F26" s="19"/>
      <c r="G26" s="19"/>
      <c r="H26" s="6"/>
    </row>
    <row r="27" spans="1:8" x14ac:dyDescent="0.25">
      <c r="A27" s="56" t="s">
        <v>77</v>
      </c>
      <c r="B27" s="24" t="s">
        <v>575</v>
      </c>
      <c r="C27" s="1">
        <v>300</v>
      </c>
      <c r="D27" t="s">
        <v>77</v>
      </c>
      <c r="H27" s="2"/>
    </row>
    <row r="28" spans="1:8" x14ac:dyDescent="0.25">
      <c r="A28" s="56" t="s">
        <v>79</v>
      </c>
      <c r="B28" s="24" t="s">
        <v>576</v>
      </c>
      <c r="C28" s="1">
        <v>315</v>
      </c>
      <c r="D28" t="s">
        <v>79</v>
      </c>
      <c r="H28" s="2"/>
    </row>
    <row r="29" spans="1:8" x14ac:dyDescent="0.25">
      <c r="A29" s="56" t="s">
        <v>81</v>
      </c>
      <c r="B29" s="24" t="s">
        <v>577</v>
      </c>
      <c r="C29" s="1">
        <v>330</v>
      </c>
      <c r="D29" t="s">
        <v>81</v>
      </c>
      <c r="H29" s="2"/>
    </row>
    <row r="30" spans="1:8" x14ac:dyDescent="0.25">
      <c r="A30" s="56" t="s">
        <v>83</v>
      </c>
      <c r="B30" s="24" t="s">
        <v>578</v>
      </c>
      <c r="C30" s="1">
        <v>345</v>
      </c>
      <c r="D30" t="s">
        <v>83</v>
      </c>
      <c r="H30" s="2"/>
    </row>
    <row r="31" spans="1:8" x14ac:dyDescent="0.25">
      <c r="A31" s="56" t="s">
        <v>85</v>
      </c>
      <c r="B31" s="24" t="s">
        <v>579</v>
      </c>
      <c r="C31" s="1">
        <v>360</v>
      </c>
      <c r="D31" t="s">
        <v>85</v>
      </c>
      <c r="H31" s="2"/>
    </row>
    <row r="32" spans="1:8" x14ac:dyDescent="0.25">
      <c r="A32" s="56" t="s">
        <v>87</v>
      </c>
      <c r="B32" s="24" t="s">
        <v>580</v>
      </c>
      <c r="C32" s="1">
        <v>375</v>
      </c>
      <c r="D32" t="s">
        <v>87</v>
      </c>
      <c r="H32" s="2"/>
    </row>
    <row r="33" spans="1:8" x14ac:dyDescent="0.25">
      <c r="A33" s="56" t="s">
        <v>89</v>
      </c>
      <c r="B33" s="24" t="s">
        <v>581</v>
      </c>
      <c r="C33" s="1">
        <v>390</v>
      </c>
      <c r="D33" t="s">
        <v>89</v>
      </c>
      <c r="H33" s="2"/>
    </row>
    <row r="34" spans="1:8" x14ac:dyDescent="0.25">
      <c r="A34" s="56" t="s">
        <v>91</v>
      </c>
      <c r="B34" s="24" t="s">
        <v>582</v>
      </c>
      <c r="C34" s="1">
        <v>405</v>
      </c>
      <c r="D34" t="s">
        <v>91</v>
      </c>
      <c r="H34" s="2"/>
    </row>
    <row r="35" spans="1:8" x14ac:dyDescent="0.25">
      <c r="A35" s="56" t="s">
        <v>93</v>
      </c>
      <c r="B35" s="24" t="s">
        <v>583</v>
      </c>
      <c r="C35" s="1">
        <v>420</v>
      </c>
      <c r="D35" t="s">
        <v>93</v>
      </c>
      <c r="H35" s="2"/>
    </row>
    <row r="36" spans="1:8" x14ac:dyDescent="0.25">
      <c r="A36" s="56" t="s">
        <v>95</v>
      </c>
      <c r="B36" s="24" t="s">
        <v>584</v>
      </c>
      <c r="C36" s="1">
        <v>435</v>
      </c>
      <c r="D36" t="s">
        <v>95</v>
      </c>
      <c r="H36" s="2"/>
    </row>
    <row r="37" spans="1:8" x14ac:dyDescent="0.25">
      <c r="A37" s="56" t="s">
        <v>97</v>
      </c>
      <c r="B37" s="24" t="s">
        <v>585</v>
      </c>
      <c r="C37" s="1">
        <v>450</v>
      </c>
      <c r="D37" t="s">
        <v>97</v>
      </c>
      <c r="H37" s="2"/>
    </row>
    <row r="38" spans="1:8" x14ac:dyDescent="0.25">
      <c r="A38" s="58" t="s">
        <v>99</v>
      </c>
      <c r="B38" s="28" t="s">
        <v>586</v>
      </c>
      <c r="C38" s="32">
        <v>465</v>
      </c>
      <c r="D38" t="s">
        <v>99</v>
      </c>
      <c r="E38" s="4"/>
      <c r="F38" s="4"/>
      <c r="G38" s="4"/>
      <c r="H38" s="3"/>
    </row>
    <row r="39" spans="1:8" x14ac:dyDescent="0.25">
      <c r="A39" s="331" t="s">
        <v>107</v>
      </c>
      <c r="B39" s="332"/>
      <c r="C39" s="18" t="s">
        <v>108</v>
      </c>
      <c r="D39" s="19"/>
      <c r="E39" s="19"/>
      <c r="F39" s="19"/>
      <c r="G39" s="19"/>
      <c r="H39" s="6"/>
    </row>
    <row r="40" spans="1:8" x14ac:dyDescent="0.25">
      <c r="A40" s="56" t="s">
        <v>123</v>
      </c>
      <c r="B40" s="24" t="s">
        <v>587</v>
      </c>
      <c r="C40" s="1">
        <v>450</v>
      </c>
      <c r="D40" t="s">
        <v>123</v>
      </c>
      <c r="H40" s="2"/>
    </row>
    <row r="41" spans="1:8" x14ac:dyDescent="0.25">
      <c r="A41" s="56" t="s">
        <v>125</v>
      </c>
      <c r="B41" s="24" t="s">
        <v>588</v>
      </c>
      <c r="C41" s="1">
        <v>460</v>
      </c>
      <c r="D41" t="s">
        <v>125</v>
      </c>
      <c r="H41" s="2"/>
    </row>
    <row r="42" spans="1:8" x14ac:dyDescent="0.25">
      <c r="A42" s="56" t="s">
        <v>127</v>
      </c>
      <c r="B42" s="24" t="s">
        <v>589</v>
      </c>
      <c r="C42" s="1">
        <v>470</v>
      </c>
      <c r="D42" t="s">
        <v>127</v>
      </c>
      <c r="H42" s="2"/>
    </row>
    <row r="43" spans="1:8" x14ac:dyDescent="0.25">
      <c r="A43" s="56" t="s">
        <v>129</v>
      </c>
      <c r="B43" s="24" t="s">
        <v>590</v>
      </c>
      <c r="C43" s="1">
        <v>480</v>
      </c>
      <c r="D43" t="s">
        <v>129</v>
      </c>
      <c r="H43" s="2"/>
    </row>
    <row r="44" spans="1:8" x14ac:dyDescent="0.25">
      <c r="A44" s="56" t="s">
        <v>133</v>
      </c>
      <c r="B44" s="24" t="s">
        <v>591</v>
      </c>
      <c r="C44" s="1">
        <v>490</v>
      </c>
      <c r="D44" t="s">
        <v>133</v>
      </c>
      <c r="H44" s="2"/>
    </row>
    <row r="45" spans="1:8" x14ac:dyDescent="0.25">
      <c r="A45" s="56" t="s">
        <v>136</v>
      </c>
      <c r="B45" s="24" t="s">
        <v>592</v>
      </c>
      <c r="C45" s="1">
        <v>500</v>
      </c>
      <c r="D45" t="s">
        <v>136</v>
      </c>
      <c r="H45" s="2"/>
    </row>
    <row r="46" spans="1:8" x14ac:dyDescent="0.25">
      <c r="A46" s="56" t="s">
        <v>138</v>
      </c>
      <c r="B46" s="24" t="s">
        <v>593</v>
      </c>
      <c r="C46" s="1">
        <v>510</v>
      </c>
      <c r="D46" t="s">
        <v>138</v>
      </c>
      <c r="H46" s="2"/>
    </row>
    <row r="47" spans="1:8" x14ac:dyDescent="0.25">
      <c r="A47" s="56" t="s">
        <v>140</v>
      </c>
      <c r="B47" s="24" t="s">
        <v>594</v>
      </c>
      <c r="C47" s="1">
        <v>520</v>
      </c>
      <c r="D47" t="s">
        <v>140</v>
      </c>
      <c r="H47" s="2"/>
    </row>
    <row r="48" spans="1:8" x14ac:dyDescent="0.25">
      <c r="A48" s="56" t="s">
        <v>142</v>
      </c>
      <c r="B48" s="24" t="s">
        <v>595</v>
      </c>
      <c r="C48" s="1">
        <v>530</v>
      </c>
      <c r="D48" t="s">
        <v>142</v>
      </c>
      <c r="H48" s="2"/>
    </row>
    <row r="49" spans="1:8" x14ac:dyDescent="0.25">
      <c r="A49" s="58" t="s">
        <v>596</v>
      </c>
      <c r="B49" s="28" t="s">
        <v>597</v>
      </c>
      <c r="C49" s="1">
        <v>540</v>
      </c>
      <c r="D49" t="s">
        <v>596</v>
      </c>
      <c r="E49" s="4"/>
      <c r="F49" s="4"/>
      <c r="G49" s="4"/>
      <c r="H49" s="3"/>
    </row>
    <row r="50" spans="1:8" x14ac:dyDescent="0.25">
      <c r="A50" s="331" t="s">
        <v>416</v>
      </c>
      <c r="B50" s="332"/>
      <c r="C50" s="18" t="s">
        <v>145</v>
      </c>
      <c r="D50" s="19"/>
      <c r="E50" s="19"/>
      <c r="F50" s="19"/>
      <c r="G50" s="19"/>
      <c r="H50" s="6"/>
    </row>
    <row r="51" spans="1:8" x14ac:dyDescent="0.25">
      <c r="A51" s="56" t="s">
        <v>152</v>
      </c>
      <c r="B51" s="24" t="s">
        <v>598</v>
      </c>
      <c r="C51" s="1">
        <v>390</v>
      </c>
      <c r="D51" t="s">
        <v>152</v>
      </c>
      <c r="H51" s="2"/>
    </row>
    <row r="52" spans="1:8" x14ac:dyDescent="0.25">
      <c r="A52" s="56" t="s">
        <v>154</v>
      </c>
      <c r="B52" s="24" t="s">
        <v>599</v>
      </c>
      <c r="C52" s="1">
        <v>400</v>
      </c>
      <c r="D52" t="s">
        <v>154</v>
      </c>
      <c r="H52" s="2"/>
    </row>
    <row r="53" spans="1:8" x14ac:dyDescent="0.25">
      <c r="A53" s="56" t="s">
        <v>156</v>
      </c>
      <c r="B53" s="24" t="s">
        <v>600</v>
      </c>
      <c r="C53" s="1">
        <v>410</v>
      </c>
      <c r="D53" t="s">
        <v>156</v>
      </c>
      <c r="H53" s="2"/>
    </row>
    <row r="54" spans="1:8" x14ac:dyDescent="0.25">
      <c r="A54" s="56" t="s">
        <v>158</v>
      </c>
      <c r="B54" s="24" t="s">
        <v>601</v>
      </c>
      <c r="C54" s="1">
        <v>420</v>
      </c>
      <c r="D54" t="s">
        <v>158</v>
      </c>
      <c r="H54" s="2"/>
    </row>
    <row r="55" spans="1:8" x14ac:dyDescent="0.25">
      <c r="A55" s="56" t="s">
        <v>160</v>
      </c>
      <c r="B55" s="24" t="s">
        <v>602</v>
      </c>
      <c r="C55" s="1">
        <v>430</v>
      </c>
      <c r="D55" t="s">
        <v>160</v>
      </c>
      <c r="H55" s="2"/>
    </row>
    <row r="56" spans="1:8" x14ac:dyDescent="0.25">
      <c r="A56" s="56" t="s">
        <v>162</v>
      </c>
      <c r="B56" s="24" t="s">
        <v>603</v>
      </c>
      <c r="C56" s="1">
        <v>440</v>
      </c>
      <c r="D56" t="s">
        <v>162</v>
      </c>
      <c r="H56" s="2"/>
    </row>
    <row r="57" spans="1:8" x14ac:dyDescent="0.25">
      <c r="A57" s="56" t="s">
        <v>164</v>
      </c>
      <c r="B57" s="24" t="s">
        <v>604</v>
      </c>
      <c r="C57" s="1">
        <v>450</v>
      </c>
      <c r="D57" t="s">
        <v>164</v>
      </c>
      <c r="H57" s="2"/>
    </row>
    <row r="58" spans="1:8" x14ac:dyDescent="0.25">
      <c r="A58" s="56" t="s">
        <v>166</v>
      </c>
      <c r="B58" s="24" t="s">
        <v>605</v>
      </c>
      <c r="C58" s="1">
        <v>460</v>
      </c>
      <c r="D58" t="s">
        <v>166</v>
      </c>
      <c r="H58" s="2"/>
    </row>
    <row r="59" spans="1:8" x14ac:dyDescent="0.25">
      <c r="A59" s="56" t="s">
        <v>168</v>
      </c>
      <c r="B59" s="24" t="s">
        <v>606</v>
      </c>
      <c r="C59" s="1">
        <v>470</v>
      </c>
      <c r="D59" t="s">
        <v>168</v>
      </c>
      <c r="H59" s="2"/>
    </row>
    <row r="60" spans="1:8" x14ac:dyDescent="0.25">
      <c r="A60" s="56" t="s">
        <v>171</v>
      </c>
      <c r="B60" s="24" t="s">
        <v>607</v>
      </c>
      <c r="C60" s="1">
        <v>480</v>
      </c>
      <c r="D60" t="s">
        <v>171</v>
      </c>
      <c r="E60" s="4"/>
      <c r="F60" s="4"/>
      <c r="G60" s="4"/>
      <c r="H60" s="3"/>
    </row>
    <row r="61" spans="1:8" x14ac:dyDescent="0.25">
      <c r="A61" s="331" t="s">
        <v>181</v>
      </c>
      <c r="B61" s="332"/>
      <c r="C61" s="18" t="s">
        <v>182</v>
      </c>
      <c r="D61" s="5" t="s">
        <v>4</v>
      </c>
      <c r="E61" s="19"/>
      <c r="G61" s="19"/>
      <c r="H61" s="6"/>
    </row>
    <row r="62" spans="1:8" x14ac:dyDescent="0.25">
      <c r="A62" s="56" t="s">
        <v>207</v>
      </c>
      <c r="B62" s="24" t="s">
        <v>608</v>
      </c>
      <c r="C62" s="1">
        <v>320</v>
      </c>
      <c r="D62">
        <v>0</v>
      </c>
      <c r="E62" t="s">
        <v>207</v>
      </c>
      <c r="H62" s="2"/>
    </row>
    <row r="63" spans="1:8" x14ac:dyDescent="0.25">
      <c r="A63" s="56" t="s">
        <v>209</v>
      </c>
      <c r="B63" s="24" t="s">
        <v>609</v>
      </c>
      <c r="C63" s="1">
        <v>330</v>
      </c>
      <c r="D63">
        <v>2.6</v>
      </c>
      <c r="E63" t="s">
        <v>209</v>
      </c>
      <c r="H63" s="2"/>
    </row>
    <row r="64" spans="1:8" x14ac:dyDescent="0.25">
      <c r="A64" s="56" t="s">
        <v>211</v>
      </c>
      <c r="B64" s="24" t="s">
        <v>610</v>
      </c>
      <c r="C64" s="1">
        <v>340</v>
      </c>
      <c r="D64">
        <f>D63+2.6</f>
        <v>5.2</v>
      </c>
      <c r="E64" t="s">
        <v>211</v>
      </c>
      <c r="H64" s="2"/>
    </row>
    <row r="65" spans="1:22" x14ac:dyDescent="0.25">
      <c r="A65" s="56" t="s">
        <v>213</v>
      </c>
      <c r="B65" s="24" t="s">
        <v>611</v>
      </c>
      <c r="C65" s="1">
        <v>350</v>
      </c>
      <c r="D65">
        <f>D64+2.6</f>
        <v>7.8000000000000007</v>
      </c>
      <c r="E65" t="s">
        <v>213</v>
      </c>
      <c r="H65" s="2"/>
    </row>
    <row r="66" spans="1:22" x14ac:dyDescent="0.25">
      <c r="A66" s="56" t="s">
        <v>215</v>
      </c>
      <c r="B66" s="24" t="s">
        <v>612</v>
      </c>
      <c r="C66" s="1">
        <v>360</v>
      </c>
      <c r="D66">
        <f t="shared" ref="D66:D80" si="0">D65+2.6</f>
        <v>10.4</v>
      </c>
      <c r="E66" t="s">
        <v>215</v>
      </c>
      <c r="H66" s="2"/>
    </row>
    <row r="67" spans="1:22" x14ac:dyDescent="0.25">
      <c r="A67" s="56" t="s">
        <v>217</v>
      </c>
      <c r="B67" s="24" t="s">
        <v>613</v>
      </c>
      <c r="C67" s="1">
        <v>370</v>
      </c>
      <c r="D67">
        <f t="shared" si="0"/>
        <v>13</v>
      </c>
      <c r="E67" t="s">
        <v>217</v>
      </c>
      <c r="H67" s="2"/>
    </row>
    <row r="68" spans="1:22" x14ac:dyDescent="0.25">
      <c r="A68" s="56" t="s">
        <v>219</v>
      </c>
      <c r="B68" s="24" t="s">
        <v>614</v>
      </c>
      <c r="C68" s="1">
        <v>380</v>
      </c>
      <c r="D68">
        <f t="shared" si="0"/>
        <v>15.6</v>
      </c>
      <c r="E68" t="s">
        <v>219</v>
      </c>
      <c r="H68" s="2"/>
    </row>
    <row r="69" spans="1:22" x14ac:dyDescent="0.25">
      <c r="A69" s="56" t="s">
        <v>221</v>
      </c>
      <c r="B69" s="24" t="s">
        <v>615</v>
      </c>
      <c r="C69" s="1">
        <v>390</v>
      </c>
      <c r="D69">
        <f t="shared" si="0"/>
        <v>18.2</v>
      </c>
      <c r="E69" t="s">
        <v>221</v>
      </c>
      <c r="H69" s="2"/>
    </row>
    <row r="70" spans="1:22" x14ac:dyDescent="0.25">
      <c r="A70" s="56" t="s">
        <v>223</v>
      </c>
      <c r="B70" s="24" t="s">
        <v>616</v>
      </c>
      <c r="C70" s="1">
        <v>400</v>
      </c>
      <c r="D70">
        <f t="shared" si="0"/>
        <v>20.8</v>
      </c>
      <c r="E70" t="s">
        <v>223</v>
      </c>
      <c r="H70" s="2"/>
    </row>
    <row r="71" spans="1:22" ht="19.5" x14ac:dyDescent="0.25">
      <c r="A71" s="56" t="s">
        <v>225</v>
      </c>
      <c r="B71" s="24" t="s">
        <v>617</v>
      </c>
      <c r="C71" s="1">
        <v>410</v>
      </c>
      <c r="D71">
        <f t="shared" si="0"/>
        <v>23.400000000000002</v>
      </c>
      <c r="E71" t="s">
        <v>225</v>
      </c>
      <c r="H71" s="2"/>
      <c r="L71" s="86"/>
      <c r="M71" s="85"/>
      <c r="N71" s="84"/>
      <c r="O71" s="83"/>
      <c r="P71" s="61"/>
      <c r="Q71" s="61"/>
      <c r="R71" s="61"/>
      <c r="S71" s="61"/>
      <c r="T71" s="86"/>
      <c r="U71" s="85"/>
    </row>
    <row r="72" spans="1:22" ht="19.5" x14ac:dyDescent="0.25">
      <c r="A72" s="56" t="s">
        <v>227</v>
      </c>
      <c r="B72" s="24" t="s">
        <v>618</v>
      </c>
      <c r="C72" s="1">
        <v>420</v>
      </c>
      <c r="D72">
        <f t="shared" si="0"/>
        <v>26.000000000000004</v>
      </c>
      <c r="E72" t="s">
        <v>227</v>
      </c>
      <c r="H72" s="2"/>
      <c r="L72" s="83"/>
      <c r="M72" s="83"/>
      <c r="N72" s="84"/>
      <c r="O72" s="83"/>
      <c r="P72" s="61"/>
      <c r="Q72" s="61"/>
      <c r="R72" s="61"/>
      <c r="S72" s="61"/>
      <c r="T72" s="83"/>
      <c r="U72" s="83"/>
    </row>
    <row r="73" spans="1:22" ht="19.5" x14ac:dyDescent="0.25">
      <c r="A73" s="56" t="s">
        <v>229</v>
      </c>
      <c r="B73" s="24" t="s">
        <v>619</v>
      </c>
      <c r="C73" s="1">
        <v>430</v>
      </c>
      <c r="D73">
        <f t="shared" si="0"/>
        <v>28.600000000000005</v>
      </c>
      <c r="E73" t="s">
        <v>229</v>
      </c>
      <c r="H73" s="2"/>
      <c r="L73" s="83"/>
      <c r="M73" s="83"/>
      <c r="N73" s="84"/>
      <c r="O73" s="83"/>
      <c r="P73" s="61"/>
      <c r="Q73" s="61"/>
      <c r="R73" s="61"/>
      <c r="S73" s="61"/>
      <c r="T73" s="83"/>
      <c r="U73" s="83"/>
    </row>
    <row r="74" spans="1:22" ht="19.5" x14ac:dyDescent="0.25">
      <c r="A74" s="56" t="s">
        <v>231</v>
      </c>
      <c r="B74" s="24" t="s">
        <v>620</v>
      </c>
      <c r="C74" s="1">
        <v>440</v>
      </c>
      <c r="D74">
        <f t="shared" si="0"/>
        <v>31.200000000000006</v>
      </c>
      <c r="E74" t="s">
        <v>231</v>
      </c>
      <c r="H74" s="2"/>
      <c r="L74" s="83"/>
      <c r="M74" s="83"/>
      <c r="N74" s="84"/>
      <c r="O74" s="83"/>
      <c r="P74" s="61"/>
      <c r="Q74" s="61"/>
      <c r="R74" s="61"/>
      <c r="S74" s="61"/>
      <c r="T74" s="83"/>
      <c r="U74" s="83"/>
    </row>
    <row r="75" spans="1:22" ht="19.5" x14ac:dyDescent="0.25">
      <c r="A75" s="56" t="s">
        <v>233</v>
      </c>
      <c r="B75" s="24" t="s">
        <v>621</v>
      </c>
      <c r="C75" s="1">
        <v>450</v>
      </c>
      <c r="D75">
        <f t="shared" si="0"/>
        <v>33.800000000000004</v>
      </c>
      <c r="E75" t="s">
        <v>233</v>
      </c>
      <c r="H75" s="2"/>
      <c r="L75" s="83"/>
      <c r="M75" s="83"/>
      <c r="N75" s="84"/>
      <c r="O75" s="83"/>
      <c r="P75" s="61"/>
      <c r="Q75" s="61"/>
      <c r="R75" s="61"/>
      <c r="S75" s="61"/>
      <c r="T75" s="83"/>
      <c r="U75" s="83"/>
    </row>
    <row r="76" spans="1:22" ht="19.5" x14ac:dyDescent="0.25">
      <c r="A76" s="56" t="s">
        <v>235</v>
      </c>
      <c r="B76" s="24" t="s">
        <v>622</v>
      </c>
      <c r="C76" s="1">
        <v>460</v>
      </c>
      <c r="D76">
        <f t="shared" si="0"/>
        <v>36.400000000000006</v>
      </c>
      <c r="E76" t="s">
        <v>235</v>
      </c>
      <c r="H76" s="2"/>
      <c r="L76" s="83"/>
      <c r="M76" s="83"/>
      <c r="N76" s="84"/>
      <c r="O76" s="83"/>
      <c r="P76" s="61"/>
      <c r="Q76" s="61"/>
      <c r="R76" s="61"/>
      <c r="S76" s="61"/>
      <c r="T76" s="61"/>
      <c r="U76" s="61"/>
      <c r="V76" s="61"/>
    </row>
    <row r="77" spans="1:22" ht="19.5" x14ac:dyDescent="0.25">
      <c r="A77" s="56" t="s">
        <v>237</v>
      </c>
      <c r="B77" s="24" t="s">
        <v>623</v>
      </c>
      <c r="C77" s="1">
        <v>470</v>
      </c>
      <c r="D77">
        <f t="shared" si="0"/>
        <v>39.000000000000007</v>
      </c>
      <c r="E77" t="s">
        <v>237</v>
      </c>
      <c r="H77" s="2"/>
      <c r="L77" s="83"/>
      <c r="M77" s="83"/>
      <c r="N77" s="84"/>
      <c r="O77" s="83"/>
      <c r="P77" s="61"/>
      <c r="Q77" s="61"/>
      <c r="R77" s="61"/>
      <c r="S77" s="61"/>
      <c r="T77" s="61"/>
      <c r="U77" s="61"/>
      <c r="V77" s="61"/>
    </row>
    <row r="78" spans="1:22" ht="19.5" x14ac:dyDescent="0.25">
      <c r="A78" s="56" t="s">
        <v>239</v>
      </c>
      <c r="B78" s="24" t="s">
        <v>624</v>
      </c>
      <c r="C78" s="1">
        <v>480</v>
      </c>
      <c r="D78">
        <f t="shared" si="0"/>
        <v>41.600000000000009</v>
      </c>
      <c r="E78" t="s">
        <v>239</v>
      </c>
      <c r="H78" s="2"/>
      <c r="P78" s="61"/>
      <c r="Q78" s="87"/>
      <c r="R78" s="85"/>
      <c r="S78" s="61"/>
      <c r="T78" s="61"/>
      <c r="U78" s="61"/>
      <c r="V78" s="61"/>
    </row>
    <row r="79" spans="1:22" ht="19.5" x14ac:dyDescent="0.25">
      <c r="A79" s="56" t="s">
        <v>241</v>
      </c>
      <c r="B79" s="24" t="s">
        <v>625</v>
      </c>
      <c r="C79" s="1">
        <v>490</v>
      </c>
      <c r="D79">
        <f t="shared" si="0"/>
        <v>44.20000000000001</v>
      </c>
      <c r="E79" t="s">
        <v>241</v>
      </c>
      <c r="H79" s="2"/>
      <c r="P79" s="61"/>
      <c r="Q79" s="84"/>
      <c r="R79" s="83"/>
      <c r="S79" s="61"/>
      <c r="T79" s="61"/>
      <c r="U79" s="61"/>
      <c r="V79" s="61"/>
    </row>
    <row r="80" spans="1:22" ht="19.5" x14ac:dyDescent="0.25">
      <c r="A80" s="58" t="s">
        <v>243</v>
      </c>
      <c r="B80" s="28" t="s">
        <v>626</v>
      </c>
      <c r="C80" s="32">
        <v>500</v>
      </c>
      <c r="D80" s="4">
        <f t="shared" si="0"/>
        <v>46.800000000000011</v>
      </c>
      <c r="E80" t="s">
        <v>243</v>
      </c>
      <c r="F80" s="4"/>
      <c r="G80" s="4"/>
      <c r="H80" s="3"/>
      <c r="P80" s="61"/>
      <c r="Q80" s="84"/>
      <c r="R80" s="83"/>
      <c r="S80" s="61"/>
      <c r="T80" s="61"/>
      <c r="U80" s="61"/>
      <c r="V80" s="61"/>
    </row>
    <row r="81" spans="1:22" ht="19.5" x14ac:dyDescent="0.25">
      <c r="A81" s="331" t="s">
        <v>269</v>
      </c>
      <c r="B81" s="332"/>
      <c r="C81" s="18" t="s">
        <v>270</v>
      </c>
      <c r="D81" s="19"/>
      <c r="E81" s="19"/>
      <c r="F81" s="19"/>
      <c r="G81" s="19"/>
      <c r="H81" s="6"/>
      <c r="P81" s="61"/>
      <c r="Q81" s="84"/>
      <c r="R81" s="83"/>
      <c r="S81" s="61"/>
      <c r="T81" s="61"/>
      <c r="U81" s="61"/>
      <c r="V81" s="61"/>
    </row>
    <row r="82" spans="1:22" ht="19.5" x14ac:dyDescent="0.25">
      <c r="A82" s="24" t="s">
        <v>271</v>
      </c>
      <c r="B82" s="24" t="s">
        <v>627</v>
      </c>
      <c r="C82" s="1">
        <f>10-5</f>
        <v>5</v>
      </c>
      <c r="H82" s="2"/>
      <c r="P82" s="61"/>
      <c r="Q82" s="84"/>
      <c r="R82" s="83"/>
      <c r="S82" s="61"/>
      <c r="T82" s="61"/>
      <c r="U82" s="61"/>
      <c r="V82" s="61"/>
    </row>
    <row r="83" spans="1:22" ht="19.5" x14ac:dyDescent="0.25">
      <c r="A83" s="24" t="s">
        <v>273</v>
      </c>
      <c r="B83" s="24" t="s">
        <v>628</v>
      </c>
      <c r="C83" s="1">
        <f>30-5</f>
        <v>25</v>
      </c>
      <c r="H83" s="2"/>
      <c r="P83" s="61"/>
      <c r="Q83" s="84"/>
      <c r="R83" s="83"/>
      <c r="S83" s="61"/>
      <c r="T83" s="61"/>
      <c r="U83" s="61"/>
      <c r="V83" s="61"/>
    </row>
    <row r="84" spans="1:22" ht="19.5" x14ac:dyDescent="0.25">
      <c r="A84" s="24" t="s">
        <v>275</v>
      </c>
      <c r="B84" s="24" t="s">
        <v>629</v>
      </c>
      <c r="C84" s="1">
        <f>30-5</f>
        <v>25</v>
      </c>
      <c r="H84" s="2"/>
      <c r="P84" s="61"/>
      <c r="Q84" s="61"/>
      <c r="R84" s="61"/>
      <c r="S84" s="61"/>
      <c r="T84" s="61"/>
      <c r="U84" s="61"/>
      <c r="V84" s="61"/>
    </row>
    <row r="85" spans="1:22" x14ac:dyDescent="0.25">
      <c r="A85" s="28" t="s">
        <v>277</v>
      </c>
      <c r="B85" s="24" t="s">
        <v>630</v>
      </c>
      <c r="C85" s="32">
        <f>25-5</f>
        <v>20</v>
      </c>
      <c r="D85" s="4"/>
      <c r="E85" s="4"/>
      <c r="F85" s="4"/>
      <c r="G85" s="4"/>
      <c r="H85" s="3"/>
    </row>
    <row r="86" spans="1:22" x14ac:dyDescent="0.25">
      <c r="A86" s="432" t="s">
        <v>489</v>
      </c>
      <c r="B86" s="332"/>
      <c r="C86" s="18"/>
      <c r="D86" s="19"/>
      <c r="E86" s="19"/>
      <c r="F86" s="19"/>
      <c r="G86" s="19"/>
      <c r="H86" s="6"/>
    </row>
    <row r="87" spans="1:22" x14ac:dyDescent="0.25">
      <c r="A87" s="56" t="s">
        <v>631</v>
      </c>
      <c r="B87" s="24" t="s">
        <v>632</v>
      </c>
      <c r="C87" s="1">
        <v>76</v>
      </c>
      <c r="H87" s="2"/>
    </row>
    <row r="88" spans="1:22" x14ac:dyDescent="0.25">
      <c r="A88" s="56" t="s">
        <v>633</v>
      </c>
      <c r="B88" s="24" t="s">
        <v>634</v>
      </c>
      <c r="C88" s="1">
        <v>80.5</v>
      </c>
      <c r="H88" s="2"/>
    </row>
    <row r="89" spans="1:22" x14ac:dyDescent="0.25">
      <c r="A89" s="56" t="s">
        <v>490</v>
      </c>
      <c r="B89" s="24" t="s">
        <v>635</v>
      </c>
      <c r="C89" s="1">
        <v>85</v>
      </c>
      <c r="H89" s="2"/>
    </row>
    <row r="90" spans="1:22" x14ac:dyDescent="0.25">
      <c r="A90" s="56" t="s">
        <v>636</v>
      </c>
      <c r="B90" s="24" t="s">
        <v>637</v>
      </c>
      <c r="C90" s="1">
        <v>89.5</v>
      </c>
      <c r="H90" s="2"/>
    </row>
    <row r="91" spans="1:22" x14ac:dyDescent="0.25">
      <c r="A91" s="56" t="s">
        <v>263</v>
      </c>
      <c r="B91" s="24" t="s">
        <v>638</v>
      </c>
      <c r="C91" s="32">
        <v>94</v>
      </c>
      <c r="D91" s="4"/>
      <c r="E91" s="4"/>
      <c r="F91" s="4"/>
      <c r="G91" s="4"/>
      <c r="H91" s="3"/>
    </row>
    <row r="92" spans="1:22" x14ac:dyDescent="0.25">
      <c r="A92" s="331" t="s">
        <v>495</v>
      </c>
      <c r="B92" s="332"/>
      <c r="C92" s="1"/>
      <c r="H92" s="2"/>
    </row>
    <row r="93" spans="1:22" x14ac:dyDescent="0.25">
      <c r="A93" s="71" t="s">
        <v>497</v>
      </c>
      <c r="B93" s="24" t="s">
        <v>639</v>
      </c>
      <c r="C93" s="1">
        <v>130</v>
      </c>
      <c r="H93" s="2"/>
    </row>
    <row r="94" spans="1:22" x14ac:dyDescent="0.25">
      <c r="A94" s="71" t="s">
        <v>640</v>
      </c>
      <c r="B94" s="24" t="s">
        <v>641</v>
      </c>
      <c r="C94" s="1">
        <v>100</v>
      </c>
      <c r="H94" s="2"/>
    </row>
    <row r="95" spans="1:22" x14ac:dyDescent="0.25">
      <c r="A95" s="331" t="s">
        <v>491</v>
      </c>
      <c r="B95" s="332"/>
      <c r="C95" s="18"/>
      <c r="D95" s="19"/>
      <c r="E95" s="19"/>
      <c r="F95" s="19"/>
      <c r="G95" s="19"/>
      <c r="H95" s="6"/>
    </row>
    <row r="96" spans="1:22" x14ac:dyDescent="0.25">
      <c r="A96" s="71" t="s">
        <v>642</v>
      </c>
      <c r="B96" s="24" t="s">
        <v>643</v>
      </c>
      <c r="C96" s="1">
        <v>3</v>
      </c>
      <c r="H96" s="2"/>
    </row>
    <row r="97" spans="1:8" x14ac:dyDescent="0.25">
      <c r="A97" s="71" t="s">
        <v>644</v>
      </c>
      <c r="B97" s="24" t="s">
        <v>645</v>
      </c>
      <c r="C97" s="1">
        <v>4</v>
      </c>
      <c r="H97" s="2"/>
    </row>
    <row r="98" spans="1:8" x14ac:dyDescent="0.25">
      <c r="A98" s="71" t="s">
        <v>646</v>
      </c>
      <c r="B98" s="24" t="s">
        <v>647</v>
      </c>
      <c r="C98" s="1">
        <v>4</v>
      </c>
      <c r="H98" s="2"/>
    </row>
    <row r="99" spans="1:8" x14ac:dyDescent="0.25">
      <c r="A99" s="71" t="s">
        <v>648</v>
      </c>
      <c r="B99" s="24" t="s">
        <v>649</v>
      </c>
      <c r="C99" s="1">
        <v>4</v>
      </c>
      <c r="H99" s="2"/>
    </row>
    <row r="100" spans="1:8" x14ac:dyDescent="0.25">
      <c r="A100" s="71" t="s">
        <v>650</v>
      </c>
      <c r="B100" s="24" t="s">
        <v>651</v>
      </c>
      <c r="C100" s="1">
        <v>4</v>
      </c>
      <c r="H100" s="2"/>
    </row>
    <row r="101" spans="1:8" x14ac:dyDescent="0.25">
      <c r="A101" s="71" t="s">
        <v>652</v>
      </c>
      <c r="B101" s="24" t="s">
        <v>653</v>
      </c>
      <c r="C101" s="1">
        <v>4</v>
      </c>
      <c r="H101" s="2"/>
    </row>
    <row r="102" spans="1:8" x14ac:dyDescent="0.25">
      <c r="A102" s="71" t="s">
        <v>493</v>
      </c>
      <c r="B102" s="24" t="s">
        <v>654</v>
      </c>
      <c r="C102" s="1">
        <v>5</v>
      </c>
      <c r="H102" s="2"/>
    </row>
    <row r="103" spans="1:8" x14ac:dyDescent="0.25">
      <c r="A103" s="71" t="s">
        <v>655</v>
      </c>
      <c r="B103" s="24" t="s">
        <v>656</v>
      </c>
      <c r="C103" s="1">
        <v>5</v>
      </c>
      <c r="H103" s="2"/>
    </row>
    <row r="104" spans="1:8" x14ac:dyDescent="0.25">
      <c r="A104" s="71" t="s">
        <v>657</v>
      </c>
      <c r="B104" s="24" t="s">
        <v>658</v>
      </c>
      <c r="C104" s="1">
        <v>5</v>
      </c>
      <c r="H104" s="2"/>
    </row>
    <row r="105" spans="1:8" x14ac:dyDescent="0.25">
      <c r="A105" s="71" t="s">
        <v>659</v>
      </c>
      <c r="B105" s="24" t="s">
        <v>660</v>
      </c>
      <c r="C105" s="1">
        <v>5</v>
      </c>
      <c r="H105" s="2"/>
    </row>
    <row r="106" spans="1:8" x14ac:dyDescent="0.25">
      <c r="A106" s="71" t="s">
        <v>661</v>
      </c>
      <c r="B106" s="24" t="s">
        <v>662</v>
      </c>
      <c r="C106" s="1">
        <v>5</v>
      </c>
      <c r="H106" s="2"/>
    </row>
    <row r="107" spans="1:8" x14ac:dyDescent="0.25">
      <c r="A107" s="331" t="s">
        <v>338</v>
      </c>
      <c r="B107" s="332"/>
      <c r="C107" s="43" t="s">
        <v>339</v>
      </c>
      <c r="D107" s="19"/>
      <c r="E107" s="19"/>
      <c r="F107" s="19"/>
      <c r="G107" s="19"/>
      <c r="H107" s="6"/>
    </row>
    <row r="108" spans="1:8" x14ac:dyDescent="0.25">
      <c r="A108" s="71" t="s">
        <v>663</v>
      </c>
      <c r="B108" s="24" t="s">
        <v>664</v>
      </c>
      <c r="C108" s="1">
        <v>77</v>
      </c>
      <c r="H108" s="2"/>
    </row>
    <row r="109" spans="1:8" x14ac:dyDescent="0.25">
      <c r="A109" s="71" t="s">
        <v>665</v>
      </c>
      <c r="B109" s="24" t="s">
        <v>666</v>
      </c>
      <c r="C109" s="1">
        <v>65.5</v>
      </c>
      <c r="H109" s="2"/>
    </row>
    <row r="110" spans="1:8" x14ac:dyDescent="0.25">
      <c r="A110" s="71" t="s">
        <v>667</v>
      </c>
      <c r="B110" s="24" t="s">
        <v>668</v>
      </c>
      <c r="C110" s="1">
        <v>54</v>
      </c>
      <c r="H110" s="2"/>
    </row>
    <row r="111" spans="1:8" x14ac:dyDescent="0.25">
      <c r="A111" s="71" t="s">
        <v>494</v>
      </c>
      <c r="B111" s="24" t="s">
        <v>669</v>
      </c>
      <c r="C111" s="1">
        <v>42.5</v>
      </c>
      <c r="H111" s="2"/>
    </row>
    <row r="112" spans="1:8" x14ac:dyDescent="0.25">
      <c r="A112" s="71" t="s">
        <v>670</v>
      </c>
      <c r="B112" s="24" t="s">
        <v>671</v>
      </c>
      <c r="C112" s="1">
        <v>31</v>
      </c>
      <c r="H112" s="2"/>
    </row>
    <row r="113" spans="1:20" x14ac:dyDescent="0.25">
      <c r="A113" s="71" t="s">
        <v>672</v>
      </c>
      <c r="B113" s="24" t="s">
        <v>673</v>
      </c>
      <c r="C113" s="1">
        <v>19.5</v>
      </c>
      <c r="H113" s="2"/>
    </row>
    <row r="114" spans="1:20" x14ac:dyDescent="0.25">
      <c r="A114" s="71" t="s">
        <v>674</v>
      </c>
      <c r="B114" s="24" t="s">
        <v>675</v>
      </c>
      <c r="C114" s="1">
        <v>8</v>
      </c>
      <c r="H114" s="2"/>
    </row>
    <row r="115" spans="1:20" x14ac:dyDescent="0.25">
      <c r="A115" s="71" t="s">
        <v>676</v>
      </c>
      <c r="B115" s="24" t="s">
        <v>677</v>
      </c>
      <c r="C115" s="1">
        <v>-3.5</v>
      </c>
      <c r="H115" s="2"/>
    </row>
    <row r="116" spans="1:20" x14ac:dyDescent="0.25">
      <c r="A116" s="71" t="s">
        <v>678</v>
      </c>
      <c r="B116" s="24" t="s">
        <v>679</v>
      </c>
      <c r="C116" s="32">
        <v>-15</v>
      </c>
      <c r="D116" s="4"/>
      <c r="E116" s="4"/>
      <c r="F116" s="4"/>
      <c r="G116" s="4"/>
      <c r="H116" s="3"/>
    </row>
    <row r="117" spans="1:20" x14ac:dyDescent="0.25">
      <c r="A117" s="430" t="s">
        <v>331</v>
      </c>
      <c r="B117" s="431"/>
      <c r="C117" s="31" t="s">
        <v>680</v>
      </c>
      <c r="D117" s="33"/>
      <c r="E117" s="19"/>
      <c r="F117" s="19"/>
      <c r="G117" s="19"/>
      <c r="H117" s="22"/>
      <c r="I117" s="27"/>
    </row>
    <row r="118" spans="1:20" x14ac:dyDescent="0.25">
      <c r="A118" s="23" t="s">
        <v>333</v>
      </c>
      <c r="B118" s="24" t="s">
        <v>681</v>
      </c>
      <c r="C118" s="1">
        <v>0.5</v>
      </c>
      <c r="D118" s="30"/>
      <c r="H118" s="2"/>
    </row>
    <row r="119" spans="1:20" x14ac:dyDescent="0.25">
      <c r="A119" s="23" t="s">
        <v>682</v>
      </c>
      <c r="B119" s="24" t="s">
        <v>683</v>
      </c>
      <c r="C119" s="1">
        <v>1.5</v>
      </c>
      <c r="D119" s="30"/>
      <c r="H119" s="2"/>
    </row>
    <row r="120" spans="1:20" x14ac:dyDescent="0.25">
      <c r="A120" s="23" t="s">
        <v>336</v>
      </c>
      <c r="B120" s="24" t="s">
        <v>684</v>
      </c>
      <c r="C120" s="1">
        <v>3</v>
      </c>
      <c r="D120" s="30"/>
      <c r="H120" s="2"/>
    </row>
    <row r="121" spans="1:20" x14ac:dyDescent="0.25">
      <c r="A121" s="327" t="s">
        <v>426</v>
      </c>
      <c r="B121" s="332"/>
      <c r="C121" s="31" t="s">
        <v>685</v>
      </c>
      <c r="D121" s="19"/>
      <c r="E121" s="19"/>
      <c r="F121" s="19"/>
      <c r="G121" s="19"/>
      <c r="H121" s="6"/>
    </row>
    <row r="122" spans="1:20" x14ac:dyDescent="0.25">
      <c r="A122" s="23" t="s">
        <v>686</v>
      </c>
      <c r="B122" s="44" t="s">
        <v>687</v>
      </c>
      <c r="C122" s="1">
        <v>0</v>
      </c>
      <c r="H122" s="2"/>
    </row>
    <row r="123" spans="1:20" x14ac:dyDescent="0.25">
      <c r="A123" s="23" t="s">
        <v>688</v>
      </c>
      <c r="B123" s="44" t="s">
        <v>689</v>
      </c>
      <c r="C123" s="1">
        <v>0</v>
      </c>
      <c r="H123" s="2"/>
    </row>
    <row r="124" spans="1:20" x14ac:dyDescent="0.25">
      <c r="A124" s="9" t="s">
        <v>303</v>
      </c>
      <c r="B124" s="44" t="s">
        <v>690</v>
      </c>
      <c r="C124" s="1">
        <v>5</v>
      </c>
      <c r="H124" s="2"/>
    </row>
    <row r="125" spans="1:20" x14ac:dyDescent="0.25">
      <c r="A125" s="9" t="s">
        <v>305</v>
      </c>
      <c r="B125" s="44" t="s">
        <v>691</v>
      </c>
      <c r="C125" s="1">
        <v>0</v>
      </c>
      <c r="H125" s="2"/>
    </row>
    <row r="126" spans="1:20" x14ac:dyDescent="0.25">
      <c r="A126" s="9" t="s">
        <v>301</v>
      </c>
      <c r="B126" s="44" t="s">
        <v>692</v>
      </c>
      <c r="C126" s="1">
        <v>5</v>
      </c>
      <c r="H126" s="2"/>
    </row>
    <row r="127" spans="1:20" x14ac:dyDescent="0.25">
      <c r="A127" s="9" t="s">
        <v>299</v>
      </c>
      <c r="B127" s="44" t="s">
        <v>693</v>
      </c>
      <c r="C127" s="1">
        <v>0</v>
      </c>
      <c r="H127" s="2"/>
    </row>
    <row r="128" spans="1:20" x14ac:dyDescent="0.25">
      <c r="A128" s="327" t="s">
        <v>500</v>
      </c>
      <c r="B128" s="423"/>
      <c r="C128" s="1"/>
      <c r="H128" s="2"/>
      <c r="T128" s="16"/>
    </row>
    <row r="129" spans="1:20" x14ac:dyDescent="0.25">
      <c r="A129" s="9" t="s">
        <v>311</v>
      </c>
      <c r="B129" s="24" t="s">
        <v>694</v>
      </c>
      <c r="C129" s="1"/>
      <c r="H129" s="2"/>
      <c r="T129" s="16"/>
    </row>
    <row r="130" spans="1:20" x14ac:dyDescent="0.25">
      <c r="A130" s="9" t="s">
        <v>695</v>
      </c>
      <c r="B130" s="24" t="s">
        <v>696</v>
      </c>
      <c r="C130" s="32"/>
      <c r="D130" s="4"/>
      <c r="E130" s="4"/>
      <c r="F130" s="4"/>
      <c r="G130" s="4"/>
      <c r="H130" s="3"/>
      <c r="T130" s="16"/>
    </row>
    <row r="131" spans="1:20" x14ac:dyDescent="0.25">
      <c r="A131" s="9" t="s">
        <v>501</v>
      </c>
      <c r="B131" s="24" t="s">
        <v>697</v>
      </c>
      <c r="C131" s="1"/>
      <c r="H131" s="2"/>
      <c r="T131" s="16"/>
    </row>
    <row r="132" spans="1:20" x14ac:dyDescent="0.25">
      <c r="A132" s="327" t="s">
        <v>503</v>
      </c>
      <c r="B132" s="332"/>
      <c r="C132" s="1"/>
      <c r="H132" s="2"/>
      <c r="T132" s="16"/>
    </row>
    <row r="133" spans="1:20" x14ac:dyDescent="0.25">
      <c r="A133" s="9" t="s">
        <v>504</v>
      </c>
      <c r="B133" s="24" t="s">
        <v>698</v>
      </c>
      <c r="C133" s="1">
        <f>7*2</f>
        <v>14</v>
      </c>
      <c r="H133" s="2"/>
      <c r="T133" s="16"/>
    </row>
    <row r="134" spans="1:20" x14ac:dyDescent="0.25">
      <c r="A134" s="9" t="s">
        <v>501</v>
      </c>
      <c r="B134" s="24" t="s">
        <v>697</v>
      </c>
      <c r="C134" s="1">
        <f>0</f>
        <v>0</v>
      </c>
      <c r="H134" s="2"/>
      <c r="T134" s="16"/>
    </row>
    <row r="135" spans="1:20" x14ac:dyDescent="0.25">
      <c r="A135" s="327" t="s">
        <v>318</v>
      </c>
      <c r="B135" s="332"/>
      <c r="C135" s="31" t="s">
        <v>319</v>
      </c>
      <c r="D135" s="19"/>
      <c r="E135" s="19"/>
      <c r="F135" s="19"/>
      <c r="G135" s="19"/>
      <c r="H135" s="6"/>
    </row>
    <row r="136" spans="1:20" x14ac:dyDescent="0.25">
      <c r="A136" s="9" t="s">
        <v>320</v>
      </c>
      <c r="B136" s="24" t="s">
        <v>699</v>
      </c>
      <c r="C136" s="1">
        <f>(53/2)*2</f>
        <v>53</v>
      </c>
      <c r="D136" s="34"/>
      <c r="H136" s="2"/>
    </row>
    <row r="137" spans="1:20" x14ac:dyDescent="0.25">
      <c r="A137" s="9" t="s">
        <v>323</v>
      </c>
      <c r="B137" s="24" t="s">
        <v>700</v>
      </c>
      <c r="C137" s="1">
        <f>(53/2)*2</f>
        <v>53</v>
      </c>
      <c r="D137" s="34"/>
      <c r="H137" s="2"/>
    </row>
    <row r="138" spans="1:20" x14ac:dyDescent="0.25">
      <c r="A138" s="9" t="s">
        <v>325</v>
      </c>
      <c r="B138" s="24" t="s">
        <v>701</v>
      </c>
      <c r="C138" s="1">
        <f>(53/2)*2</f>
        <v>53</v>
      </c>
      <c r="D138" s="34"/>
      <c r="H138" s="2"/>
    </row>
    <row r="139" spans="1:20" x14ac:dyDescent="0.25">
      <c r="A139" s="11" t="s">
        <v>329</v>
      </c>
      <c r="B139" s="28" t="s">
        <v>702</v>
      </c>
      <c r="C139" s="32">
        <v>62</v>
      </c>
      <c r="D139" s="35"/>
      <c r="E139" s="4"/>
      <c r="F139" s="4"/>
      <c r="G139" s="4"/>
      <c r="H139" s="3"/>
    </row>
    <row r="140" spans="1:20" x14ac:dyDescent="0.25">
      <c r="A140" s="327" t="s">
        <v>346</v>
      </c>
      <c r="B140" s="332"/>
      <c r="C140" s="31" t="s">
        <v>347</v>
      </c>
      <c r="D140" s="19"/>
      <c r="E140" s="19"/>
      <c r="F140" s="19"/>
      <c r="G140" s="19"/>
      <c r="H140" s="6"/>
    </row>
    <row r="141" spans="1:20" x14ac:dyDescent="0.25">
      <c r="A141" s="23" t="s">
        <v>348</v>
      </c>
      <c r="B141" s="44" t="s">
        <v>703</v>
      </c>
      <c r="C141" s="1">
        <f>22*25.4</f>
        <v>558.79999999999995</v>
      </c>
      <c r="H141" s="2"/>
    </row>
    <row r="142" spans="1:20" x14ac:dyDescent="0.25">
      <c r="A142" s="9" t="s">
        <v>350</v>
      </c>
      <c r="B142" s="24" t="s">
        <v>704</v>
      </c>
      <c r="C142" s="1">
        <v>609.6</v>
      </c>
      <c r="D142" s="36"/>
      <c r="H142" s="2"/>
    </row>
    <row r="143" spans="1:20" x14ac:dyDescent="0.25">
      <c r="A143" s="9" t="s">
        <v>352</v>
      </c>
      <c r="B143" s="24" t="s">
        <v>705</v>
      </c>
      <c r="C143" s="1">
        <v>635</v>
      </c>
      <c r="D143" s="36"/>
      <c r="H143" s="2"/>
    </row>
    <row r="144" spans="1:20" x14ac:dyDescent="0.25">
      <c r="A144" s="11" t="s">
        <v>354</v>
      </c>
      <c r="B144" s="28" t="s">
        <v>706</v>
      </c>
      <c r="C144" s="32">
        <v>660.4</v>
      </c>
      <c r="D144" s="37"/>
      <c r="E144" s="4"/>
      <c r="F144" s="4"/>
      <c r="G144" s="4"/>
      <c r="H144" s="3"/>
    </row>
    <row r="145" spans="1:8" x14ac:dyDescent="0.25">
      <c r="A145" s="321" t="s">
        <v>356</v>
      </c>
      <c r="B145" s="425"/>
      <c r="C145" s="426" t="s">
        <v>357</v>
      </c>
      <c r="D145" s="323"/>
      <c r="E145" s="19"/>
      <c r="F145" s="19"/>
      <c r="G145" s="19"/>
      <c r="H145" s="6"/>
    </row>
    <row r="146" spans="1:8" x14ac:dyDescent="0.25">
      <c r="A146" s="23" t="s">
        <v>320</v>
      </c>
      <c r="B146" s="24" t="s">
        <v>699</v>
      </c>
      <c r="C146">
        <v>86</v>
      </c>
      <c r="D146" s="36"/>
      <c r="H146" s="2"/>
    </row>
    <row r="147" spans="1:8" x14ac:dyDescent="0.25">
      <c r="A147" s="9" t="s">
        <v>359</v>
      </c>
      <c r="B147" s="24" t="s">
        <v>707</v>
      </c>
      <c r="C147">
        <v>94</v>
      </c>
      <c r="D147" s="36"/>
      <c r="H147" s="2"/>
    </row>
    <row r="148" spans="1:8" x14ac:dyDescent="0.25">
      <c r="A148" s="9" t="s">
        <v>361</v>
      </c>
      <c r="B148" s="24" t="s">
        <v>708</v>
      </c>
      <c r="C148">
        <f>45*2</f>
        <v>90</v>
      </c>
      <c r="D148" s="36"/>
      <c r="H148" s="2"/>
    </row>
    <row r="149" spans="1:8" x14ac:dyDescent="0.25">
      <c r="A149" s="9" t="s">
        <v>363</v>
      </c>
      <c r="B149" s="24" t="s">
        <v>709</v>
      </c>
      <c r="C149">
        <f>45*2</f>
        <v>90</v>
      </c>
      <c r="D149" s="36"/>
      <c r="H149" s="2"/>
    </row>
    <row r="150" spans="1:8" x14ac:dyDescent="0.25">
      <c r="A150" s="9" t="s">
        <v>365</v>
      </c>
      <c r="B150" s="24" t="s">
        <v>710</v>
      </c>
      <c r="C150">
        <v>94</v>
      </c>
      <c r="D150" s="36"/>
      <c r="H150" s="2"/>
    </row>
    <row r="151" spans="1:8" x14ac:dyDescent="0.25">
      <c r="A151" s="9" t="s">
        <v>367</v>
      </c>
      <c r="B151" s="24" t="s">
        <v>711</v>
      </c>
      <c r="C151">
        <v>84</v>
      </c>
      <c r="D151" s="36"/>
      <c r="H151" s="2"/>
    </row>
    <row r="152" spans="1:8" x14ac:dyDescent="0.25">
      <c r="A152" s="9" t="s">
        <v>369</v>
      </c>
      <c r="B152" s="24" t="s">
        <v>712</v>
      </c>
      <c r="C152">
        <v>92</v>
      </c>
      <c r="D152" s="36"/>
      <c r="H152" s="2"/>
    </row>
    <row r="153" spans="1:8" x14ac:dyDescent="0.25">
      <c r="A153" s="9" t="s">
        <v>371</v>
      </c>
      <c r="B153" s="24" t="s">
        <v>713</v>
      </c>
      <c r="C153">
        <f>48*2</f>
        <v>96</v>
      </c>
      <c r="D153" s="36"/>
      <c r="H153" s="2"/>
    </row>
    <row r="154" spans="1:8" x14ac:dyDescent="0.25">
      <c r="A154" s="9" t="s">
        <v>373</v>
      </c>
      <c r="B154" s="24" t="s">
        <v>714</v>
      </c>
      <c r="C154">
        <f>45*2</f>
        <v>90</v>
      </c>
      <c r="D154" s="36"/>
      <c r="H154" s="2"/>
    </row>
    <row r="155" spans="1:8" ht="15.75" thickBot="1" x14ac:dyDescent="0.3">
      <c r="A155" s="13" t="s">
        <v>375</v>
      </c>
      <c r="B155" s="29" t="s">
        <v>715</v>
      </c>
      <c r="C155" s="4">
        <f>45*2</f>
        <v>90</v>
      </c>
      <c r="D155" s="37"/>
      <c r="E155" s="4"/>
      <c r="F155" s="4"/>
      <c r="G155" s="4"/>
      <c r="H155" s="3"/>
    </row>
    <row r="159" spans="1:8" x14ac:dyDescent="0.25">
      <c r="C159" t="s">
        <v>716</v>
      </c>
      <c r="D159" t="s">
        <v>717</v>
      </c>
    </row>
    <row r="160" spans="1:8" x14ac:dyDescent="0.25">
      <c r="B160" s="17"/>
      <c r="C160" s="17"/>
      <c r="D160" s="34"/>
    </row>
    <row r="161" spans="1:4" x14ac:dyDescent="0.25">
      <c r="B161" s="17"/>
      <c r="C161" s="17"/>
      <c r="D161" s="34"/>
    </row>
    <row r="162" spans="1:4" x14ac:dyDescent="0.25">
      <c r="B162" s="17"/>
      <c r="C162" s="17"/>
      <c r="D162" s="34"/>
    </row>
    <row r="163" spans="1:4" x14ac:dyDescent="0.25">
      <c r="A163" s="8"/>
    </row>
    <row r="165" spans="1:4" x14ac:dyDescent="0.25">
      <c r="A165" s="424"/>
      <c r="B165" s="424"/>
      <c r="C165" s="424"/>
    </row>
  </sheetData>
  <mergeCells count="24">
    <mergeCell ref="A3:B3"/>
    <mergeCell ref="C3:H3"/>
    <mergeCell ref="A9:B9"/>
    <mergeCell ref="J11:P13"/>
    <mergeCell ref="A121:B121"/>
    <mergeCell ref="A117:B117"/>
    <mergeCell ref="A61:B61"/>
    <mergeCell ref="A107:B107"/>
    <mergeCell ref="A4:B4"/>
    <mergeCell ref="A17:B17"/>
    <mergeCell ref="A26:B26"/>
    <mergeCell ref="A39:B39"/>
    <mergeCell ref="A50:B50"/>
    <mergeCell ref="A92:B92"/>
    <mergeCell ref="A81:B81"/>
    <mergeCell ref="A86:B86"/>
    <mergeCell ref="A95:B95"/>
    <mergeCell ref="A128:B128"/>
    <mergeCell ref="A165:C165"/>
    <mergeCell ref="A140:B140"/>
    <mergeCell ref="A145:B145"/>
    <mergeCell ref="C145:D145"/>
    <mergeCell ref="A132:B132"/>
    <mergeCell ref="A135:B135"/>
  </mergeCells>
  <phoneticPr fontId="1" type="noConversion"/>
  <conditionalFormatting sqref="L71:O77">
    <cfRule type="expression" dxfId="4" priority="3">
      <formula>$E71="x"</formula>
    </cfRule>
  </conditionalFormatting>
  <conditionalFormatting sqref="Q78:R83">
    <cfRule type="expression" dxfId="3" priority="1">
      <formula>$E78="x"</formula>
    </cfRule>
  </conditionalFormatting>
  <conditionalFormatting sqref="T71:U75">
    <cfRule type="expression" dxfId="2" priority="2">
      <formula>$E71="x"</formula>
    </cfRule>
  </conditionalFormatting>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433"/>
  <sheetViews>
    <sheetView workbookViewId="0">
      <selection activeCell="B50" sqref="B50:C51"/>
    </sheetView>
  </sheetViews>
  <sheetFormatPr defaultColWidth="11.42578125" defaultRowHeight="15" x14ac:dyDescent="0.25"/>
  <cols>
    <col min="4" max="4" width="12.28515625" bestFit="1" customWidth="1"/>
    <col min="6" max="6" width="33" bestFit="1" customWidth="1"/>
  </cols>
  <sheetData>
    <row r="1" spans="1:7" x14ac:dyDescent="0.25">
      <c r="A1" t="s">
        <v>50</v>
      </c>
      <c r="B1" t="s">
        <v>718</v>
      </c>
      <c r="C1" t="s">
        <v>182</v>
      </c>
      <c r="D1" t="s">
        <v>719</v>
      </c>
      <c r="E1" t="s">
        <v>720</v>
      </c>
      <c r="F1" t="s">
        <v>721</v>
      </c>
      <c r="G1" t="s">
        <v>722</v>
      </c>
    </row>
    <row r="2" spans="1:7" x14ac:dyDescent="0.25">
      <c r="A2" t="s">
        <v>566</v>
      </c>
      <c r="B2" t="s">
        <v>550</v>
      </c>
      <c r="C2" t="s">
        <v>608</v>
      </c>
      <c r="D2" t="s">
        <v>639</v>
      </c>
      <c r="E2" t="s">
        <v>4</v>
      </c>
      <c r="F2" t="str">
        <f>CONCATENATE(A2,B2,C2,D2,E2)</f>
        <v>DHA1405DHA1150DHA1924DHA3240S</v>
      </c>
      <c r="G2" t="s">
        <v>504</v>
      </c>
    </row>
    <row r="3" spans="1:7" x14ac:dyDescent="0.25">
      <c r="A3" t="s">
        <v>566</v>
      </c>
      <c r="B3" t="s">
        <v>550</v>
      </c>
      <c r="C3" t="s">
        <v>608</v>
      </c>
      <c r="D3" t="s">
        <v>639</v>
      </c>
      <c r="E3" t="s">
        <v>51</v>
      </c>
      <c r="F3" t="str">
        <f t="shared" ref="F3:F66" si="0">CONCATENATE(A3,B3,C3,D3,E3)</f>
        <v>DHA1405DHA1150DHA1924DHA3240L</v>
      </c>
      <c r="G3" t="s">
        <v>504</v>
      </c>
    </row>
    <row r="4" spans="1:7" x14ac:dyDescent="0.25">
      <c r="A4" t="s">
        <v>566</v>
      </c>
      <c r="B4" t="s">
        <v>550</v>
      </c>
      <c r="C4" t="s">
        <v>608</v>
      </c>
      <c r="D4" t="s">
        <v>641</v>
      </c>
      <c r="E4" t="s">
        <v>4</v>
      </c>
      <c r="F4" t="str">
        <f t="shared" si="0"/>
        <v>DHA1405DHA1150DHA1924DHA3250S</v>
      </c>
      <c r="G4" t="s">
        <v>504</v>
      </c>
    </row>
    <row r="5" spans="1:7" x14ac:dyDescent="0.25">
      <c r="A5" t="s">
        <v>566</v>
      </c>
      <c r="B5" t="s">
        <v>550</v>
      </c>
      <c r="C5" t="s">
        <v>608</v>
      </c>
      <c r="D5" t="s">
        <v>641</v>
      </c>
      <c r="E5" t="s">
        <v>51</v>
      </c>
      <c r="F5" t="str">
        <f t="shared" si="0"/>
        <v>DHA1405DHA1150DHA1924DHA3250L</v>
      </c>
      <c r="G5" t="s">
        <v>504</v>
      </c>
    </row>
    <row r="6" spans="1:7" x14ac:dyDescent="0.25">
      <c r="A6" t="s">
        <v>566</v>
      </c>
      <c r="B6" t="s">
        <v>550</v>
      </c>
      <c r="C6" t="s">
        <v>609</v>
      </c>
      <c r="D6" t="s">
        <v>639</v>
      </c>
      <c r="E6" t="s">
        <v>4</v>
      </c>
      <c r="F6" t="str">
        <f t="shared" si="0"/>
        <v>DHA1405DHA1150DHA1926DHA3240S</v>
      </c>
      <c r="G6" t="s">
        <v>504</v>
      </c>
    </row>
    <row r="7" spans="1:7" x14ac:dyDescent="0.25">
      <c r="A7" t="s">
        <v>566</v>
      </c>
      <c r="B7" t="s">
        <v>550</v>
      </c>
      <c r="C7" t="s">
        <v>609</v>
      </c>
      <c r="D7" t="s">
        <v>639</v>
      </c>
      <c r="E7" t="s">
        <v>51</v>
      </c>
      <c r="F7" t="str">
        <f t="shared" si="0"/>
        <v>DHA1405DHA1150DHA1926DHA3240L</v>
      </c>
      <c r="G7" t="s">
        <v>504</v>
      </c>
    </row>
    <row r="8" spans="1:7" x14ac:dyDescent="0.25">
      <c r="A8" t="s">
        <v>566</v>
      </c>
      <c r="B8" t="s">
        <v>550</v>
      </c>
      <c r="C8" t="s">
        <v>609</v>
      </c>
      <c r="D8" t="s">
        <v>641</v>
      </c>
      <c r="E8" t="s">
        <v>4</v>
      </c>
      <c r="F8" t="str">
        <f t="shared" si="0"/>
        <v>DHA1405DHA1150DHA1926DHA3250S</v>
      </c>
      <c r="G8" t="s">
        <v>504</v>
      </c>
    </row>
    <row r="9" spans="1:7" x14ac:dyDescent="0.25">
      <c r="A9" t="s">
        <v>566</v>
      </c>
      <c r="B9" t="s">
        <v>550</v>
      </c>
      <c r="C9" t="s">
        <v>609</v>
      </c>
      <c r="D9" t="s">
        <v>641</v>
      </c>
      <c r="E9" t="s">
        <v>51</v>
      </c>
      <c r="F9" t="str">
        <f t="shared" si="0"/>
        <v>DHA1405DHA1150DHA1926DHA3250L</v>
      </c>
      <c r="G9" t="s">
        <v>504</v>
      </c>
    </row>
    <row r="10" spans="1:7" x14ac:dyDescent="0.25">
      <c r="A10" t="s">
        <v>566</v>
      </c>
      <c r="B10" t="s">
        <v>550</v>
      </c>
      <c r="C10" t="s">
        <v>610</v>
      </c>
      <c r="D10" t="s">
        <v>639</v>
      </c>
      <c r="E10" t="s">
        <v>4</v>
      </c>
      <c r="F10" t="str">
        <f t="shared" si="0"/>
        <v>DHA1405DHA1150DHA1928DHA3240S</v>
      </c>
      <c r="G10" t="s">
        <v>504</v>
      </c>
    </row>
    <row r="11" spans="1:7" x14ac:dyDescent="0.25">
      <c r="A11" t="s">
        <v>566</v>
      </c>
      <c r="B11" t="s">
        <v>550</v>
      </c>
      <c r="C11" t="s">
        <v>610</v>
      </c>
      <c r="D11" t="s">
        <v>639</v>
      </c>
      <c r="E11" t="s">
        <v>51</v>
      </c>
      <c r="F11" t="str">
        <f t="shared" si="0"/>
        <v>DHA1405DHA1150DHA1928DHA3240L</v>
      </c>
      <c r="G11" t="s">
        <v>504</v>
      </c>
    </row>
    <row r="12" spans="1:7" x14ac:dyDescent="0.25">
      <c r="A12" t="s">
        <v>566</v>
      </c>
      <c r="B12" t="s">
        <v>550</v>
      </c>
      <c r="C12" t="s">
        <v>610</v>
      </c>
      <c r="D12" t="s">
        <v>641</v>
      </c>
      <c r="E12" t="s">
        <v>4</v>
      </c>
      <c r="F12" t="str">
        <f t="shared" si="0"/>
        <v>DHA1405DHA1150DHA1928DHA3250S</v>
      </c>
      <c r="G12" t="s">
        <v>501</v>
      </c>
    </row>
    <row r="13" spans="1:7" x14ac:dyDescent="0.25">
      <c r="A13" t="s">
        <v>566</v>
      </c>
      <c r="B13" t="s">
        <v>550</v>
      </c>
      <c r="C13" t="s">
        <v>610</v>
      </c>
      <c r="D13" t="s">
        <v>641</v>
      </c>
      <c r="E13" t="s">
        <v>51</v>
      </c>
      <c r="F13" t="str">
        <f t="shared" si="0"/>
        <v>DHA1405DHA1150DHA1928DHA3250L</v>
      </c>
      <c r="G13" t="s">
        <v>504</v>
      </c>
    </row>
    <row r="14" spans="1:7" x14ac:dyDescent="0.25">
      <c r="A14" t="s">
        <v>566</v>
      </c>
      <c r="B14" t="s">
        <v>550</v>
      </c>
      <c r="C14" t="s">
        <v>611</v>
      </c>
      <c r="D14" t="s">
        <v>639</v>
      </c>
      <c r="E14" t="s">
        <v>4</v>
      </c>
      <c r="F14" t="str">
        <f t="shared" si="0"/>
        <v>DHA1405DHA1150DHA1930DHA3240S</v>
      </c>
      <c r="G14" t="s">
        <v>501</v>
      </c>
    </row>
    <row r="15" spans="1:7" x14ac:dyDescent="0.25">
      <c r="A15" t="s">
        <v>566</v>
      </c>
      <c r="B15" t="s">
        <v>550</v>
      </c>
      <c r="C15" t="s">
        <v>611</v>
      </c>
      <c r="D15" t="s">
        <v>639</v>
      </c>
      <c r="E15" t="s">
        <v>51</v>
      </c>
      <c r="F15" t="str">
        <f t="shared" si="0"/>
        <v>DHA1405DHA1150DHA1930DHA3240L</v>
      </c>
      <c r="G15" t="s">
        <v>504</v>
      </c>
    </row>
    <row r="16" spans="1:7" x14ac:dyDescent="0.25">
      <c r="A16" t="s">
        <v>566</v>
      </c>
      <c r="B16" t="s">
        <v>550</v>
      </c>
      <c r="C16" t="s">
        <v>611</v>
      </c>
      <c r="D16" t="s">
        <v>641</v>
      </c>
      <c r="E16" t="s">
        <v>4</v>
      </c>
      <c r="F16" t="str">
        <f t="shared" si="0"/>
        <v>DHA1405DHA1150DHA1930DHA3250S</v>
      </c>
      <c r="G16" t="s">
        <v>501</v>
      </c>
    </row>
    <row r="17" spans="1:7" x14ac:dyDescent="0.25">
      <c r="A17" t="s">
        <v>566</v>
      </c>
      <c r="B17" t="s">
        <v>550</v>
      </c>
      <c r="C17" t="s">
        <v>611</v>
      </c>
      <c r="D17" t="s">
        <v>641</v>
      </c>
      <c r="E17" t="s">
        <v>51</v>
      </c>
      <c r="F17" t="str">
        <f t="shared" si="0"/>
        <v>DHA1405DHA1150DHA1930DHA3250L</v>
      </c>
      <c r="G17" t="s">
        <v>504</v>
      </c>
    </row>
    <row r="18" spans="1:7" x14ac:dyDescent="0.25">
      <c r="A18" t="s">
        <v>566</v>
      </c>
      <c r="B18" t="s">
        <v>550</v>
      </c>
      <c r="C18" t="s">
        <v>612</v>
      </c>
      <c r="D18" t="s">
        <v>639</v>
      </c>
      <c r="E18" t="s">
        <v>4</v>
      </c>
      <c r="F18" t="str">
        <f t="shared" si="0"/>
        <v>DHA1405DHA1150DHA1932DHA3240S</v>
      </c>
      <c r="G18" t="s">
        <v>501</v>
      </c>
    </row>
    <row r="19" spans="1:7" x14ac:dyDescent="0.25">
      <c r="A19" t="s">
        <v>566</v>
      </c>
      <c r="B19" t="s">
        <v>550</v>
      </c>
      <c r="C19" t="s">
        <v>612</v>
      </c>
      <c r="D19" t="s">
        <v>639</v>
      </c>
      <c r="E19" t="s">
        <v>51</v>
      </c>
      <c r="F19" t="str">
        <f t="shared" si="0"/>
        <v>DHA1405DHA1150DHA1932DHA3240L</v>
      </c>
      <c r="G19" t="s">
        <v>504</v>
      </c>
    </row>
    <row r="20" spans="1:7" x14ac:dyDescent="0.25">
      <c r="A20" t="s">
        <v>566</v>
      </c>
      <c r="B20" t="s">
        <v>550</v>
      </c>
      <c r="C20" t="s">
        <v>612</v>
      </c>
      <c r="D20" t="s">
        <v>641</v>
      </c>
      <c r="E20" t="s">
        <v>4</v>
      </c>
      <c r="F20" t="str">
        <f t="shared" si="0"/>
        <v>DHA1405DHA1150DHA1932DHA3250S</v>
      </c>
      <c r="G20" t="s">
        <v>501</v>
      </c>
    </row>
    <row r="21" spans="1:7" x14ac:dyDescent="0.25">
      <c r="A21" t="s">
        <v>566</v>
      </c>
      <c r="B21" t="s">
        <v>550</v>
      </c>
      <c r="C21" t="s">
        <v>612</v>
      </c>
      <c r="D21" t="s">
        <v>641</v>
      </c>
      <c r="E21" t="s">
        <v>51</v>
      </c>
      <c r="F21" t="str">
        <f t="shared" si="0"/>
        <v>DHA1405DHA1150DHA1932DHA3250L</v>
      </c>
      <c r="G21" t="s">
        <v>504</v>
      </c>
    </row>
    <row r="22" spans="1:7" x14ac:dyDescent="0.25">
      <c r="A22" t="s">
        <v>566</v>
      </c>
      <c r="B22" t="s">
        <v>550</v>
      </c>
      <c r="C22" t="s">
        <v>613</v>
      </c>
      <c r="D22" t="s">
        <v>639</v>
      </c>
      <c r="E22" t="s">
        <v>4</v>
      </c>
      <c r="F22" t="str">
        <f t="shared" si="0"/>
        <v>DHA1405DHA1150DHA1934DHA3240S</v>
      </c>
      <c r="G22" t="s">
        <v>501</v>
      </c>
    </row>
    <row r="23" spans="1:7" x14ac:dyDescent="0.25">
      <c r="A23" t="s">
        <v>566</v>
      </c>
      <c r="B23" t="s">
        <v>550</v>
      </c>
      <c r="C23" t="s">
        <v>613</v>
      </c>
      <c r="D23" t="s">
        <v>639</v>
      </c>
      <c r="E23" t="s">
        <v>51</v>
      </c>
      <c r="F23" t="str">
        <f t="shared" si="0"/>
        <v>DHA1405DHA1150DHA1934DHA3240L</v>
      </c>
      <c r="G23" t="s">
        <v>504</v>
      </c>
    </row>
    <row r="24" spans="1:7" x14ac:dyDescent="0.25">
      <c r="A24" t="s">
        <v>566</v>
      </c>
      <c r="B24" t="s">
        <v>550</v>
      </c>
      <c r="C24" t="s">
        <v>613</v>
      </c>
      <c r="D24" t="s">
        <v>641</v>
      </c>
      <c r="E24" t="s">
        <v>4</v>
      </c>
      <c r="F24" t="str">
        <f t="shared" si="0"/>
        <v>DHA1405DHA1150DHA1934DHA3250S</v>
      </c>
      <c r="G24" t="s">
        <v>501</v>
      </c>
    </row>
    <row r="25" spans="1:7" x14ac:dyDescent="0.25">
      <c r="A25" t="s">
        <v>566</v>
      </c>
      <c r="B25" t="s">
        <v>550</v>
      </c>
      <c r="C25" t="s">
        <v>613</v>
      </c>
      <c r="D25" t="s">
        <v>641</v>
      </c>
      <c r="E25" t="s">
        <v>51</v>
      </c>
      <c r="F25" t="str">
        <f t="shared" si="0"/>
        <v>DHA1405DHA1150DHA1934DHA3250L</v>
      </c>
      <c r="G25" t="s">
        <v>504</v>
      </c>
    </row>
    <row r="26" spans="1:7" x14ac:dyDescent="0.25">
      <c r="A26" t="s">
        <v>566</v>
      </c>
      <c r="B26" t="s">
        <v>550</v>
      </c>
      <c r="C26" t="s">
        <v>614</v>
      </c>
      <c r="D26" t="s">
        <v>639</v>
      </c>
      <c r="E26" t="s">
        <v>4</v>
      </c>
      <c r="F26" t="str">
        <f t="shared" si="0"/>
        <v>DHA1405DHA1150DHA1936DHA3240S</v>
      </c>
      <c r="G26" t="s">
        <v>501</v>
      </c>
    </row>
    <row r="27" spans="1:7" x14ac:dyDescent="0.25">
      <c r="A27" t="s">
        <v>566</v>
      </c>
      <c r="B27" t="s">
        <v>550</v>
      </c>
      <c r="C27" t="s">
        <v>614</v>
      </c>
      <c r="D27" t="s">
        <v>639</v>
      </c>
      <c r="E27" t="s">
        <v>51</v>
      </c>
      <c r="F27" t="str">
        <f t="shared" si="0"/>
        <v>DHA1405DHA1150DHA1936DHA3240L</v>
      </c>
      <c r="G27" t="s">
        <v>504</v>
      </c>
    </row>
    <row r="28" spans="1:7" x14ac:dyDescent="0.25">
      <c r="A28" t="s">
        <v>566</v>
      </c>
      <c r="B28" t="s">
        <v>550</v>
      </c>
      <c r="C28" t="s">
        <v>614</v>
      </c>
      <c r="D28" t="s">
        <v>641</v>
      </c>
      <c r="E28" t="s">
        <v>4</v>
      </c>
      <c r="F28" t="str">
        <f t="shared" si="0"/>
        <v>DHA1405DHA1150DHA1936DHA3250S</v>
      </c>
      <c r="G28" t="s">
        <v>501</v>
      </c>
    </row>
    <row r="29" spans="1:7" x14ac:dyDescent="0.25">
      <c r="A29" t="s">
        <v>566</v>
      </c>
      <c r="B29" t="s">
        <v>550</v>
      </c>
      <c r="C29" t="s">
        <v>614</v>
      </c>
      <c r="D29" t="s">
        <v>641</v>
      </c>
      <c r="E29" t="s">
        <v>51</v>
      </c>
      <c r="F29" t="str">
        <f t="shared" si="0"/>
        <v>DHA1405DHA1150DHA1936DHA3250L</v>
      </c>
      <c r="G29" t="s">
        <v>504</v>
      </c>
    </row>
    <row r="30" spans="1:7" x14ac:dyDescent="0.25">
      <c r="A30" t="s">
        <v>566</v>
      </c>
      <c r="B30" t="s">
        <v>550</v>
      </c>
      <c r="C30" t="s">
        <v>615</v>
      </c>
      <c r="D30" t="s">
        <v>639</v>
      </c>
      <c r="E30" t="s">
        <v>4</v>
      </c>
      <c r="F30" t="str">
        <f t="shared" si="0"/>
        <v>DHA1405DHA1150DHA1938DHA3240S</v>
      </c>
      <c r="G30" t="s">
        <v>501</v>
      </c>
    </row>
    <row r="31" spans="1:7" x14ac:dyDescent="0.25">
      <c r="A31" t="s">
        <v>566</v>
      </c>
      <c r="B31" t="s">
        <v>550</v>
      </c>
      <c r="C31" t="s">
        <v>615</v>
      </c>
      <c r="D31" t="s">
        <v>639</v>
      </c>
      <c r="E31" t="s">
        <v>51</v>
      </c>
      <c r="F31" t="str">
        <f t="shared" si="0"/>
        <v>DHA1405DHA1150DHA1938DHA3240L</v>
      </c>
      <c r="G31" t="s">
        <v>504</v>
      </c>
    </row>
    <row r="32" spans="1:7" x14ac:dyDescent="0.25">
      <c r="A32" t="s">
        <v>566</v>
      </c>
      <c r="B32" t="s">
        <v>550</v>
      </c>
      <c r="C32" t="s">
        <v>615</v>
      </c>
      <c r="D32" t="s">
        <v>641</v>
      </c>
      <c r="E32" t="s">
        <v>4</v>
      </c>
      <c r="F32" t="str">
        <f t="shared" si="0"/>
        <v>DHA1405DHA1150DHA1938DHA3250S</v>
      </c>
      <c r="G32" t="s">
        <v>501</v>
      </c>
    </row>
    <row r="33" spans="1:7" x14ac:dyDescent="0.25">
      <c r="A33" t="s">
        <v>566</v>
      </c>
      <c r="B33" t="s">
        <v>550</v>
      </c>
      <c r="C33" t="s">
        <v>615</v>
      </c>
      <c r="D33" t="s">
        <v>641</v>
      </c>
      <c r="E33" t="s">
        <v>51</v>
      </c>
      <c r="F33" t="str">
        <f t="shared" si="0"/>
        <v>DHA1405DHA1150DHA1938DHA3250L</v>
      </c>
      <c r="G33" t="s">
        <v>501</v>
      </c>
    </row>
    <row r="34" spans="1:7" x14ac:dyDescent="0.25">
      <c r="A34" t="s">
        <v>566</v>
      </c>
      <c r="B34" t="s">
        <v>550</v>
      </c>
      <c r="C34" t="s">
        <v>616</v>
      </c>
      <c r="D34" t="s">
        <v>639</v>
      </c>
      <c r="E34" t="s">
        <v>4</v>
      </c>
      <c r="F34" t="str">
        <f t="shared" si="0"/>
        <v>DHA1405DHA1150DHA1940DHA3240S</v>
      </c>
      <c r="G34" t="s">
        <v>501</v>
      </c>
    </row>
    <row r="35" spans="1:7" x14ac:dyDescent="0.25">
      <c r="A35" t="s">
        <v>566</v>
      </c>
      <c r="B35" t="s">
        <v>550</v>
      </c>
      <c r="C35" t="s">
        <v>616</v>
      </c>
      <c r="D35" t="s">
        <v>639</v>
      </c>
      <c r="E35" t="s">
        <v>51</v>
      </c>
      <c r="F35" t="str">
        <f t="shared" si="0"/>
        <v>DHA1405DHA1150DHA1940DHA3240L</v>
      </c>
      <c r="G35" t="s">
        <v>501</v>
      </c>
    </row>
    <row r="36" spans="1:7" x14ac:dyDescent="0.25">
      <c r="A36" t="s">
        <v>566</v>
      </c>
      <c r="B36" t="s">
        <v>550</v>
      </c>
      <c r="C36" t="s">
        <v>616</v>
      </c>
      <c r="D36" t="s">
        <v>641</v>
      </c>
      <c r="E36" t="s">
        <v>4</v>
      </c>
      <c r="F36" t="str">
        <f t="shared" si="0"/>
        <v>DHA1405DHA1150DHA1940DHA3250S</v>
      </c>
      <c r="G36" t="s">
        <v>501</v>
      </c>
    </row>
    <row r="37" spans="1:7" x14ac:dyDescent="0.25">
      <c r="A37" t="s">
        <v>566</v>
      </c>
      <c r="B37" t="s">
        <v>550</v>
      </c>
      <c r="C37" t="s">
        <v>616</v>
      </c>
      <c r="D37" t="s">
        <v>641</v>
      </c>
      <c r="E37" t="s">
        <v>51</v>
      </c>
      <c r="F37" t="str">
        <f t="shared" si="0"/>
        <v>DHA1405DHA1150DHA1940DHA3250L</v>
      </c>
      <c r="G37" t="s">
        <v>501</v>
      </c>
    </row>
    <row r="38" spans="1:7" x14ac:dyDescent="0.25">
      <c r="A38" t="s">
        <v>566</v>
      </c>
      <c r="B38" t="s">
        <v>550</v>
      </c>
      <c r="C38" t="s">
        <v>617</v>
      </c>
      <c r="D38" t="s">
        <v>639</v>
      </c>
      <c r="E38" t="s">
        <v>4</v>
      </c>
      <c r="F38" t="str">
        <f t="shared" si="0"/>
        <v>DHA1405DHA1150DHA1942DHA3240S</v>
      </c>
      <c r="G38" t="s">
        <v>501</v>
      </c>
    </row>
    <row r="39" spans="1:7" x14ac:dyDescent="0.25">
      <c r="A39" t="s">
        <v>566</v>
      </c>
      <c r="B39" t="s">
        <v>550</v>
      </c>
      <c r="C39" t="s">
        <v>617</v>
      </c>
      <c r="D39" t="s">
        <v>639</v>
      </c>
      <c r="E39" t="s">
        <v>51</v>
      </c>
      <c r="F39" t="str">
        <f t="shared" si="0"/>
        <v>DHA1405DHA1150DHA1942DHA3240L</v>
      </c>
      <c r="G39" t="s">
        <v>501</v>
      </c>
    </row>
    <row r="40" spans="1:7" x14ac:dyDescent="0.25">
      <c r="A40" t="s">
        <v>566</v>
      </c>
      <c r="B40" t="s">
        <v>550</v>
      </c>
      <c r="C40" t="s">
        <v>617</v>
      </c>
      <c r="D40" t="s">
        <v>641</v>
      </c>
      <c r="E40" t="s">
        <v>4</v>
      </c>
      <c r="F40" t="str">
        <f t="shared" si="0"/>
        <v>DHA1405DHA1150DHA1942DHA3250S</v>
      </c>
      <c r="G40" t="s">
        <v>501</v>
      </c>
    </row>
    <row r="41" spans="1:7" x14ac:dyDescent="0.25">
      <c r="A41" t="s">
        <v>566</v>
      </c>
      <c r="B41" t="s">
        <v>550</v>
      </c>
      <c r="C41" t="s">
        <v>617</v>
      </c>
      <c r="D41" t="s">
        <v>641</v>
      </c>
      <c r="E41" t="s">
        <v>51</v>
      </c>
      <c r="F41" t="str">
        <f t="shared" si="0"/>
        <v>DHA1405DHA1150DHA1942DHA3250L</v>
      </c>
      <c r="G41" t="s">
        <v>501</v>
      </c>
    </row>
    <row r="42" spans="1:7" x14ac:dyDescent="0.25">
      <c r="A42" t="s">
        <v>566</v>
      </c>
      <c r="B42" t="s">
        <v>550</v>
      </c>
      <c r="C42" t="s">
        <v>618</v>
      </c>
      <c r="D42" t="s">
        <v>639</v>
      </c>
      <c r="E42" t="s">
        <v>4</v>
      </c>
      <c r="F42" t="str">
        <f t="shared" si="0"/>
        <v>DHA1405DHA1150DHA1944DHA3240S</v>
      </c>
      <c r="G42" t="s">
        <v>501</v>
      </c>
    </row>
    <row r="43" spans="1:7" x14ac:dyDescent="0.25">
      <c r="A43" t="s">
        <v>566</v>
      </c>
      <c r="B43" t="s">
        <v>550</v>
      </c>
      <c r="C43" t="s">
        <v>618</v>
      </c>
      <c r="D43" t="s">
        <v>639</v>
      </c>
      <c r="E43" t="s">
        <v>51</v>
      </c>
      <c r="F43" t="str">
        <f t="shared" si="0"/>
        <v>DHA1405DHA1150DHA1944DHA3240L</v>
      </c>
      <c r="G43" t="s">
        <v>501</v>
      </c>
    </row>
    <row r="44" spans="1:7" x14ac:dyDescent="0.25">
      <c r="A44" t="s">
        <v>566</v>
      </c>
      <c r="B44" t="s">
        <v>550</v>
      </c>
      <c r="C44" t="s">
        <v>618</v>
      </c>
      <c r="D44" t="s">
        <v>641</v>
      </c>
      <c r="E44" t="s">
        <v>4</v>
      </c>
      <c r="F44" t="str">
        <f t="shared" si="0"/>
        <v>DHA1405DHA1150DHA1944DHA3250S</v>
      </c>
      <c r="G44" t="s">
        <v>501</v>
      </c>
    </row>
    <row r="45" spans="1:7" x14ac:dyDescent="0.25">
      <c r="A45" t="s">
        <v>566</v>
      </c>
      <c r="B45" t="s">
        <v>550</v>
      </c>
      <c r="C45" t="s">
        <v>618</v>
      </c>
      <c r="D45" t="s">
        <v>641</v>
      </c>
      <c r="E45" t="s">
        <v>51</v>
      </c>
      <c r="F45" t="str">
        <f t="shared" si="0"/>
        <v>DHA1405DHA1150DHA1944DHA3250L</v>
      </c>
      <c r="G45" t="s">
        <v>501</v>
      </c>
    </row>
    <row r="46" spans="1:7" x14ac:dyDescent="0.25">
      <c r="A46" t="s">
        <v>566</v>
      </c>
      <c r="B46" t="s">
        <v>550</v>
      </c>
      <c r="C46" t="s">
        <v>619</v>
      </c>
      <c r="D46" t="s">
        <v>639</v>
      </c>
      <c r="E46" t="s">
        <v>4</v>
      </c>
      <c r="F46" t="str">
        <f t="shared" si="0"/>
        <v>DHA1405DHA1150DHA1946DHA3240S</v>
      </c>
      <c r="G46" t="s">
        <v>501</v>
      </c>
    </row>
    <row r="47" spans="1:7" x14ac:dyDescent="0.25">
      <c r="A47" t="s">
        <v>566</v>
      </c>
      <c r="B47" t="s">
        <v>550</v>
      </c>
      <c r="C47" t="s">
        <v>619</v>
      </c>
      <c r="D47" t="s">
        <v>639</v>
      </c>
      <c r="E47" t="s">
        <v>51</v>
      </c>
      <c r="F47" t="str">
        <f t="shared" si="0"/>
        <v>DHA1405DHA1150DHA1946DHA3240L</v>
      </c>
      <c r="G47" t="s">
        <v>501</v>
      </c>
    </row>
    <row r="48" spans="1:7" x14ac:dyDescent="0.25">
      <c r="A48" t="s">
        <v>566</v>
      </c>
      <c r="B48" t="s">
        <v>550</v>
      </c>
      <c r="C48" t="s">
        <v>619</v>
      </c>
      <c r="D48" t="s">
        <v>641</v>
      </c>
      <c r="E48" t="s">
        <v>4</v>
      </c>
      <c r="F48" t="str">
        <f t="shared" si="0"/>
        <v>DHA1405DHA1150DHA1946DHA3250S</v>
      </c>
      <c r="G48" t="s">
        <v>501</v>
      </c>
    </row>
    <row r="49" spans="1:7" x14ac:dyDescent="0.25">
      <c r="A49" t="s">
        <v>566</v>
      </c>
      <c r="B49" t="s">
        <v>550</v>
      </c>
      <c r="C49" t="s">
        <v>619</v>
      </c>
      <c r="D49" t="s">
        <v>641</v>
      </c>
      <c r="E49" t="s">
        <v>51</v>
      </c>
      <c r="F49" t="str">
        <f t="shared" si="0"/>
        <v>DHA1405DHA1150DHA1946DHA3250L</v>
      </c>
      <c r="G49" t="s">
        <v>501</v>
      </c>
    </row>
    <row r="50" spans="1:7" x14ac:dyDescent="0.25">
      <c r="A50" t="s">
        <v>566</v>
      </c>
      <c r="B50" t="s">
        <v>550</v>
      </c>
      <c r="C50" t="s">
        <v>620</v>
      </c>
      <c r="D50" t="s">
        <v>639</v>
      </c>
      <c r="E50" t="s">
        <v>4</v>
      </c>
      <c r="F50" t="str">
        <f t="shared" si="0"/>
        <v>DHA1405DHA1150DHA1948DHA3240S</v>
      </c>
      <c r="G50" t="s">
        <v>501</v>
      </c>
    </row>
    <row r="51" spans="1:7" x14ac:dyDescent="0.25">
      <c r="A51" t="s">
        <v>566</v>
      </c>
      <c r="B51" t="s">
        <v>550</v>
      </c>
      <c r="C51" t="s">
        <v>620</v>
      </c>
      <c r="D51" t="s">
        <v>639</v>
      </c>
      <c r="E51" t="s">
        <v>51</v>
      </c>
      <c r="F51" t="str">
        <f t="shared" si="0"/>
        <v>DHA1405DHA1150DHA1948DHA3240L</v>
      </c>
      <c r="G51" t="s">
        <v>501</v>
      </c>
    </row>
    <row r="52" spans="1:7" x14ac:dyDescent="0.25">
      <c r="A52" t="s">
        <v>566</v>
      </c>
      <c r="B52" t="s">
        <v>550</v>
      </c>
      <c r="C52" t="s">
        <v>620</v>
      </c>
      <c r="D52" t="s">
        <v>641</v>
      </c>
      <c r="E52" t="s">
        <v>4</v>
      </c>
      <c r="F52" t="str">
        <f t="shared" si="0"/>
        <v>DHA1405DHA1150DHA1948DHA3250S</v>
      </c>
      <c r="G52" t="s">
        <v>501</v>
      </c>
    </row>
    <row r="53" spans="1:7" x14ac:dyDescent="0.25">
      <c r="A53" t="s">
        <v>566</v>
      </c>
      <c r="B53" t="s">
        <v>550</v>
      </c>
      <c r="C53" t="s">
        <v>620</v>
      </c>
      <c r="D53" t="s">
        <v>641</v>
      </c>
      <c r="E53" t="s">
        <v>51</v>
      </c>
      <c r="F53" t="str">
        <f t="shared" si="0"/>
        <v>DHA1405DHA1150DHA1948DHA3250L</v>
      </c>
      <c r="G53" t="s">
        <v>501</v>
      </c>
    </row>
    <row r="54" spans="1:7" x14ac:dyDescent="0.25">
      <c r="A54" t="s">
        <v>566</v>
      </c>
      <c r="B54" t="s">
        <v>550</v>
      </c>
      <c r="C54" t="s">
        <v>621</v>
      </c>
      <c r="D54" t="s">
        <v>639</v>
      </c>
      <c r="E54" t="s">
        <v>4</v>
      </c>
      <c r="F54" t="str">
        <f t="shared" si="0"/>
        <v>DHA1405DHA1150DHA1950DHA3240S</v>
      </c>
      <c r="G54" t="s">
        <v>501</v>
      </c>
    </row>
    <row r="55" spans="1:7" x14ac:dyDescent="0.25">
      <c r="A55" t="s">
        <v>566</v>
      </c>
      <c r="B55" t="s">
        <v>550</v>
      </c>
      <c r="C55" t="s">
        <v>621</v>
      </c>
      <c r="D55" t="s">
        <v>639</v>
      </c>
      <c r="E55" t="s">
        <v>51</v>
      </c>
      <c r="F55" t="str">
        <f t="shared" si="0"/>
        <v>DHA1405DHA1150DHA1950DHA3240L</v>
      </c>
      <c r="G55" t="s">
        <v>501</v>
      </c>
    </row>
    <row r="56" spans="1:7" x14ac:dyDescent="0.25">
      <c r="A56" t="s">
        <v>566</v>
      </c>
      <c r="B56" t="s">
        <v>550</v>
      </c>
      <c r="C56" t="s">
        <v>621</v>
      </c>
      <c r="D56" t="s">
        <v>641</v>
      </c>
      <c r="E56" t="s">
        <v>4</v>
      </c>
      <c r="F56" t="str">
        <f t="shared" si="0"/>
        <v>DHA1405DHA1150DHA1950DHA3250S</v>
      </c>
      <c r="G56" t="s">
        <v>723</v>
      </c>
    </row>
    <row r="57" spans="1:7" x14ac:dyDescent="0.25">
      <c r="A57" t="s">
        <v>566</v>
      </c>
      <c r="B57" t="s">
        <v>550</v>
      </c>
      <c r="C57" t="s">
        <v>621</v>
      </c>
      <c r="D57" t="s">
        <v>641</v>
      </c>
      <c r="E57" t="s">
        <v>51</v>
      </c>
      <c r="F57" t="str">
        <f t="shared" si="0"/>
        <v>DHA1405DHA1150DHA1950DHA3250L</v>
      </c>
      <c r="G57" t="s">
        <v>501</v>
      </c>
    </row>
    <row r="58" spans="1:7" x14ac:dyDescent="0.25">
      <c r="A58" t="s">
        <v>566</v>
      </c>
      <c r="B58" t="s">
        <v>550</v>
      </c>
      <c r="C58" t="s">
        <v>622</v>
      </c>
      <c r="D58" t="s">
        <v>639</v>
      </c>
      <c r="E58" t="s">
        <v>4</v>
      </c>
      <c r="F58" t="str">
        <f t="shared" si="0"/>
        <v>DHA1405DHA1150DHA1952DHA3240S</v>
      </c>
      <c r="G58" t="s">
        <v>723</v>
      </c>
    </row>
    <row r="59" spans="1:7" x14ac:dyDescent="0.25">
      <c r="A59" t="s">
        <v>566</v>
      </c>
      <c r="B59" t="s">
        <v>550</v>
      </c>
      <c r="C59" t="s">
        <v>622</v>
      </c>
      <c r="D59" t="s">
        <v>639</v>
      </c>
      <c r="E59" t="s">
        <v>51</v>
      </c>
      <c r="F59" t="str">
        <f t="shared" si="0"/>
        <v>DHA1405DHA1150DHA1952DHA3240L</v>
      </c>
      <c r="G59" t="s">
        <v>501</v>
      </c>
    </row>
    <row r="60" spans="1:7" x14ac:dyDescent="0.25">
      <c r="A60" t="s">
        <v>566</v>
      </c>
      <c r="B60" t="s">
        <v>550</v>
      </c>
      <c r="C60" t="s">
        <v>622</v>
      </c>
      <c r="D60" t="s">
        <v>641</v>
      </c>
      <c r="E60" t="s">
        <v>4</v>
      </c>
      <c r="F60" t="str">
        <f t="shared" si="0"/>
        <v>DHA1405DHA1150DHA1952DHA3250S</v>
      </c>
      <c r="G60" t="s">
        <v>723</v>
      </c>
    </row>
    <row r="61" spans="1:7" x14ac:dyDescent="0.25">
      <c r="A61" t="s">
        <v>566</v>
      </c>
      <c r="B61" t="s">
        <v>550</v>
      </c>
      <c r="C61" t="s">
        <v>622</v>
      </c>
      <c r="D61" t="s">
        <v>641</v>
      </c>
      <c r="E61" t="s">
        <v>51</v>
      </c>
      <c r="F61" t="str">
        <f t="shared" si="0"/>
        <v>DHA1405DHA1150DHA1952DHA3250L</v>
      </c>
      <c r="G61" t="s">
        <v>501</v>
      </c>
    </row>
    <row r="62" spans="1:7" x14ac:dyDescent="0.25">
      <c r="A62" t="s">
        <v>566</v>
      </c>
      <c r="B62" t="s">
        <v>550</v>
      </c>
      <c r="C62" t="s">
        <v>623</v>
      </c>
      <c r="D62" t="s">
        <v>639</v>
      </c>
      <c r="E62" t="s">
        <v>4</v>
      </c>
      <c r="F62" t="str">
        <f t="shared" si="0"/>
        <v>DHA1405DHA1150DHA1954DHA3240S</v>
      </c>
      <c r="G62" t="s">
        <v>723</v>
      </c>
    </row>
    <row r="63" spans="1:7" x14ac:dyDescent="0.25">
      <c r="A63" t="s">
        <v>566</v>
      </c>
      <c r="B63" t="s">
        <v>550</v>
      </c>
      <c r="C63" t="s">
        <v>623</v>
      </c>
      <c r="D63" t="s">
        <v>639</v>
      </c>
      <c r="E63" t="s">
        <v>51</v>
      </c>
      <c r="F63" t="str">
        <f t="shared" si="0"/>
        <v>DHA1405DHA1150DHA1954DHA3240L</v>
      </c>
      <c r="G63" t="s">
        <v>501</v>
      </c>
    </row>
    <row r="64" spans="1:7" x14ac:dyDescent="0.25">
      <c r="A64" t="s">
        <v>566</v>
      </c>
      <c r="B64" t="s">
        <v>550</v>
      </c>
      <c r="C64" t="s">
        <v>623</v>
      </c>
      <c r="D64" t="s">
        <v>641</v>
      </c>
      <c r="E64" t="s">
        <v>4</v>
      </c>
      <c r="F64" t="str">
        <f t="shared" si="0"/>
        <v>DHA1405DHA1150DHA1954DHA3250S</v>
      </c>
      <c r="G64" t="s">
        <v>723</v>
      </c>
    </row>
    <row r="65" spans="1:7" x14ac:dyDescent="0.25">
      <c r="A65" t="s">
        <v>566</v>
      </c>
      <c r="B65" t="s">
        <v>550</v>
      </c>
      <c r="C65" t="s">
        <v>623</v>
      </c>
      <c r="D65" t="s">
        <v>641</v>
      </c>
      <c r="E65" t="s">
        <v>51</v>
      </c>
      <c r="F65" t="str">
        <f t="shared" si="0"/>
        <v>DHA1405DHA1150DHA1954DHA3250L</v>
      </c>
      <c r="G65" t="s">
        <v>501</v>
      </c>
    </row>
    <row r="66" spans="1:7" x14ac:dyDescent="0.25">
      <c r="A66" t="s">
        <v>566</v>
      </c>
      <c r="B66" t="s">
        <v>550</v>
      </c>
      <c r="C66" t="s">
        <v>624</v>
      </c>
      <c r="D66" t="s">
        <v>639</v>
      </c>
      <c r="E66" t="s">
        <v>4</v>
      </c>
      <c r="F66" t="str">
        <f t="shared" si="0"/>
        <v>DHA1405DHA1150DHA1956DHA3240S</v>
      </c>
      <c r="G66" t="s">
        <v>723</v>
      </c>
    </row>
    <row r="67" spans="1:7" x14ac:dyDescent="0.25">
      <c r="A67" t="s">
        <v>566</v>
      </c>
      <c r="B67" t="s">
        <v>550</v>
      </c>
      <c r="C67" t="s">
        <v>624</v>
      </c>
      <c r="D67" t="s">
        <v>639</v>
      </c>
      <c r="E67" t="s">
        <v>51</v>
      </c>
      <c r="F67" t="str">
        <f t="shared" ref="F67:F130" si="1">CONCATENATE(A67,B67,C67,D67,E67)</f>
        <v>DHA1405DHA1150DHA1956DHA3240L</v>
      </c>
      <c r="G67" t="s">
        <v>501</v>
      </c>
    </row>
    <row r="68" spans="1:7" x14ac:dyDescent="0.25">
      <c r="A68" t="s">
        <v>566</v>
      </c>
      <c r="B68" t="s">
        <v>550</v>
      </c>
      <c r="C68" t="s">
        <v>624</v>
      </c>
      <c r="D68" t="s">
        <v>641</v>
      </c>
      <c r="E68" t="s">
        <v>4</v>
      </c>
      <c r="F68" t="str">
        <f t="shared" si="1"/>
        <v>DHA1405DHA1150DHA1956DHA3250S</v>
      </c>
      <c r="G68" t="s">
        <v>723</v>
      </c>
    </row>
    <row r="69" spans="1:7" x14ac:dyDescent="0.25">
      <c r="A69" t="s">
        <v>566</v>
      </c>
      <c r="B69" t="s">
        <v>550</v>
      </c>
      <c r="C69" t="s">
        <v>624</v>
      </c>
      <c r="D69" t="s">
        <v>641</v>
      </c>
      <c r="E69" t="s">
        <v>51</v>
      </c>
      <c r="F69" t="str">
        <f t="shared" si="1"/>
        <v>DHA1405DHA1150DHA1956DHA3250L</v>
      </c>
      <c r="G69" t="s">
        <v>501</v>
      </c>
    </row>
    <row r="70" spans="1:7" x14ac:dyDescent="0.25">
      <c r="A70" t="s">
        <v>566</v>
      </c>
      <c r="B70" t="s">
        <v>550</v>
      </c>
      <c r="C70" t="s">
        <v>625</v>
      </c>
      <c r="D70" t="s">
        <v>639</v>
      </c>
      <c r="E70" t="s">
        <v>4</v>
      </c>
      <c r="F70" t="str">
        <f t="shared" si="1"/>
        <v>DHA1405DHA1150DHA1958DHA3240S</v>
      </c>
      <c r="G70" t="s">
        <v>723</v>
      </c>
    </row>
    <row r="71" spans="1:7" x14ac:dyDescent="0.25">
      <c r="A71" t="s">
        <v>566</v>
      </c>
      <c r="B71" t="s">
        <v>550</v>
      </c>
      <c r="C71" t="s">
        <v>625</v>
      </c>
      <c r="D71" t="s">
        <v>639</v>
      </c>
      <c r="E71" t="s">
        <v>51</v>
      </c>
      <c r="F71" t="str">
        <f t="shared" si="1"/>
        <v>DHA1405DHA1150DHA1958DHA3240L</v>
      </c>
      <c r="G71" t="s">
        <v>501</v>
      </c>
    </row>
    <row r="72" spans="1:7" x14ac:dyDescent="0.25">
      <c r="A72" t="s">
        <v>566</v>
      </c>
      <c r="B72" t="s">
        <v>550</v>
      </c>
      <c r="C72" t="s">
        <v>625</v>
      </c>
      <c r="D72" t="s">
        <v>641</v>
      </c>
      <c r="E72" t="s">
        <v>4</v>
      </c>
      <c r="F72" t="str">
        <f t="shared" si="1"/>
        <v>DHA1405DHA1150DHA1958DHA3250S</v>
      </c>
      <c r="G72" t="s">
        <v>723</v>
      </c>
    </row>
    <row r="73" spans="1:7" x14ac:dyDescent="0.25">
      <c r="A73" t="s">
        <v>566</v>
      </c>
      <c r="B73" t="s">
        <v>550</v>
      </c>
      <c r="C73" t="s">
        <v>625</v>
      </c>
      <c r="D73" t="s">
        <v>641</v>
      </c>
      <c r="E73" t="s">
        <v>51</v>
      </c>
      <c r="F73" t="str">
        <f t="shared" si="1"/>
        <v>DHA1405DHA1150DHA1958DHA3250L</v>
      </c>
      <c r="G73" t="s">
        <v>501</v>
      </c>
    </row>
    <row r="74" spans="1:7" x14ac:dyDescent="0.25">
      <c r="A74" t="s">
        <v>566</v>
      </c>
      <c r="B74" t="s">
        <v>550</v>
      </c>
      <c r="C74" t="s">
        <v>626</v>
      </c>
      <c r="D74" t="s">
        <v>639</v>
      </c>
      <c r="E74" t="s">
        <v>4</v>
      </c>
      <c r="F74" t="str">
        <f t="shared" si="1"/>
        <v>DHA1405DHA1150DHA1960DHA3240S</v>
      </c>
      <c r="G74" t="s">
        <v>723</v>
      </c>
    </row>
    <row r="75" spans="1:7" x14ac:dyDescent="0.25">
      <c r="A75" t="s">
        <v>566</v>
      </c>
      <c r="B75" t="s">
        <v>550</v>
      </c>
      <c r="C75" t="s">
        <v>626</v>
      </c>
      <c r="D75" t="s">
        <v>639</v>
      </c>
      <c r="E75" t="s">
        <v>51</v>
      </c>
      <c r="F75" t="str">
        <f t="shared" si="1"/>
        <v>DHA1405DHA1150DHA1960DHA3240L</v>
      </c>
      <c r="G75" t="s">
        <v>501</v>
      </c>
    </row>
    <row r="76" spans="1:7" x14ac:dyDescent="0.25">
      <c r="A76" t="s">
        <v>566</v>
      </c>
      <c r="B76" t="s">
        <v>550</v>
      </c>
      <c r="C76" t="s">
        <v>626</v>
      </c>
      <c r="D76" t="s">
        <v>641</v>
      </c>
      <c r="E76" t="s">
        <v>4</v>
      </c>
      <c r="F76" t="str">
        <f t="shared" si="1"/>
        <v>DHA1405DHA1150DHA1960DHA3250S</v>
      </c>
      <c r="G76" t="s">
        <v>723</v>
      </c>
    </row>
    <row r="77" spans="1:7" x14ac:dyDescent="0.25">
      <c r="A77" t="s">
        <v>566</v>
      </c>
      <c r="B77" t="s">
        <v>550</v>
      </c>
      <c r="C77" t="s">
        <v>626</v>
      </c>
      <c r="D77" t="s">
        <v>641</v>
      </c>
      <c r="E77" t="s">
        <v>51</v>
      </c>
      <c r="F77" t="str">
        <f t="shared" si="1"/>
        <v>DHA1405DHA1150DHA1960DHA3250L</v>
      </c>
      <c r="G77" t="s">
        <v>723</v>
      </c>
    </row>
    <row r="78" spans="1:7" x14ac:dyDescent="0.25">
      <c r="A78" t="s">
        <v>566</v>
      </c>
      <c r="B78" t="s">
        <v>551</v>
      </c>
      <c r="C78" t="s">
        <v>608</v>
      </c>
      <c r="D78" t="s">
        <v>639</v>
      </c>
      <c r="E78" t="s">
        <v>4</v>
      </c>
      <c r="F78" t="str">
        <f t="shared" si="1"/>
        <v>DHA1405DHA1160DHA1924DHA3240S</v>
      </c>
      <c r="G78" t="s">
        <v>504</v>
      </c>
    </row>
    <row r="79" spans="1:7" x14ac:dyDescent="0.25">
      <c r="A79" t="s">
        <v>566</v>
      </c>
      <c r="B79" t="s">
        <v>551</v>
      </c>
      <c r="C79" t="s">
        <v>608</v>
      </c>
      <c r="D79" t="s">
        <v>639</v>
      </c>
      <c r="E79" t="s">
        <v>51</v>
      </c>
      <c r="F79" t="str">
        <f t="shared" si="1"/>
        <v>DHA1405DHA1160DHA1924DHA3240L</v>
      </c>
      <c r="G79" t="s">
        <v>504</v>
      </c>
    </row>
    <row r="80" spans="1:7" x14ac:dyDescent="0.25">
      <c r="A80" t="s">
        <v>566</v>
      </c>
      <c r="B80" t="s">
        <v>551</v>
      </c>
      <c r="C80" t="s">
        <v>608</v>
      </c>
      <c r="D80" t="s">
        <v>641</v>
      </c>
      <c r="E80" t="s">
        <v>4</v>
      </c>
      <c r="F80" t="str">
        <f t="shared" si="1"/>
        <v>DHA1405DHA1160DHA1924DHA3250S</v>
      </c>
      <c r="G80" t="s">
        <v>504</v>
      </c>
    </row>
    <row r="81" spans="1:7" x14ac:dyDescent="0.25">
      <c r="A81" t="s">
        <v>566</v>
      </c>
      <c r="B81" t="s">
        <v>551</v>
      </c>
      <c r="C81" t="s">
        <v>608</v>
      </c>
      <c r="D81" t="s">
        <v>641</v>
      </c>
      <c r="E81" t="s">
        <v>51</v>
      </c>
      <c r="F81" t="str">
        <f t="shared" si="1"/>
        <v>DHA1405DHA1160DHA1924DHA3250L</v>
      </c>
      <c r="G81" t="s">
        <v>504</v>
      </c>
    </row>
    <row r="82" spans="1:7" x14ac:dyDescent="0.25">
      <c r="A82" t="s">
        <v>566</v>
      </c>
      <c r="B82" t="s">
        <v>551</v>
      </c>
      <c r="C82" t="s">
        <v>609</v>
      </c>
      <c r="D82" t="s">
        <v>639</v>
      </c>
      <c r="E82" t="s">
        <v>4</v>
      </c>
      <c r="F82" t="str">
        <f t="shared" si="1"/>
        <v>DHA1405DHA1160DHA1926DHA3240S</v>
      </c>
      <c r="G82" t="s">
        <v>504</v>
      </c>
    </row>
    <row r="83" spans="1:7" x14ac:dyDescent="0.25">
      <c r="A83" t="s">
        <v>566</v>
      </c>
      <c r="B83" t="s">
        <v>551</v>
      </c>
      <c r="C83" t="s">
        <v>609</v>
      </c>
      <c r="D83" t="s">
        <v>639</v>
      </c>
      <c r="E83" t="s">
        <v>51</v>
      </c>
      <c r="F83" t="str">
        <f t="shared" si="1"/>
        <v>DHA1405DHA1160DHA1926DHA3240L</v>
      </c>
      <c r="G83" t="s">
        <v>504</v>
      </c>
    </row>
    <row r="84" spans="1:7" x14ac:dyDescent="0.25">
      <c r="A84" t="s">
        <v>566</v>
      </c>
      <c r="B84" t="s">
        <v>551</v>
      </c>
      <c r="C84" t="s">
        <v>609</v>
      </c>
      <c r="D84" t="s">
        <v>641</v>
      </c>
      <c r="E84" t="s">
        <v>4</v>
      </c>
      <c r="F84" t="str">
        <f t="shared" si="1"/>
        <v>DHA1405DHA1160DHA1926DHA3250S</v>
      </c>
      <c r="G84" t="s">
        <v>504</v>
      </c>
    </row>
    <row r="85" spans="1:7" x14ac:dyDescent="0.25">
      <c r="A85" t="s">
        <v>566</v>
      </c>
      <c r="B85" t="s">
        <v>551</v>
      </c>
      <c r="C85" t="s">
        <v>609</v>
      </c>
      <c r="D85" t="s">
        <v>641</v>
      </c>
      <c r="E85" t="s">
        <v>51</v>
      </c>
      <c r="F85" t="str">
        <f t="shared" si="1"/>
        <v>DHA1405DHA1160DHA1926DHA3250L</v>
      </c>
      <c r="G85" t="s">
        <v>504</v>
      </c>
    </row>
    <row r="86" spans="1:7" x14ac:dyDescent="0.25">
      <c r="A86" t="s">
        <v>566</v>
      </c>
      <c r="B86" t="s">
        <v>551</v>
      </c>
      <c r="C86" t="s">
        <v>610</v>
      </c>
      <c r="D86" t="s">
        <v>639</v>
      </c>
      <c r="E86" t="s">
        <v>4</v>
      </c>
      <c r="F86" t="str">
        <f t="shared" si="1"/>
        <v>DHA1405DHA1160DHA1928DHA3240S</v>
      </c>
      <c r="G86" t="s">
        <v>504</v>
      </c>
    </row>
    <row r="87" spans="1:7" x14ac:dyDescent="0.25">
      <c r="A87" t="s">
        <v>566</v>
      </c>
      <c r="B87" t="s">
        <v>551</v>
      </c>
      <c r="C87" t="s">
        <v>610</v>
      </c>
      <c r="D87" t="s">
        <v>639</v>
      </c>
      <c r="E87" t="s">
        <v>51</v>
      </c>
      <c r="F87" t="str">
        <f t="shared" si="1"/>
        <v>DHA1405DHA1160DHA1928DHA3240L</v>
      </c>
      <c r="G87" t="s">
        <v>504</v>
      </c>
    </row>
    <row r="88" spans="1:7" x14ac:dyDescent="0.25">
      <c r="A88" t="s">
        <v>566</v>
      </c>
      <c r="B88" t="s">
        <v>551</v>
      </c>
      <c r="C88" t="s">
        <v>610</v>
      </c>
      <c r="D88" t="s">
        <v>641</v>
      </c>
      <c r="E88" t="s">
        <v>4</v>
      </c>
      <c r="F88" t="str">
        <f t="shared" si="1"/>
        <v>DHA1405DHA1160DHA1928DHA3250S</v>
      </c>
      <c r="G88" t="s">
        <v>504</v>
      </c>
    </row>
    <row r="89" spans="1:7" x14ac:dyDescent="0.25">
      <c r="A89" t="s">
        <v>566</v>
      </c>
      <c r="B89" t="s">
        <v>551</v>
      </c>
      <c r="C89" t="s">
        <v>610</v>
      </c>
      <c r="D89" t="s">
        <v>641</v>
      </c>
      <c r="E89" t="s">
        <v>51</v>
      </c>
      <c r="F89" t="str">
        <f t="shared" si="1"/>
        <v>DHA1405DHA1160DHA1928DHA3250L</v>
      </c>
      <c r="G89" t="s">
        <v>504</v>
      </c>
    </row>
    <row r="90" spans="1:7" x14ac:dyDescent="0.25">
      <c r="A90" t="s">
        <v>566</v>
      </c>
      <c r="B90" t="s">
        <v>551</v>
      </c>
      <c r="C90" t="s">
        <v>611</v>
      </c>
      <c r="D90" t="s">
        <v>639</v>
      </c>
      <c r="E90" t="s">
        <v>4</v>
      </c>
      <c r="F90" t="str">
        <f t="shared" si="1"/>
        <v>DHA1405DHA1160DHA1930DHA3240S</v>
      </c>
      <c r="G90" t="s">
        <v>504</v>
      </c>
    </row>
    <row r="91" spans="1:7" x14ac:dyDescent="0.25">
      <c r="A91" t="s">
        <v>566</v>
      </c>
      <c r="B91" t="s">
        <v>551</v>
      </c>
      <c r="C91" t="s">
        <v>611</v>
      </c>
      <c r="D91" t="s">
        <v>639</v>
      </c>
      <c r="E91" t="s">
        <v>51</v>
      </c>
      <c r="F91" t="str">
        <f t="shared" si="1"/>
        <v>DHA1405DHA1160DHA1930DHA3240L</v>
      </c>
      <c r="G91" t="s">
        <v>504</v>
      </c>
    </row>
    <row r="92" spans="1:7" x14ac:dyDescent="0.25">
      <c r="A92" t="s">
        <v>566</v>
      </c>
      <c r="B92" t="s">
        <v>551</v>
      </c>
      <c r="C92" t="s">
        <v>611</v>
      </c>
      <c r="D92" t="s">
        <v>641</v>
      </c>
      <c r="E92" t="s">
        <v>4</v>
      </c>
      <c r="F92" t="str">
        <f t="shared" si="1"/>
        <v>DHA1405DHA1160DHA1930DHA3250S</v>
      </c>
      <c r="G92" t="s">
        <v>501</v>
      </c>
    </row>
    <row r="93" spans="1:7" x14ac:dyDescent="0.25">
      <c r="A93" t="s">
        <v>566</v>
      </c>
      <c r="B93" t="s">
        <v>551</v>
      </c>
      <c r="C93" t="s">
        <v>611</v>
      </c>
      <c r="D93" t="s">
        <v>641</v>
      </c>
      <c r="E93" t="s">
        <v>51</v>
      </c>
      <c r="F93" t="str">
        <f t="shared" si="1"/>
        <v>DHA1405DHA1160DHA1930DHA3250L</v>
      </c>
      <c r="G93" t="s">
        <v>504</v>
      </c>
    </row>
    <row r="94" spans="1:7" x14ac:dyDescent="0.25">
      <c r="A94" t="s">
        <v>566</v>
      </c>
      <c r="B94" t="s">
        <v>551</v>
      </c>
      <c r="C94" t="s">
        <v>612</v>
      </c>
      <c r="D94" t="s">
        <v>639</v>
      </c>
      <c r="E94" t="s">
        <v>4</v>
      </c>
      <c r="F94" t="str">
        <f t="shared" si="1"/>
        <v>DHA1405DHA1160DHA1932DHA3240S</v>
      </c>
      <c r="G94" t="s">
        <v>501</v>
      </c>
    </row>
    <row r="95" spans="1:7" x14ac:dyDescent="0.25">
      <c r="A95" t="s">
        <v>566</v>
      </c>
      <c r="B95" t="s">
        <v>551</v>
      </c>
      <c r="C95" t="s">
        <v>612</v>
      </c>
      <c r="D95" t="s">
        <v>639</v>
      </c>
      <c r="E95" t="s">
        <v>51</v>
      </c>
      <c r="F95" t="str">
        <f t="shared" si="1"/>
        <v>DHA1405DHA1160DHA1932DHA3240L</v>
      </c>
      <c r="G95" t="s">
        <v>504</v>
      </c>
    </row>
    <row r="96" spans="1:7" x14ac:dyDescent="0.25">
      <c r="A96" t="s">
        <v>566</v>
      </c>
      <c r="B96" t="s">
        <v>551</v>
      </c>
      <c r="C96" t="s">
        <v>612</v>
      </c>
      <c r="D96" t="s">
        <v>641</v>
      </c>
      <c r="E96" t="s">
        <v>4</v>
      </c>
      <c r="F96" t="str">
        <f t="shared" si="1"/>
        <v>DHA1405DHA1160DHA1932DHA3250S</v>
      </c>
      <c r="G96" t="s">
        <v>501</v>
      </c>
    </row>
    <row r="97" spans="1:7" x14ac:dyDescent="0.25">
      <c r="A97" t="s">
        <v>566</v>
      </c>
      <c r="B97" t="s">
        <v>551</v>
      </c>
      <c r="C97" t="s">
        <v>612</v>
      </c>
      <c r="D97" t="s">
        <v>641</v>
      </c>
      <c r="E97" t="s">
        <v>51</v>
      </c>
      <c r="F97" t="str">
        <f t="shared" si="1"/>
        <v>DHA1405DHA1160DHA1932DHA3250L</v>
      </c>
      <c r="G97" t="s">
        <v>504</v>
      </c>
    </row>
    <row r="98" spans="1:7" x14ac:dyDescent="0.25">
      <c r="A98" t="s">
        <v>566</v>
      </c>
      <c r="B98" t="s">
        <v>551</v>
      </c>
      <c r="C98" t="s">
        <v>613</v>
      </c>
      <c r="D98" t="s">
        <v>639</v>
      </c>
      <c r="E98" t="s">
        <v>4</v>
      </c>
      <c r="F98" t="str">
        <f t="shared" si="1"/>
        <v>DHA1405DHA1160DHA1934DHA3240S</v>
      </c>
      <c r="G98" t="s">
        <v>501</v>
      </c>
    </row>
    <row r="99" spans="1:7" x14ac:dyDescent="0.25">
      <c r="A99" t="s">
        <v>566</v>
      </c>
      <c r="B99" t="s">
        <v>551</v>
      </c>
      <c r="C99" t="s">
        <v>613</v>
      </c>
      <c r="D99" t="s">
        <v>639</v>
      </c>
      <c r="E99" t="s">
        <v>51</v>
      </c>
      <c r="F99" t="str">
        <f t="shared" si="1"/>
        <v>DHA1405DHA1160DHA1934DHA3240L</v>
      </c>
      <c r="G99" t="s">
        <v>504</v>
      </c>
    </row>
    <row r="100" spans="1:7" x14ac:dyDescent="0.25">
      <c r="A100" t="s">
        <v>566</v>
      </c>
      <c r="B100" t="s">
        <v>551</v>
      </c>
      <c r="C100" t="s">
        <v>613</v>
      </c>
      <c r="D100" t="s">
        <v>641</v>
      </c>
      <c r="E100" t="s">
        <v>4</v>
      </c>
      <c r="F100" t="str">
        <f t="shared" si="1"/>
        <v>DHA1405DHA1160DHA1934DHA3250S</v>
      </c>
      <c r="G100" t="s">
        <v>501</v>
      </c>
    </row>
    <row r="101" spans="1:7" x14ac:dyDescent="0.25">
      <c r="A101" t="s">
        <v>566</v>
      </c>
      <c r="B101" t="s">
        <v>551</v>
      </c>
      <c r="C101" t="s">
        <v>613</v>
      </c>
      <c r="D101" t="s">
        <v>641</v>
      </c>
      <c r="E101" t="s">
        <v>51</v>
      </c>
      <c r="F101" t="str">
        <f t="shared" si="1"/>
        <v>DHA1405DHA1160DHA1934DHA3250L</v>
      </c>
      <c r="G101" t="s">
        <v>504</v>
      </c>
    </row>
    <row r="102" spans="1:7" x14ac:dyDescent="0.25">
      <c r="A102" t="s">
        <v>566</v>
      </c>
      <c r="B102" t="s">
        <v>551</v>
      </c>
      <c r="C102" t="s">
        <v>614</v>
      </c>
      <c r="D102" t="s">
        <v>639</v>
      </c>
      <c r="E102" t="s">
        <v>4</v>
      </c>
      <c r="F102" t="str">
        <f t="shared" si="1"/>
        <v>DHA1405DHA1160DHA1936DHA3240S</v>
      </c>
      <c r="G102" t="s">
        <v>501</v>
      </c>
    </row>
    <row r="103" spans="1:7" x14ac:dyDescent="0.25">
      <c r="A103" t="s">
        <v>566</v>
      </c>
      <c r="B103" t="s">
        <v>551</v>
      </c>
      <c r="C103" t="s">
        <v>614</v>
      </c>
      <c r="D103" t="s">
        <v>639</v>
      </c>
      <c r="E103" t="s">
        <v>51</v>
      </c>
      <c r="F103" t="str">
        <f t="shared" si="1"/>
        <v>DHA1405DHA1160DHA1936DHA3240L</v>
      </c>
      <c r="G103" t="s">
        <v>504</v>
      </c>
    </row>
    <row r="104" spans="1:7" x14ac:dyDescent="0.25">
      <c r="A104" t="s">
        <v>566</v>
      </c>
      <c r="B104" t="s">
        <v>551</v>
      </c>
      <c r="C104" t="s">
        <v>614</v>
      </c>
      <c r="D104" t="s">
        <v>641</v>
      </c>
      <c r="E104" t="s">
        <v>4</v>
      </c>
      <c r="F104" t="str">
        <f t="shared" si="1"/>
        <v>DHA1405DHA1160DHA1936DHA3250S</v>
      </c>
      <c r="G104" t="s">
        <v>501</v>
      </c>
    </row>
    <row r="105" spans="1:7" x14ac:dyDescent="0.25">
      <c r="A105" t="s">
        <v>566</v>
      </c>
      <c r="B105" t="s">
        <v>551</v>
      </c>
      <c r="C105" t="s">
        <v>614</v>
      </c>
      <c r="D105" t="s">
        <v>641</v>
      </c>
      <c r="E105" t="s">
        <v>51</v>
      </c>
      <c r="F105" t="str">
        <f t="shared" si="1"/>
        <v>DHA1405DHA1160DHA1936DHA3250L</v>
      </c>
      <c r="G105" t="s">
        <v>504</v>
      </c>
    </row>
    <row r="106" spans="1:7" x14ac:dyDescent="0.25">
      <c r="A106" t="s">
        <v>566</v>
      </c>
      <c r="B106" t="s">
        <v>551</v>
      </c>
      <c r="C106" t="s">
        <v>615</v>
      </c>
      <c r="D106" t="s">
        <v>639</v>
      </c>
      <c r="E106" t="s">
        <v>4</v>
      </c>
      <c r="F106" t="str">
        <f t="shared" si="1"/>
        <v>DHA1405DHA1160DHA1938DHA3240S</v>
      </c>
      <c r="G106" t="s">
        <v>501</v>
      </c>
    </row>
    <row r="107" spans="1:7" x14ac:dyDescent="0.25">
      <c r="A107" t="s">
        <v>566</v>
      </c>
      <c r="B107" t="s">
        <v>551</v>
      </c>
      <c r="C107" t="s">
        <v>615</v>
      </c>
      <c r="D107" t="s">
        <v>639</v>
      </c>
      <c r="E107" t="s">
        <v>51</v>
      </c>
      <c r="F107" t="str">
        <f t="shared" si="1"/>
        <v>DHA1405DHA1160DHA1938DHA3240L</v>
      </c>
      <c r="G107" t="s">
        <v>504</v>
      </c>
    </row>
    <row r="108" spans="1:7" x14ac:dyDescent="0.25">
      <c r="A108" t="s">
        <v>566</v>
      </c>
      <c r="B108" t="s">
        <v>551</v>
      </c>
      <c r="C108" t="s">
        <v>615</v>
      </c>
      <c r="D108" t="s">
        <v>641</v>
      </c>
      <c r="E108" t="s">
        <v>4</v>
      </c>
      <c r="F108" t="str">
        <f t="shared" si="1"/>
        <v>DHA1405DHA1160DHA1938DHA3250S</v>
      </c>
      <c r="G108" t="s">
        <v>501</v>
      </c>
    </row>
    <row r="109" spans="1:7" x14ac:dyDescent="0.25">
      <c r="A109" t="s">
        <v>566</v>
      </c>
      <c r="B109" t="s">
        <v>551</v>
      </c>
      <c r="C109" t="s">
        <v>615</v>
      </c>
      <c r="D109" t="s">
        <v>641</v>
      </c>
      <c r="E109" t="s">
        <v>51</v>
      </c>
      <c r="F109" t="str">
        <f t="shared" si="1"/>
        <v>DHA1405DHA1160DHA1938DHA3250L</v>
      </c>
      <c r="G109" t="s">
        <v>504</v>
      </c>
    </row>
    <row r="110" spans="1:7" x14ac:dyDescent="0.25">
      <c r="A110" t="s">
        <v>566</v>
      </c>
      <c r="B110" t="s">
        <v>551</v>
      </c>
      <c r="C110" t="s">
        <v>616</v>
      </c>
      <c r="D110" t="s">
        <v>639</v>
      </c>
      <c r="E110" t="s">
        <v>4</v>
      </c>
      <c r="F110" t="str">
        <f t="shared" si="1"/>
        <v>DHA1405DHA1160DHA1940DHA3240S</v>
      </c>
      <c r="G110" t="s">
        <v>501</v>
      </c>
    </row>
    <row r="111" spans="1:7" x14ac:dyDescent="0.25">
      <c r="A111" t="s">
        <v>566</v>
      </c>
      <c r="B111" t="s">
        <v>551</v>
      </c>
      <c r="C111" t="s">
        <v>616</v>
      </c>
      <c r="D111" t="s">
        <v>639</v>
      </c>
      <c r="E111" t="s">
        <v>51</v>
      </c>
      <c r="F111" t="str">
        <f t="shared" si="1"/>
        <v>DHA1405DHA1160DHA1940DHA3240L</v>
      </c>
      <c r="G111" t="s">
        <v>501</v>
      </c>
    </row>
    <row r="112" spans="1:7" x14ac:dyDescent="0.25">
      <c r="A112" t="s">
        <v>566</v>
      </c>
      <c r="B112" t="s">
        <v>551</v>
      </c>
      <c r="C112" t="s">
        <v>616</v>
      </c>
      <c r="D112" t="s">
        <v>641</v>
      </c>
      <c r="E112" t="s">
        <v>4</v>
      </c>
      <c r="F112" t="str">
        <f t="shared" si="1"/>
        <v>DHA1405DHA1160DHA1940DHA3250S</v>
      </c>
      <c r="G112" t="s">
        <v>501</v>
      </c>
    </row>
    <row r="113" spans="1:7" x14ac:dyDescent="0.25">
      <c r="A113" t="s">
        <v>566</v>
      </c>
      <c r="B113" t="s">
        <v>551</v>
      </c>
      <c r="C113" t="s">
        <v>616</v>
      </c>
      <c r="D113" t="s">
        <v>641</v>
      </c>
      <c r="E113" t="s">
        <v>51</v>
      </c>
      <c r="F113" t="str">
        <f t="shared" si="1"/>
        <v>DHA1405DHA1160DHA1940DHA3250L</v>
      </c>
      <c r="G113" t="s">
        <v>501</v>
      </c>
    </row>
    <row r="114" spans="1:7" x14ac:dyDescent="0.25">
      <c r="A114" t="s">
        <v>566</v>
      </c>
      <c r="B114" t="s">
        <v>551</v>
      </c>
      <c r="C114" t="s">
        <v>617</v>
      </c>
      <c r="D114" t="s">
        <v>639</v>
      </c>
      <c r="E114" t="s">
        <v>4</v>
      </c>
      <c r="F114" t="str">
        <f t="shared" si="1"/>
        <v>DHA1405DHA1160DHA1942DHA3240S</v>
      </c>
      <c r="G114" t="s">
        <v>501</v>
      </c>
    </row>
    <row r="115" spans="1:7" x14ac:dyDescent="0.25">
      <c r="A115" t="s">
        <v>566</v>
      </c>
      <c r="B115" t="s">
        <v>551</v>
      </c>
      <c r="C115" t="s">
        <v>617</v>
      </c>
      <c r="D115" t="s">
        <v>639</v>
      </c>
      <c r="E115" t="s">
        <v>51</v>
      </c>
      <c r="F115" t="str">
        <f t="shared" si="1"/>
        <v>DHA1405DHA1160DHA1942DHA3240L</v>
      </c>
      <c r="G115" t="s">
        <v>501</v>
      </c>
    </row>
    <row r="116" spans="1:7" x14ac:dyDescent="0.25">
      <c r="A116" t="s">
        <v>566</v>
      </c>
      <c r="B116" t="s">
        <v>551</v>
      </c>
      <c r="C116" t="s">
        <v>617</v>
      </c>
      <c r="D116" t="s">
        <v>641</v>
      </c>
      <c r="E116" t="s">
        <v>4</v>
      </c>
      <c r="F116" t="str">
        <f t="shared" si="1"/>
        <v>DHA1405DHA1160DHA1942DHA3250S</v>
      </c>
      <c r="G116" t="s">
        <v>501</v>
      </c>
    </row>
    <row r="117" spans="1:7" x14ac:dyDescent="0.25">
      <c r="A117" t="s">
        <v>566</v>
      </c>
      <c r="B117" t="s">
        <v>551</v>
      </c>
      <c r="C117" t="s">
        <v>617</v>
      </c>
      <c r="D117" t="s">
        <v>641</v>
      </c>
      <c r="E117" t="s">
        <v>51</v>
      </c>
      <c r="F117" t="str">
        <f t="shared" si="1"/>
        <v>DHA1405DHA1160DHA1942DHA3250L</v>
      </c>
      <c r="G117" t="s">
        <v>501</v>
      </c>
    </row>
    <row r="118" spans="1:7" x14ac:dyDescent="0.25">
      <c r="A118" t="s">
        <v>566</v>
      </c>
      <c r="B118" t="s">
        <v>551</v>
      </c>
      <c r="C118" t="s">
        <v>618</v>
      </c>
      <c r="D118" t="s">
        <v>639</v>
      </c>
      <c r="E118" t="s">
        <v>4</v>
      </c>
      <c r="F118" t="str">
        <f t="shared" si="1"/>
        <v>DHA1405DHA1160DHA1944DHA3240S</v>
      </c>
      <c r="G118" t="s">
        <v>501</v>
      </c>
    </row>
    <row r="119" spans="1:7" x14ac:dyDescent="0.25">
      <c r="A119" t="s">
        <v>566</v>
      </c>
      <c r="B119" t="s">
        <v>551</v>
      </c>
      <c r="C119" t="s">
        <v>618</v>
      </c>
      <c r="D119" t="s">
        <v>639</v>
      </c>
      <c r="E119" t="s">
        <v>51</v>
      </c>
      <c r="F119" t="str">
        <f t="shared" si="1"/>
        <v>DHA1405DHA1160DHA1944DHA3240L</v>
      </c>
      <c r="G119" t="s">
        <v>501</v>
      </c>
    </row>
    <row r="120" spans="1:7" x14ac:dyDescent="0.25">
      <c r="A120" t="s">
        <v>566</v>
      </c>
      <c r="B120" t="s">
        <v>551</v>
      </c>
      <c r="C120" t="s">
        <v>618</v>
      </c>
      <c r="D120" t="s">
        <v>641</v>
      </c>
      <c r="E120" t="s">
        <v>4</v>
      </c>
      <c r="F120" t="str">
        <f t="shared" si="1"/>
        <v>DHA1405DHA1160DHA1944DHA3250S</v>
      </c>
      <c r="G120" t="s">
        <v>501</v>
      </c>
    </row>
    <row r="121" spans="1:7" x14ac:dyDescent="0.25">
      <c r="A121" t="s">
        <v>566</v>
      </c>
      <c r="B121" t="s">
        <v>551</v>
      </c>
      <c r="C121" t="s">
        <v>618</v>
      </c>
      <c r="D121" t="s">
        <v>641</v>
      </c>
      <c r="E121" t="s">
        <v>51</v>
      </c>
      <c r="F121" t="str">
        <f t="shared" si="1"/>
        <v>DHA1405DHA1160DHA1944DHA3250L</v>
      </c>
      <c r="G121" t="s">
        <v>501</v>
      </c>
    </row>
    <row r="122" spans="1:7" x14ac:dyDescent="0.25">
      <c r="A122" t="s">
        <v>566</v>
      </c>
      <c r="B122" t="s">
        <v>551</v>
      </c>
      <c r="C122" t="s">
        <v>619</v>
      </c>
      <c r="D122" t="s">
        <v>639</v>
      </c>
      <c r="E122" t="s">
        <v>4</v>
      </c>
      <c r="F122" t="str">
        <f t="shared" si="1"/>
        <v>DHA1405DHA1160DHA1946DHA3240S</v>
      </c>
      <c r="G122" t="s">
        <v>501</v>
      </c>
    </row>
    <row r="123" spans="1:7" x14ac:dyDescent="0.25">
      <c r="A123" t="s">
        <v>566</v>
      </c>
      <c r="B123" t="s">
        <v>551</v>
      </c>
      <c r="C123" t="s">
        <v>619</v>
      </c>
      <c r="D123" t="s">
        <v>639</v>
      </c>
      <c r="E123" t="s">
        <v>51</v>
      </c>
      <c r="F123" t="str">
        <f t="shared" si="1"/>
        <v>DHA1405DHA1160DHA1946DHA3240L</v>
      </c>
      <c r="G123" t="s">
        <v>501</v>
      </c>
    </row>
    <row r="124" spans="1:7" x14ac:dyDescent="0.25">
      <c r="A124" t="s">
        <v>566</v>
      </c>
      <c r="B124" t="s">
        <v>551</v>
      </c>
      <c r="C124" t="s">
        <v>619</v>
      </c>
      <c r="D124" t="s">
        <v>641</v>
      </c>
      <c r="E124" t="s">
        <v>4</v>
      </c>
      <c r="F124" t="str">
        <f t="shared" si="1"/>
        <v>DHA1405DHA1160DHA1946DHA3250S</v>
      </c>
      <c r="G124" t="s">
        <v>501</v>
      </c>
    </row>
    <row r="125" spans="1:7" x14ac:dyDescent="0.25">
      <c r="A125" t="s">
        <v>566</v>
      </c>
      <c r="B125" t="s">
        <v>551</v>
      </c>
      <c r="C125" t="s">
        <v>619</v>
      </c>
      <c r="D125" t="s">
        <v>641</v>
      </c>
      <c r="E125" t="s">
        <v>51</v>
      </c>
      <c r="F125" t="str">
        <f t="shared" si="1"/>
        <v>DHA1405DHA1160DHA1946DHA3250L</v>
      </c>
      <c r="G125" t="s">
        <v>501</v>
      </c>
    </row>
    <row r="126" spans="1:7" x14ac:dyDescent="0.25">
      <c r="A126" t="s">
        <v>566</v>
      </c>
      <c r="B126" t="s">
        <v>551</v>
      </c>
      <c r="C126" t="s">
        <v>620</v>
      </c>
      <c r="D126" t="s">
        <v>639</v>
      </c>
      <c r="E126" t="s">
        <v>4</v>
      </c>
      <c r="F126" t="str">
        <f t="shared" si="1"/>
        <v>DHA1405DHA1160DHA1948DHA3240S</v>
      </c>
      <c r="G126" t="s">
        <v>501</v>
      </c>
    </row>
    <row r="127" spans="1:7" x14ac:dyDescent="0.25">
      <c r="A127" t="s">
        <v>566</v>
      </c>
      <c r="B127" t="s">
        <v>551</v>
      </c>
      <c r="C127" t="s">
        <v>620</v>
      </c>
      <c r="D127" t="s">
        <v>639</v>
      </c>
      <c r="E127" t="s">
        <v>51</v>
      </c>
      <c r="F127" t="str">
        <f t="shared" si="1"/>
        <v>DHA1405DHA1160DHA1948DHA3240L</v>
      </c>
      <c r="G127" t="s">
        <v>501</v>
      </c>
    </row>
    <row r="128" spans="1:7" x14ac:dyDescent="0.25">
      <c r="A128" t="s">
        <v>566</v>
      </c>
      <c r="B128" t="s">
        <v>551</v>
      </c>
      <c r="C128" t="s">
        <v>620</v>
      </c>
      <c r="D128" t="s">
        <v>641</v>
      </c>
      <c r="E128" t="s">
        <v>4</v>
      </c>
      <c r="F128" t="str">
        <f t="shared" si="1"/>
        <v>DHA1405DHA1160DHA1948DHA3250S</v>
      </c>
      <c r="G128" t="s">
        <v>501</v>
      </c>
    </row>
    <row r="129" spans="1:7" x14ac:dyDescent="0.25">
      <c r="A129" t="s">
        <v>566</v>
      </c>
      <c r="B129" t="s">
        <v>551</v>
      </c>
      <c r="C129" t="s">
        <v>620</v>
      </c>
      <c r="D129" t="s">
        <v>641</v>
      </c>
      <c r="E129" t="s">
        <v>51</v>
      </c>
      <c r="F129" t="str">
        <f t="shared" si="1"/>
        <v>DHA1405DHA1160DHA1948DHA3250L</v>
      </c>
      <c r="G129" t="s">
        <v>501</v>
      </c>
    </row>
    <row r="130" spans="1:7" x14ac:dyDescent="0.25">
      <c r="A130" t="s">
        <v>566</v>
      </c>
      <c r="B130" t="s">
        <v>551</v>
      </c>
      <c r="C130" t="s">
        <v>621</v>
      </c>
      <c r="D130" t="s">
        <v>639</v>
      </c>
      <c r="E130" t="s">
        <v>4</v>
      </c>
      <c r="F130" t="str">
        <f t="shared" si="1"/>
        <v>DHA1405DHA1160DHA1950DHA3240S</v>
      </c>
      <c r="G130" t="s">
        <v>501</v>
      </c>
    </row>
    <row r="131" spans="1:7" x14ac:dyDescent="0.25">
      <c r="A131" t="s">
        <v>566</v>
      </c>
      <c r="B131" t="s">
        <v>551</v>
      </c>
      <c r="C131" t="s">
        <v>621</v>
      </c>
      <c r="D131" t="s">
        <v>639</v>
      </c>
      <c r="E131" t="s">
        <v>51</v>
      </c>
      <c r="F131" t="str">
        <f t="shared" ref="F131:F194" si="2">CONCATENATE(A131,B131,C131,D131,E131)</f>
        <v>DHA1405DHA1160DHA1950DHA3240L</v>
      </c>
      <c r="G131" t="s">
        <v>501</v>
      </c>
    </row>
    <row r="132" spans="1:7" x14ac:dyDescent="0.25">
      <c r="A132" t="s">
        <v>566</v>
      </c>
      <c r="B132" t="s">
        <v>551</v>
      </c>
      <c r="C132" t="s">
        <v>621</v>
      </c>
      <c r="D132" t="s">
        <v>641</v>
      </c>
      <c r="E132" t="s">
        <v>4</v>
      </c>
      <c r="F132" t="str">
        <f t="shared" si="2"/>
        <v>DHA1405DHA1160DHA1950DHA3250S</v>
      </c>
      <c r="G132" t="s">
        <v>723</v>
      </c>
    </row>
    <row r="133" spans="1:7" x14ac:dyDescent="0.25">
      <c r="A133" t="s">
        <v>566</v>
      </c>
      <c r="B133" t="s">
        <v>551</v>
      </c>
      <c r="C133" t="s">
        <v>621</v>
      </c>
      <c r="D133" t="s">
        <v>641</v>
      </c>
      <c r="E133" t="s">
        <v>51</v>
      </c>
      <c r="F133" t="str">
        <f t="shared" si="2"/>
        <v>DHA1405DHA1160DHA1950DHA3250L</v>
      </c>
      <c r="G133" t="s">
        <v>501</v>
      </c>
    </row>
    <row r="134" spans="1:7" x14ac:dyDescent="0.25">
      <c r="A134" t="s">
        <v>566</v>
      </c>
      <c r="B134" t="s">
        <v>551</v>
      </c>
      <c r="C134" t="s">
        <v>622</v>
      </c>
      <c r="D134" t="s">
        <v>639</v>
      </c>
      <c r="E134" t="s">
        <v>4</v>
      </c>
      <c r="F134" t="str">
        <f t="shared" si="2"/>
        <v>DHA1405DHA1160DHA1952DHA3240S</v>
      </c>
      <c r="G134" t="s">
        <v>723</v>
      </c>
    </row>
    <row r="135" spans="1:7" x14ac:dyDescent="0.25">
      <c r="A135" t="s">
        <v>566</v>
      </c>
      <c r="B135" t="s">
        <v>551</v>
      </c>
      <c r="C135" t="s">
        <v>622</v>
      </c>
      <c r="D135" t="s">
        <v>639</v>
      </c>
      <c r="E135" t="s">
        <v>51</v>
      </c>
      <c r="F135" t="str">
        <f t="shared" si="2"/>
        <v>DHA1405DHA1160DHA1952DHA3240L</v>
      </c>
      <c r="G135" t="s">
        <v>501</v>
      </c>
    </row>
    <row r="136" spans="1:7" x14ac:dyDescent="0.25">
      <c r="A136" t="s">
        <v>566</v>
      </c>
      <c r="B136" t="s">
        <v>551</v>
      </c>
      <c r="C136" t="s">
        <v>622</v>
      </c>
      <c r="D136" t="s">
        <v>641</v>
      </c>
      <c r="E136" t="s">
        <v>4</v>
      </c>
      <c r="F136" t="str">
        <f t="shared" si="2"/>
        <v>DHA1405DHA1160DHA1952DHA3250S</v>
      </c>
      <c r="G136" t="s">
        <v>723</v>
      </c>
    </row>
    <row r="137" spans="1:7" x14ac:dyDescent="0.25">
      <c r="A137" t="s">
        <v>566</v>
      </c>
      <c r="B137" t="s">
        <v>551</v>
      </c>
      <c r="C137" t="s">
        <v>622</v>
      </c>
      <c r="D137" t="s">
        <v>641</v>
      </c>
      <c r="E137" t="s">
        <v>51</v>
      </c>
      <c r="F137" t="str">
        <f t="shared" si="2"/>
        <v>DHA1405DHA1160DHA1952DHA3250L</v>
      </c>
      <c r="G137" t="s">
        <v>501</v>
      </c>
    </row>
    <row r="138" spans="1:7" x14ac:dyDescent="0.25">
      <c r="A138" t="s">
        <v>566</v>
      </c>
      <c r="B138" t="s">
        <v>551</v>
      </c>
      <c r="C138" t="s">
        <v>623</v>
      </c>
      <c r="D138" t="s">
        <v>639</v>
      </c>
      <c r="E138" t="s">
        <v>4</v>
      </c>
      <c r="F138" t="str">
        <f t="shared" si="2"/>
        <v>DHA1405DHA1160DHA1954DHA3240S</v>
      </c>
      <c r="G138" t="s">
        <v>723</v>
      </c>
    </row>
    <row r="139" spans="1:7" x14ac:dyDescent="0.25">
      <c r="A139" t="s">
        <v>566</v>
      </c>
      <c r="B139" t="s">
        <v>551</v>
      </c>
      <c r="C139" t="s">
        <v>623</v>
      </c>
      <c r="D139" t="s">
        <v>639</v>
      </c>
      <c r="E139" t="s">
        <v>51</v>
      </c>
      <c r="F139" t="str">
        <f t="shared" si="2"/>
        <v>DHA1405DHA1160DHA1954DHA3240L</v>
      </c>
      <c r="G139" t="s">
        <v>501</v>
      </c>
    </row>
    <row r="140" spans="1:7" x14ac:dyDescent="0.25">
      <c r="A140" t="s">
        <v>566</v>
      </c>
      <c r="B140" t="s">
        <v>551</v>
      </c>
      <c r="C140" t="s">
        <v>623</v>
      </c>
      <c r="D140" t="s">
        <v>641</v>
      </c>
      <c r="E140" t="s">
        <v>4</v>
      </c>
      <c r="F140" t="str">
        <f t="shared" si="2"/>
        <v>DHA1405DHA1160DHA1954DHA3250S</v>
      </c>
      <c r="G140" t="s">
        <v>723</v>
      </c>
    </row>
    <row r="141" spans="1:7" x14ac:dyDescent="0.25">
      <c r="A141" t="s">
        <v>566</v>
      </c>
      <c r="B141" t="s">
        <v>551</v>
      </c>
      <c r="C141" t="s">
        <v>623</v>
      </c>
      <c r="D141" t="s">
        <v>641</v>
      </c>
      <c r="E141" t="s">
        <v>51</v>
      </c>
      <c r="F141" t="str">
        <f t="shared" si="2"/>
        <v>DHA1405DHA1160DHA1954DHA3250L</v>
      </c>
      <c r="G141" t="s">
        <v>501</v>
      </c>
    </row>
    <row r="142" spans="1:7" x14ac:dyDescent="0.25">
      <c r="A142" t="s">
        <v>566</v>
      </c>
      <c r="B142" t="s">
        <v>551</v>
      </c>
      <c r="C142" t="s">
        <v>624</v>
      </c>
      <c r="D142" t="s">
        <v>639</v>
      </c>
      <c r="E142" t="s">
        <v>4</v>
      </c>
      <c r="F142" t="str">
        <f t="shared" si="2"/>
        <v>DHA1405DHA1160DHA1956DHA3240S</v>
      </c>
      <c r="G142" t="s">
        <v>723</v>
      </c>
    </row>
    <row r="143" spans="1:7" x14ac:dyDescent="0.25">
      <c r="A143" t="s">
        <v>566</v>
      </c>
      <c r="B143" t="s">
        <v>551</v>
      </c>
      <c r="C143" t="s">
        <v>624</v>
      </c>
      <c r="D143" t="s">
        <v>639</v>
      </c>
      <c r="E143" t="s">
        <v>51</v>
      </c>
      <c r="F143" t="str">
        <f t="shared" si="2"/>
        <v>DHA1405DHA1160DHA1956DHA3240L</v>
      </c>
      <c r="G143" t="s">
        <v>501</v>
      </c>
    </row>
    <row r="144" spans="1:7" x14ac:dyDescent="0.25">
      <c r="A144" t="s">
        <v>566</v>
      </c>
      <c r="B144" t="s">
        <v>551</v>
      </c>
      <c r="C144" t="s">
        <v>624</v>
      </c>
      <c r="D144" t="s">
        <v>641</v>
      </c>
      <c r="E144" t="s">
        <v>4</v>
      </c>
      <c r="F144" t="str">
        <f t="shared" si="2"/>
        <v>DHA1405DHA1160DHA1956DHA3250S</v>
      </c>
      <c r="G144" t="s">
        <v>723</v>
      </c>
    </row>
    <row r="145" spans="1:7" x14ac:dyDescent="0.25">
      <c r="A145" t="s">
        <v>566</v>
      </c>
      <c r="B145" t="s">
        <v>551</v>
      </c>
      <c r="C145" t="s">
        <v>624</v>
      </c>
      <c r="D145" t="s">
        <v>641</v>
      </c>
      <c r="E145" t="s">
        <v>51</v>
      </c>
      <c r="F145" t="str">
        <f t="shared" si="2"/>
        <v>DHA1405DHA1160DHA1956DHA3250L</v>
      </c>
      <c r="G145" t="s">
        <v>501</v>
      </c>
    </row>
    <row r="146" spans="1:7" x14ac:dyDescent="0.25">
      <c r="A146" t="s">
        <v>566</v>
      </c>
      <c r="B146" t="s">
        <v>551</v>
      </c>
      <c r="C146" t="s">
        <v>625</v>
      </c>
      <c r="D146" t="s">
        <v>639</v>
      </c>
      <c r="E146" t="s">
        <v>4</v>
      </c>
      <c r="F146" t="str">
        <f t="shared" si="2"/>
        <v>DHA1405DHA1160DHA1958DHA3240S</v>
      </c>
      <c r="G146" t="s">
        <v>723</v>
      </c>
    </row>
    <row r="147" spans="1:7" x14ac:dyDescent="0.25">
      <c r="A147" t="s">
        <v>566</v>
      </c>
      <c r="B147" t="s">
        <v>551</v>
      </c>
      <c r="C147" t="s">
        <v>625</v>
      </c>
      <c r="D147" t="s">
        <v>639</v>
      </c>
      <c r="E147" t="s">
        <v>51</v>
      </c>
      <c r="F147" t="str">
        <f t="shared" si="2"/>
        <v>DHA1405DHA1160DHA1958DHA3240L</v>
      </c>
      <c r="G147" t="s">
        <v>501</v>
      </c>
    </row>
    <row r="148" spans="1:7" x14ac:dyDescent="0.25">
      <c r="A148" t="s">
        <v>566</v>
      </c>
      <c r="B148" t="s">
        <v>551</v>
      </c>
      <c r="C148" t="s">
        <v>625</v>
      </c>
      <c r="D148" t="s">
        <v>641</v>
      </c>
      <c r="E148" t="s">
        <v>4</v>
      </c>
      <c r="F148" t="str">
        <f t="shared" si="2"/>
        <v>DHA1405DHA1160DHA1958DHA3250S</v>
      </c>
      <c r="G148" t="s">
        <v>723</v>
      </c>
    </row>
    <row r="149" spans="1:7" x14ac:dyDescent="0.25">
      <c r="A149" t="s">
        <v>566</v>
      </c>
      <c r="B149" t="s">
        <v>551</v>
      </c>
      <c r="C149" t="s">
        <v>625</v>
      </c>
      <c r="D149" t="s">
        <v>641</v>
      </c>
      <c r="E149" t="s">
        <v>51</v>
      </c>
      <c r="F149" t="str">
        <f t="shared" si="2"/>
        <v>DHA1405DHA1160DHA1958DHA3250L</v>
      </c>
      <c r="G149" t="s">
        <v>501</v>
      </c>
    </row>
    <row r="150" spans="1:7" x14ac:dyDescent="0.25">
      <c r="A150" t="s">
        <v>566</v>
      </c>
      <c r="B150" t="s">
        <v>551</v>
      </c>
      <c r="C150" t="s">
        <v>626</v>
      </c>
      <c r="D150" t="s">
        <v>639</v>
      </c>
      <c r="E150" t="s">
        <v>4</v>
      </c>
      <c r="F150" t="str">
        <f t="shared" si="2"/>
        <v>DHA1405DHA1160DHA1960DHA3240S</v>
      </c>
      <c r="G150" t="s">
        <v>723</v>
      </c>
    </row>
    <row r="151" spans="1:7" x14ac:dyDescent="0.25">
      <c r="A151" t="s">
        <v>566</v>
      </c>
      <c r="B151" t="s">
        <v>551</v>
      </c>
      <c r="C151" t="s">
        <v>626</v>
      </c>
      <c r="D151" t="s">
        <v>639</v>
      </c>
      <c r="E151" t="s">
        <v>51</v>
      </c>
      <c r="F151" t="str">
        <f t="shared" si="2"/>
        <v>DHA1405DHA1160DHA1960DHA3240L</v>
      </c>
      <c r="G151" t="s">
        <v>723</v>
      </c>
    </row>
    <row r="152" spans="1:7" x14ac:dyDescent="0.25">
      <c r="A152" t="s">
        <v>566</v>
      </c>
      <c r="B152" t="s">
        <v>551</v>
      </c>
      <c r="C152" t="s">
        <v>626</v>
      </c>
      <c r="D152" t="s">
        <v>641</v>
      </c>
      <c r="E152" t="s">
        <v>4</v>
      </c>
      <c r="F152" t="str">
        <f t="shared" si="2"/>
        <v>DHA1405DHA1160DHA1960DHA3250S</v>
      </c>
      <c r="G152" t="s">
        <v>723</v>
      </c>
    </row>
    <row r="153" spans="1:7" x14ac:dyDescent="0.25">
      <c r="A153" t="s">
        <v>566</v>
      </c>
      <c r="B153" t="s">
        <v>551</v>
      </c>
      <c r="C153" t="s">
        <v>626</v>
      </c>
      <c r="D153" t="s">
        <v>641</v>
      </c>
      <c r="E153" t="s">
        <v>51</v>
      </c>
      <c r="F153" t="str">
        <f t="shared" si="2"/>
        <v>DHA1405DHA1160DHA1960DHA3250L</v>
      </c>
      <c r="G153" t="s">
        <v>723</v>
      </c>
    </row>
    <row r="154" spans="1:7" x14ac:dyDescent="0.25">
      <c r="A154" t="s">
        <v>566</v>
      </c>
      <c r="B154" t="s">
        <v>553</v>
      </c>
      <c r="C154" t="s">
        <v>608</v>
      </c>
      <c r="D154" t="s">
        <v>639</v>
      </c>
      <c r="E154" t="s">
        <v>4</v>
      </c>
      <c r="F154" t="str">
        <f t="shared" si="2"/>
        <v>DHA1405DHA1170DHA1924DHA3240S</v>
      </c>
      <c r="G154" t="s">
        <v>504</v>
      </c>
    </row>
    <row r="155" spans="1:7" x14ac:dyDescent="0.25">
      <c r="A155" t="s">
        <v>566</v>
      </c>
      <c r="B155" t="s">
        <v>553</v>
      </c>
      <c r="C155" t="s">
        <v>608</v>
      </c>
      <c r="D155" t="s">
        <v>639</v>
      </c>
      <c r="E155" t="s">
        <v>51</v>
      </c>
      <c r="F155" t="str">
        <f t="shared" si="2"/>
        <v>DHA1405DHA1170DHA1924DHA3240L</v>
      </c>
      <c r="G155" t="s">
        <v>504</v>
      </c>
    </row>
    <row r="156" spans="1:7" x14ac:dyDescent="0.25">
      <c r="A156" t="s">
        <v>566</v>
      </c>
      <c r="B156" t="s">
        <v>553</v>
      </c>
      <c r="C156" t="s">
        <v>608</v>
      </c>
      <c r="D156" t="s">
        <v>641</v>
      </c>
      <c r="E156" t="s">
        <v>4</v>
      </c>
      <c r="F156" t="str">
        <f t="shared" si="2"/>
        <v>DHA1405DHA1170DHA1924DHA3250S</v>
      </c>
      <c r="G156" t="s">
        <v>504</v>
      </c>
    </row>
    <row r="157" spans="1:7" x14ac:dyDescent="0.25">
      <c r="A157" t="s">
        <v>566</v>
      </c>
      <c r="B157" t="s">
        <v>553</v>
      </c>
      <c r="C157" t="s">
        <v>608</v>
      </c>
      <c r="D157" t="s">
        <v>641</v>
      </c>
      <c r="E157" t="s">
        <v>51</v>
      </c>
      <c r="F157" t="str">
        <f t="shared" si="2"/>
        <v>DHA1405DHA1170DHA1924DHA3250L</v>
      </c>
      <c r="G157" t="s">
        <v>504</v>
      </c>
    </row>
    <row r="158" spans="1:7" x14ac:dyDescent="0.25">
      <c r="A158" t="s">
        <v>566</v>
      </c>
      <c r="B158" t="s">
        <v>553</v>
      </c>
      <c r="C158" t="s">
        <v>609</v>
      </c>
      <c r="D158" t="s">
        <v>639</v>
      </c>
      <c r="E158" t="s">
        <v>4</v>
      </c>
      <c r="F158" t="str">
        <f t="shared" si="2"/>
        <v>DHA1405DHA1170DHA1926DHA3240S</v>
      </c>
      <c r="G158" t="s">
        <v>504</v>
      </c>
    </row>
    <row r="159" spans="1:7" x14ac:dyDescent="0.25">
      <c r="A159" t="s">
        <v>566</v>
      </c>
      <c r="B159" t="s">
        <v>553</v>
      </c>
      <c r="C159" t="s">
        <v>609</v>
      </c>
      <c r="D159" t="s">
        <v>639</v>
      </c>
      <c r="E159" t="s">
        <v>51</v>
      </c>
      <c r="F159" t="str">
        <f t="shared" si="2"/>
        <v>DHA1405DHA1170DHA1926DHA3240L</v>
      </c>
      <c r="G159" t="s">
        <v>504</v>
      </c>
    </row>
    <row r="160" spans="1:7" x14ac:dyDescent="0.25">
      <c r="A160" t="s">
        <v>566</v>
      </c>
      <c r="B160" t="s">
        <v>553</v>
      </c>
      <c r="C160" t="s">
        <v>609</v>
      </c>
      <c r="D160" t="s">
        <v>641</v>
      </c>
      <c r="E160" t="s">
        <v>4</v>
      </c>
      <c r="F160" t="str">
        <f t="shared" si="2"/>
        <v>DHA1405DHA1170DHA1926DHA3250S</v>
      </c>
      <c r="G160" t="s">
        <v>504</v>
      </c>
    </row>
    <row r="161" spans="1:7" x14ac:dyDescent="0.25">
      <c r="A161" t="s">
        <v>566</v>
      </c>
      <c r="B161" t="s">
        <v>553</v>
      </c>
      <c r="C161" t="s">
        <v>609</v>
      </c>
      <c r="D161" t="s">
        <v>641</v>
      </c>
      <c r="E161" t="s">
        <v>51</v>
      </c>
      <c r="F161" t="str">
        <f t="shared" si="2"/>
        <v>DHA1405DHA1170DHA1926DHA3250L</v>
      </c>
      <c r="G161" t="s">
        <v>504</v>
      </c>
    </row>
    <row r="162" spans="1:7" x14ac:dyDescent="0.25">
      <c r="A162" t="s">
        <v>566</v>
      </c>
      <c r="B162" t="s">
        <v>553</v>
      </c>
      <c r="C162" t="s">
        <v>610</v>
      </c>
      <c r="D162" t="s">
        <v>639</v>
      </c>
      <c r="E162" t="s">
        <v>4</v>
      </c>
      <c r="F162" t="str">
        <f t="shared" si="2"/>
        <v>DHA1405DHA1170DHA1928DHA3240S</v>
      </c>
      <c r="G162" t="s">
        <v>504</v>
      </c>
    </row>
    <row r="163" spans="1:7" x14ac:dyDescent="0.25">
      <c r="A163" t="s">
        <v>566</v>
      </c>
      <c r="B163" t="s">
        <v>553</v>
      </c>
      <c r="C163" t="s">
        <v>610</v>
      </c>
      <c r="D163" t="s">
        <v>639</v>
      </c>
      <c r="E163" t="s">
        <v>51</v>
      </c>
      <c r="F163" t="str">
        <f t="shared" si="2"/>
        <v>DHA1405DHA1170DHA1928DHA3240L</v>
      </c>
      <c r="G163" t="s">
        <v>504</v>
      </c>
    </row>
    <row r="164" spans="1:7" x14ac:dyDescent="0.25">
      <c r="A164" t="s">
        <v>566</v>
      </c>
      <c r="B164" t="s">
        <v>553</v>
      </c>
      <c r="C164" t="s">
        <v>610</v>
      </c>
      <c r="D164" t="s">
        <v>641</v>
      </c>
      <c r="E164" t="s">
        <v>4</v>
      </c>
      <c r="F164" t="str">
        <f t="shared" si="2"/>
        <v>DHA1405DHA1170DHA1928DHA3250S</v>
      </c>
      <c r="G164" t="s">
        <v>501</v>
      </c>
    </row>
    <row r="165" spans="1:7" x14ac:dyDescent="0.25">
      <c r="A165" t="s">
        <v>566</v>
      </c>
      <c r="B165" t="s">
        <v>553</v>
      </c>
      <c r="C165" t="s">
        <v>610</v>
      </c>
      <c r="D165" t="s">
        <v>641</v>
      </c>
      <c r="E165" t="s">
        <v>51</v>
      </c>
      <c r="F165" t="str">
        <f t="shared" si="2"/>
        <v>DHA1405DHA1170DHA1928DHA3250L</v>
      </c>
      <c r="G165" t="s">
        <v>504</v>
      </c>
    </row>
    <row r="166" spans="1:7" x14ac:dyDescent="0.25">
      <c r="A166" t="s">
        <v>566</v>
      </c>
      <c r="B166" t="s">
        <v>553</v>
      </c>
      <c r="C166" t="s">
        <v>611</v>
      </c>
      <c r="D166" t="s">
        <v>639</v>
      </c>
      <c r="E166" t="s">
        <v>4</v>
      </c>
      <c r="F166" t="str">
        <f t="shared" si="2"/>
        <v>DHA1405DHA1170DHA1930DHA3240S</v>
      </c>
      <c r="G166" t="s">
        <v>501</v>
      </c>
    </row>
    <row r="167" spans="1:7" x14ac:dyDescent="0.25">
      <c r="A167" t="s">
        <v>566</v>
      </c>
      <c r="B167" t="s">
        <v>553</v>
      </c>
      <c r="C167" t="s">
        <v>611</v>
      </c>
      <c r="D167" t="s">
        <v>639</v>
      </c>
      <c r="E167" t="s">
        <v>51</v>
      </c>
      <c r="F167" t="str">
        <f t="shared" si="2"/>
        <v>DHA1405DHA1170DHA1930DHA3240L</v>
      </c>
      <c r="G167" t="s">
        <v>504</v>
      </c>
    </row>
    <row r="168" spans="1:7" x14ac:dyDescent="0.25">
      <c r="A168" t="s">
        <v>566</v>
      </c>
      <c r="B168" t="s">
        <v>553</v>
      </c>
      <c r="C168" t="s">
        <v>611</v>
      </c>
      <c r="D168" t="s">
        <v>641</v>
      </c>
      <c r="E168" t="s">
        <v>4</v>
      </c>
      <c r="F168" t="str">
        <f t="shared" si="2"/>
        <v>DHA1405DHA1170DHA1930DHA3250S</v>
      </c>
      <c r="G168" t="s">
        <v>501</v>
      </c>
    </row>
    <row r="169" spans="1:7" x14ac:dyDescent="0.25">
      <c r="A169" t="s">
        <v>566</v>
      </c>
      <c r="B169" t="s">
        <v>553</v>
      </c>
      <c r="C169" t="s">
        <v>611</v>
      </c>
      <c r="D169" t="s">
        <v>641</v>
      </c>
      <c r="E169" t="s">
        <v>51</v>
      </c>
      <c r="F169" t="str">
        <f t="shared" si="2"/>
        <v>DHA1405DHA1170DHA1930DHA3250L</v>
      </c>
      <c r="G169" t="s">
        <v>504</v>
      </c>
    </row>
    <row r="170" spans="1:7" x14ac:dyDescent="0.25">
      <c r="A170" t="s">
        <v>566</v>
      </c>
      <c r="B170" t="s">
        <v>553</v>
      </c>
      <c r="C170" t="s">
        <v>612</v>
      </c>
      <c r="D170" t="s">
        <v>639</v>
      </c>
      <c r="E170" t="s">
        <v>4</v>
      </c>
      <c r="F170" t="str">
        <f t="shared" si="2"/>
        <v>DHA1405DHA1170DHA1932DHA3240S</v>
      </c>
      <c r="G170" t="s">
        <v>501</v>
      </c>
    </row>
    <row r="171" spans="1:7" x14ac:dyDescent="0.25">
      <c r="A171" t="s">
        <v>566</v>
      </c>
      <c r="B171" t="s">
        <v>553</v>
      </c>
      <c r="C171" t="s">
        <v>612</v>
      </c>
      <c r="D171" t="s">
        <v>639</v>
      </c>
      <c r="E171" t="s">
        <v>51</v>
      </c>
      <c r="F171" t="str">
        <f t="shared" si="2"/>
        <v>DHA1405DHA1170DHA1932DHA3240L</v>
      </c>
      <c r="G171" t="s">
        <v>504</v>
      </c>
    </row>
    <row r="172" spans="1:7" x14ac:dyDescent="0.25">
      <c r="A172" t="s">
        <v>566</v>
      </c>
      <c r="B172" t="s">
        <v>553</v>
      </c>
      <c r="C172" t="s">
        <v>612</v>
      </c>
      <c r="D172" t="s">
        <v>641</v>
      </c>
      <c r="E172" t="s">
        <v>4</v>
      </c>
      <c r="F172" t="str">
        <f t="shared" si="2"/>
        <v>DHA1405DHA1170DHA1932DHA3250S</v>
      </c>
      <c r="G172" t="s">
        <v>501</v>
      </c>
    </row>
    <row r="173" spans="1:7" x14ac:dyDescent="0.25">
      <c r="A173" t="s">
        <v>566</v>
      </c>
      <c r="B173" t="s">
        <v>553</v>
      </c>
      <c r="C173" t="s">
        <v>612</v>
      </c>
      <c r="D173" t="s">
        <v>641</v>
      </c>
      <c r="E173" t="s">
        <v>51</v>
      </c>
      <c r="F173" t="str">
        <f t="shared" si="2"/>
        <v>DHA1405DHA1170DHA1932DHA3250L</v>
      </c>
      <c r="G173" t="s">
        <v>504</v>
      </c>
    </row>
    <row r="174" spans="1:7" x14ac:dyDescent="0.25">
      <c r="A174" t="s">
        <v>566</v>
      </c>
      <c r="B174" t="s">
        <v>553</v>
      </c>
      <c r="C174" t="s">
        <v>613</v>
      </c>
      <c r="D174" t="s">
        <v>639</v>
      </c>
      <c r="E174" t="s">
        <v>4</v>
      </c>
      <c r="F174" t="str">
        <f t="shared" si="2"/>
        <v>DHA1405DHA1170DHA1934DHA3240S</v>
      </c>
      <c r="G174" t="s">
        <v>501</v>
      </c>
    </row>
    <row r="175" spans="1:7" x14ac:dyDescent="0.25">
      <c r="A175" t="s">
        <v>566</v>
      </c>
      <c r="B175" t="s">
        <v>553</v>
      </c>
      <c r="C175" t="s">
        <v>613</v>
      </c>
      <c r="D175" t="s">
        <v>639</v>
      </c>
      <c r="E175" t="s">
        <v>51</v>
      </c>
      <c r="F175" t="str">
        <f t="shared" si="2"/>
        <v>DHA1405DHA1170DHA1934DHA3240L</v>
      </c>
      <c r="G175" t="s">
        <v>504</v>
      </c>
    </row>
    <row r="176" spans="1:7" x14ac:dyDescent="0.25">
      <c r="A176" t="s">
        <v>566</v>
      </c>
      <c r="B176" t="s">
        <v>553</v>
      </c>
      <c r="C176" t="s">
        <v>613</v>
      </c>
      <c r="D176" t="s">
        <v>641</v>
      </c>
      <c r="E176" t="s">
        <v>4</v>
      </c>
      <c r="F176" t="str">
        <f t="shared" si="2"/>
        <v>DHA1405DHA1170DHA1934DHA3250S</v>
      </c>
      <c r="G176" t="s">
        <v>501</v>
      </c>
    </row>
    <row r="177" spans="1:7" x14ac:dyDescent="0.25">
      <c r="A177" t="s">
        <v>566</v>
      </c>
      <c r="B177" t="s">
        <v>553</v>
      </c>
      <c r="C177" t="s">
        <v>613</v>
      </c>
      <c r="D177" t="s">
        <v>641</v>
      </c>
      <c r="E177" t="s">
        <v>51</v>
      </c>
      <c r="F177" t="str">
        <f t="shared" si="2"/>
        <v>DHA1405DHA1170DHA1934DHA3250L</v>
      </c>
      <c r="G177" t="s">
        <v>504</v>
      </c>
    </row>
    <row r="178" spans="1:7" x14ac:dyDescent="0.25">
      <c r="A178" t="s">
        <v>566</v>
      </c>
      <c r="B178" t="s">
        <v>553</v>
      </c>
      <c r="C178" t="s">
        <v>614</v>
      </c>
      <c r="D178" t="s">
        <v>639</v>
      </c>
      <c r="E178" t="s">
        <v>4</v>
      </c>
      <c r="F178" t="str">
        <f t="shared" si="2"/>
        <v>DHA1405DHA1170DHA1936DHA3240S</v>
      </c>
      <c r="G178" t="s">
        <v>501</v>
      </c>
    </row>
    <row r="179" spans="1:7" x14ac:dyDescent="0.25">
      <c r="A179" t="s">
        <v>566</v>
      </c>
      <c r="B179" t="s">
        <v>553</v>
      </c>
      <c r="C179" t="s">
        <v>614</v>
      </c>
      <c r="D179" t="s">
        <v>639</v>
      </c>
      <c r="E179" t="s">
        <v>51</v>
      </c>
      <c r="F179" t="str">
        <f t="shared" si="2"/>
        <v>DHA1405DHA1170DHA1936DHA3240L</v>
      </c>
      <c r="G179" t="s">
        <v>504</v>
      </c>
    </row>
    <row r="180" spans="1:7" x14ac:dyDescent="0.25">
      <c r="A180" t="s">
        <v>566</v>
      </c>
      <c r="B180" t="s">
        <v>553</v>
      </c>
      <c r="C180" t="s">
        <v>614</v>
      </c>
      <c r="D180" t="s">
        <v>641</v>
      </c>
      <c r="E180" t="s">
        <v>4</v>
      </c>
      <c r="F180" t="str">
        <f t="shared" si="2"/>
        <v>DHA1405DHA1170DHA1936DHA3250S</v>
      </c>
      <c r="G180" t="s">
        <v>501</v>
      </c>
    </row>
    <row r="181" spans="1:7" x14ac:dyDescent="0.25">
      <c r="A181" t="s">
        <v>566</v>
      </c>
      <c r="B181" t="s">
        <v>553</v>
      </c>
      <c r="C181" t="s">
        <v>614</v>
      </c>
      <c r="D181" t="s">
        <v>641</v>
      </c>
      <c r="E181" t="s">
        <v>51</v>
      </c>
      <c r="F181" t="str">
        <f t="shared" si="2"/>
        <v>DHA1405DHA1170DHA1936DHA3250L</v>
      </c>
      <c r="G181" t="s">
        <v>504</v>
      </c>
    </row>
    <row r="182" spans="1:7" x14ac:dyDescent="0.25">
      <c r="A182" t="s">
        <v>566</v>
      </c>
      <c r="B182" t="s">
        <v>553</v>
      </c>
      <c r="C182" t="s">
        <v>615</v>
      </c>
      <c r="D182" t="s">
        <v>639</v>
      </c>
      <c r="E182" t="s">
        <v>4</v>
      </c>
      <c r="F182" t="str">
        <f t="shared" si="2"/>
        <v>DHA1405DHA1170DHA1938DHA3240S</v>
      </c>
      <c r="G182" t="s">
        <v>501</v>
      </c>
    </row>
    <row r="183" spans="1:7" x14ac:dyDescent="0.25">
      <c r="A183" t="s">
        <v>566</v>
      </c>
      <c r="B183" t="s">
        <v>553</v>
      </c>
      <c r="C183" t="s">
        <v>615</v>
      </c>
      <c r="D183" t="s">
        <v>639</v>
      </c>
      <c r="E183" t="s">
        <v>51</v>
      </c>
      <c r="F183" t="str">
        <f t="shared" si="2"/>
        <v>DHA1405DHA1170DHA1938DHA3240L</v>
      </c>
      <c r="G183" t="s">
        <v>504</v>
      </c>
    </row>
    <row r="184" spans="1:7" x14ac:dyDescent="0.25">
      <c r="A184" t="s">
        <v>566</v>
      </c>
      <c r="B184" t="s">
        <v>553</v>
      </c>
      <c r="C184" t="s">
        <v>615</v>
      </c>
      <c r="D184" t="s">
        <v>641</v>
      </c>
      <c r="E184" t="s">
        <v>4</v>
      </c>
      <c r="F184" t="str">
        <f t="shared" si="2"/>
        <v>DHA1405DHA1170DHA1938DHA3250S</v>
      </c>
      <c r="G184" t="s">
        <v>501</v>
      </c>
    </row>
    <row r="185" spans="1:7" x14ac:dyDescent="0.25">
      <c r="A185" t="s">
        <v>566</v>
      </c>
      <c r="B185" t="s">
        <v>553</v>
      </c>
      <c r="C185" t="s">
        <v>615</v>
      </c>
      <c r="D185" t="s">
        <v>641</v>
      </c>
      <c r="E185" t="s">
        <v>51</v>
      </c>
      <c r="F185" t="str">
        <f t="shared" si="2"/>
        <v>DHA1405DHA1170DHA1938DHA3250L</v>
      </c>
      <c r="G185" t="s">
        <v>501</v>
      </c>
    </row>
    <row r="186" spans="1:7" x14ac:dyDescent="0.25">
      <c r="A186" t="s">
        <v>566</v>
      </c>
      <c r="B186" t="s">
        <v>553</v>
      </c>
      <c r="C186" t="s">
        <v>616</v>
      </c>
      <c r="D186" t="s">
        <v>639</v>
      </c>
      <c r="E186" t="s">
        <v>4</v>
      </c>
      <c r="F186" t="str">
        <f t="shared" si="2"/>
        <v>DHA1405DHA1170DHA1940DHA3240S</v>
      </c>
      <c r="G186" t="s">
        <v>501</v>
      </c>
    </row>
    <row r="187" spans="1:7" x14ac:dyDescent="0.25">
      <c r="A187" t="s">
        <v>566</v>
      </c>
      <c r="B187" t="s">
        <v>553</v>
      </c>
      <c r="C187" t="s">
        <v>616</v>
      </c>
      <c r="D187" t="s">
        <v>639</v>
      </c>
      <c r="E187" t="s">
        <v>51</v>
      </c>
      <c r="F187" t="str">
        <f t="shared" si="2"/>
        <v>DHA1405DHA1170DHA1940DHA3240L</v>
      </c>
      <c r="G187" t="s">
        <v>501</v>
      </c>
    </row>
    <row r="188" spans="1:7" x14ac:dyDescent="0.25">
      <c r="A188" t="s">
        <v>566</v>
      </c>
      <c r="B188" t="s">
        <v>553</v>
      </c>
      <c r="C188" t="s">
        <v>616</v>
      </c>
      <c r="D188" t="s">
        <v>641</v>
      </c>
      <c r="E188" t="s">
        <v>4</v>
      </c>
      <c r="F188" t="str">
        <f t="shared" si="2"/>
        <v>DHA1405DHA1170DHA1940DHA3250S</v>
      </c>
      <c r="G188" t="s">
        <v>501</v>
      </c>
    </row>
    <row r="189" spans="1:7" x14ac:dyDescent="0.25">
      <c r="A189" t="s">
        <v>566</v>
      </c>
      <c r="B189" t="s">
        <v>553</v>
      </c>
      <c r="C189" t="s">
        <v>616</v>
      </c>
      <c r="D189" t="s">
        <v>641</v>
      </c>
      <c r="E189" t="s">
        <v>51</v>
      </c>
      <c r="F189" t="str">
        <f t="shared" si="2"/>
        <v>DHA1405DHA1170DHA1940DHA3250L</v>
      </c>
      <c r="G189" t="s">
        <v>501</v>
      </c>
    </row>
    <row r="190" spans="1:7" x14ac:dyDescent="0.25">
      <c r="A190" t="s">
        <v>566</v>
      </c>
      <c r="B190" t="s">
        <v>553</v>
      </c>
      <c r="C190" t="s">
        <v>617</v>
      </c>
      <c r="D190" t="s">
        <v>639</v>
      </c>
      <c r="E190" t="s">
        <v>4</v>
      </c>
      <c r="F190" t="str">
        <f t="shared" si="2"/>
        <v>DHA1405DHA1170DHA1942DHA3240S</v>
      </c>
      <c r="G190" t="s">
        <v>501</v>
      </c>
    </row>
    <row r="191" spans="1:7" x14ac:dyDescent="0.25">
      <c r="A191" t="s">
        <v>566</v>
      </c>
      <c r="B191" t="s">
        <v>553</v>
      </c>
      <c r="C191" t="s">
        <v>617</v>
      </c>
      <c r="D191" t="s">
        <v>639</v>
      </c>
      <c r="E191" t="s">
        <v>51</v>
      </c>
      <c r="F191" t="str">
        <f t="shared" si="2"/>
        <v>DHA1405DHA1170DHA1942DHA3240L</v>
      </c>
      <c r="G191" t="s">
        <v>501</v>
      </c>
    </row>
    <row r="192" spans="1:7" x14ac:dyDescent="0.25">
      <c r="A192" t="s">
        <v>566</v>
      </c>
      <c r="B192" t="s">
        <v>553</v>
      </c>
      <c r="C192" t="s">
        <v>617</v>
      </c>
      <c r="D192" t="s">
        <v>641</v>
      </c>
      <c r="E192" t="s">
        <v>4</v>
      </c>
      <c r="F192" t="str">
        <f t="shared" si="2"/>
        <v>DHA1405DHA1170DHA1942DHA3250S</v>
      </c>
      <c r="G192" t="s">
        <v>501</v>
      </c>
    </row>
    <row r="193" spans="1:7" x14ac:dyDescent="0.25">
      <c r="A193" t="s">
        <v>566</v>
      </c>
      <c r="B193" t="s">
        <v>553</v>
      </c>
      <c r="C193" t="s">
        <v>617</v>
      </c>
      <c r="D193" t="s">
        <v>641</v>
      </c>
      <c r="E193" t="s">
        <v>51</v>
      </c>
      <c r="F193" t="str">
        <f t="shared" si="2"/>
        <v>DHA1405DHA1170DHA1942DHA3250L</v>
      </c>
      <c r="G193" t="s">
        <v>501</v>
      </c>
    </row>
    <row r="194" spans="1:7" x14ac:dyDescent="0.25">
      <c r="A194" t="s">
        <v>566</v>
      </c>
      <c r="B194" t="s">
        <v>553</v>
      </c>
      <c r="C194" t="s">
        <v>618</v>
      </c>
      <c r="D194" t="s">
        <v>639</v>
      </c>
      <c r="E194" t="s">
        <v>4</v>
      </c>
      <c r="F194" t="str">
        <f t="shared" si="2"/>
        <v>DHA1405DHA1170DHA1944DHA3240S</v>
      </c>
      <c r="G194" t="s">
        <v>501</v>
      </c>
    </row>
    <row r="195" spans="1:7" x14ac:dyDescent="0.25">
      <c r="A195" t="s">
        <v>566</v>
      </c>
      <c r="B195" t="s">
        <v>553</v>
      </c>
      <c r="C195" t="s">
        <v>618</v>
      </c>
      <c r="D195" t="s">
        <v>639</v>
      </c>
      <c r="E195" t="s">
        <v>51</v>
      </c>
      <c r="F195" t="str">
        <f t="shared" ref="F195:F258" si="3">CONCATENATE(A195,B195,C195,D195,E195)</f>
        <v>DHA1405DHA1170DHA1944DHA3240L</v>
      </c>
      <c r="G195" t="s">
        <v>501</v>
      </c>
    </row>
    <row r="196" spans="1:7" x14ac:dyDescent="0.25">
      <c r="A196" t="s">
        <v>566</v>
      </c>
      <c r="B196" t="s">
        <v>553</v>
      </c>
      <c r="C196" t="s">
        <v>618</v>
      </c>
      <c r="D196" t="s">
        <v>641</v>
      </c>
      <c r="E196" t="s">
        <v>4</v>
      </c>
      <c r="F196" t="str">
        <f t="shared" si="3"/>
        <v>DHA1405DHA1170DHA1944DHA3250S</v>
      </c>
      <c r="G196" t="s">
        <v>501</v>
      </c>
    </row>
    <row r="197" spans="1:7" x14ac:dyDescent="0.25">
      <c r="A197" t="s">
        <v>566</v>
      </c>
      <c r="B197" t="s">
        <v>553</v>
      </c>
      <c r="C197" t="s">
        <v>618</v>
      </c>
      <c r="D197" t="s">
        <v>641</v>
      </c>
      <c r="E197" t="s">
        <v>51</v>
      </c>
      <c r="F197" t="str">
        <f t="shared" si="3"/>
        <v>DHA1405DHA1170DHA1944DHA3250L</v>
      </c>
      <c r="G197" t="s">
        <v>501</v>
      </c>
    </row>
    <row r="198" spans="1:7" x14ac:dyDescent="0.25">
      <c r="A198" t="s">
        <v>566</v>
      </c>
      <c r="B198" t="s">
        <v>553</v>
      </c>
      <c r="C198" t="s">
        <v>619</v>
      </c>
      <c r="D198" t="s">
        <v>639</v>
      </c>
      <c r="E198" t="s">
        <v>4</v>
      </c>
      <c r="F198" t="str">
        <f t="shared" si="3"/>
        <v>DHA1405DHA1170DHA1946DHA3240S</v>
      </c>
      <c r="G198" t="s">
        <v>501</v>
      </c>
    </row>
    <row r="199" spans="1:7" x14ac:dyDescent="0.25">
      <c r="A199" t="s">
        <v>566</v>
      </c>
      <c r="B199" t="s">
        <v>553</v>
      </c>
      <c r="C199" t="s">
        <v>619</v>
      </c>
      <c r="D199" t="s">
        <v>639</v>
      </c>
      <c r="E199" t="s">
        <v>51</v>
      </c>
      <c r="F199" t="str">
        <f t="shared" si="3"/>
        <v>DHA1405DHA1170DHA1946DHA3240L</v>
      </c>
      <c r="G199" t="s">
        <v>501</v>
      </c>
    </row>
    <row r="200" spans="1:7" x14ac:dyDescent="0.25">
      <c r="A200" t="s">
        <v>566</v>
      </c>
      <c r="B200" t="s">
        <v>553</v>
      </c>
      <c r="C200" t="s">
        <v>619</v>
      </c>
      <c r="D200" t="s">
        <v>641</v>
      </c>
      <c r="E200" t="s">
        <v>4</v>
      </c>
      <c r="F200" t="str">
        <f t="shared" si="3"/>
        <v>DHA1405DHA1170DHA1946DHA3250S</v>
      </c>
      <c r="G200" t="s">
        <v>501</v>
      </c>
    </row>
    <row r="201" spans="1:7" x14ac:dyDescent="0.25">
      <c r="A201" t="s">
        <v>566</v>
      </c>
      <c r="B201" t="s">
        <v>553</v>
      </c>
      <c r="C201" t="s">
        <v>619</v>
      </c>
      <c r="D201" t="s">
        <v>641</v>
      </c>
      <c r="E201" t="s">
        <v>51</v>
      </c>
      <c r="F201" t="str">
        <f t="shared" si="3"/>
        <v>DHA1405DHA1170DHA1946DHA3250L</v>
      </c>
      <c r="G201" t="s">
        <v>501</v>
      </c>
    </row>
    <row r="202" spans="1:7" x14ac:dyDescent="0.25">
      <c r="A202" t="s">
        <v>566</v>
      </c>
      <c r="B202" t="s">
        <v>553</v>
      </c>
      <c r="C202" t="s">
        <v>620</v>
      </c>
      <c r="D202" t="s">
        <v>639</v>
      </c>
      <c r="E202" t="s">
        <v>4</v>
      </c>
      <c r="F202" t="str">
        <f t="shared" si="3"/>
        <v>DHA1405DHA1170DHA1948DHA3240S</v>
      </c>
      <c r="G202" t="s">
        <v>501</v>
      </c>
    </row>
    <row r="203" spans="1:7" x14ac:dyDescent="0.25">
      <c r="A203" t="s">
        <v>566</v>
      </c>
      <c r="B203" t="s">
        <v>553</v>
      </c>
      <c r="C203" t="s">
        <v>620</v>
      </c>
      <c r="D203" t="s">
        <v>639</v>
      </c>
      <c r="E203" t="s">
        <v>51</v>
      </c>
      <c r="F203" t="str">
        <f t="shared" si="3"/>
        <v>DHA1405DHA1170DHA1948DHA3240L</v>
      </c>
      <c r="G203" t="s">
        <v>501</v>
      </c>
    </row>
    <row r="204" spans="1:7" x14ac:dyDescent="0.25">
      <c r="A204" t="s">
        <v>566</v>
      </c>
      <c r="B204" t="s">
        <v>553</v>
      </c>
      <c r="C204" t="s">
        <v>620</v>
      </c>
      <c r="D204" t="s">
        <v>641</v>
      </c>
      <c r="E204" t="s">
        <v>4</v>
      </c>
      <c r="F204" t="str">
        <f t="shared" si="3"/>
        <v>DHA1405DHA1170DHA1948DHA3250S</v>
      </c>
      <c r="G204" t="s">
        <v>501</v>
      </c>
    </row>
    <row r="205" spans="1:7" x14ac:dyDescent="0.25">
      <c r="A205" t="s">
        <v>566</v>
      </c>
      <c r="B205" t="s">
        <v>553</v>
      </c>
      <c r="C205" t="s">
        <v>620</v>
      </c>
      <c r="D205" t="s">
        <v>641</v>
      </c>
      <c r="E205" t="s">
        <v>51</v>
      </c>
      <c r="F205" t="str">
        <f t="shared" si="3"/>
        <v>DHA1405DHA1170DHA1948DHA3250L</v>
      </c>
      <c r="G205" t="s">
        <v>501</v>
      </c>
    </row>
    <row r="206" spans="1:7" x14ac:dyDescent="0.25">
      <c r="A206" t="s">
        <v>566</v>
      </c>
      <c r="B206" t="s">
        <v>553</v>
      </c>
      <c r="C206" t="s">
        <v>621</v>
      </c>
      <c r="D206" t="s">
        <v>639</v>
      </c>
      <c r="E206" t="s">
        <v>4</v>
      </c>
      <c r="F206" t="str">
        <f t="shared" si="3"/>
        <v>DHA1405DHA1170DHA1950DHA3240S</v>
      </c>
      <c r="G206" t="s">
        <v>501</v>
      </c>
    </row>
    <row r="207" spans="1:7" x14ac:dyDescent="0.25">
      <c r="A207" t="s">
        <v>566</v>
      </c>
      <c r="B207" t="s">
        <v>553</v>
      </c>
      <c r="C207" t="s">
        <v>621</v>
      </c>
      <c r="D207" t="s">
        <v>639</v>
      </c>
      <c r="E207" t="s">
        <v>51</v>
      </c>
      <c r="F207" t="str">
        <f t="shared" si="3"/>
        <v>DHA1405DHA1170DHA1950DHA3240L</v>
      </c>
      <c r="G207" t="s">
        <v>501</v>
      </c>
    </row>
    <row r="208" spans="1:7" x14ac:dyDescent="0.25">
      <c r="A208" t="s">
        <v>566</v>
      </c>
      <c r="B208" t="s">
        <v>553</v>
      </c>
      <c r="C208" t="s">
        <v>621</v>
      </c>
      <c r="D208" t="s">
        <v>641</v>
      </c>
      <c r="E208" t="s">
        <v>4</v>
      </c>
      <c r="F208" t="str">
        <f t="shared" si="3"/>
        <v>DHA1405DHA1170DHA1950DHA3250S</v>
      </c>
      <c r="G208" t="s">
        <v>723</v>
      </c>
    </row>
    <row r="209" spans="1:7" x14ac:dyDescent="0.25">
      <c r="A209" t="s">
        <v>566</v>
      </c>
      <c r="B209" t="s">
        <v>553</v>
      </c>
      <c r="C209" t="s">
        <v>621</v>
      </c>
      <c r="D209" t="s">
        <v>641</v>
      </c>
      <c r="E209" t="s">
        <v>51</v>
      </c>
      <c r="F209" t="str">
        <f t="shared" si="3"/>
        <v>DHA1405DHA1170DHA1950DHA3250L</v>
      </c>
      <c r="G209" t="s">
        <v>501</v>
      </c>
    </row>
    <row r="210" spans="1:7" x14ac:dyDescent="0.25">
      <c r="A210" t="s">
        <v>566</v>
      </c>
      <c r="B210" t="s">
        <v>553</v>
      </c>
      <c r="C210" t="s">
        <v>622</v>
      </c>
      <c r="D210" t="s">
        <v>639</v>
      </c>
      <c r="E210" t="s">
        <v>4</v>
      </c>
      <c r="F210" t="str">
        <f t="shared" si="3"/>
        <v>DHA1405DHA1170DHA1952DHA3240S</v>
      </c>
      <c r="G210" t="s">
        <v>723</v>
      </c>
    </row>
    <row r="211" spans="1:7" x14ac:dyDescent="0.25">
      <c r="A211" t="s">
        <v>566</v>
      </c>
      <c r="B211" t="s">
        <v>553</v>
      </c>
      <c r="C211" t="s">
        <v>622</v>
      </c>
      <c r="D211" t="s">
        <v>639</v>
      </c>
      <c r="E211" t="s">
        <v>51</v>
      </c>
      <c r="F211" t="str">
        <f t="shared" si="3"/>
        <v>DHA1405DHA1170DHA1952DHA3240L</v>
      </c>
      <c r="G211" t="s">
        <v>501</v>
      </c>
    </row>
    <row r="212" spans="1:7" x14ac:dyDescent="0.25">
      <c r="A212" t="s">
        <v>566</v>
      </c>
      <c r="B212" t="s">
        <v>553</v>
      </c>
      <c r="C212" t="s">
        <v>622</v>
      </c>
      <c r="D212" t="s">
        <v>641</v>
      </c>
      <c r="E212" t="s">
        <v>4</v>
      </c>
      <c r="F212" t="str">
        <f t="shared" si="3"/>
        <v>DHA1405DHA1170DHA1952DHA3250S</v>
      </c>
      <c r="G212" t="s">
        <v>723</v>
      </c>
    </row>
    <row r="213" spans="1:7" x14ac:dyDescent="0.25">
      <c r="A213" t="s">
        <v>566</v>
      </c>
      <c r="B213" t="s">
        <v>553</v>
      </c>
      <c r="C213" t="s">
        <v>622</v>
      </c>
      <c r="D213" t="s">
        <v>641</v>
      </c>
      <c r="E213" t="s">
        <v>51</v>
      </c>
      <c r="F213" t="str">
        <f t="shared" si="3"/>
        <v>DHA1405DHA1170DHA1952DHA3250L</v>
      </c>
      <c r="G213" t="s">
        <v>501</v>
      </c>
    </row>
    <row r="214" spans="1:7" x14ac:dyDescent="0.25">
      <c r="A214" t="s">
        <v>566</v>
      </c>
      <c r="B214" t="s">
        <v>553</v>
      </c>
      <c r="C214" t="s">
        <v>623</v>
      </c>
      <c r="D214" t="s">
        <v>639</v>
      </c>
      <c r="E214" t="s">
        <v>4</v>
      </c>
      <c r="F214" t="str">
        <f t="shared" si="3"/>
        <v>DHA1405DHA1170DHA1954DHA3240S</v>
      </c>
      <c r="G214" t="s">
        <v>723</v>
      </c>
    </row>
    <row r="215" spans="1:7" x14ac:dyDescent="0.25">
      <c r="A215" t="s">
        <v>566</v>
      </c>
      <c r="B215" t="s">
        <v>553</v>
      </c>
      <c r="C215" t="s">
        <v>623</v>
      </c>
      <c r="D215" t="s">
        <v>639</v>
      </c>
      <c r="E215" t="s">
        <v>51</v>
      </c>
      <c r="F215" t="str">
        <f t="shared" si="3"/>
        <v>DHA1405DHA1170DHA1954DHA3240L</v>
      </c>
      <c r="G215" t="s">
        <v>501</v>
      </c>
    </row>
    <row r="216" spans="1:7" x14ac:dyDescent="0.25">
      <c r="A216" t="s">
        <v>566</v>
      </c>
      <c r="B216" t="s">
        <v>553</v>
      </c>
      <c r="C216" t="s">
        <v>623</v>
      </c>
      <c r="D216" t="s">
        <v>641</v>
      </c>
      <c r="E216" t="s">
        <v>4</v>
      </c>
      <c r="F216" t="str">
        <f t="shared" si="3"/>
        <v>DHA1405DHA1170DHA1954DHA3250S</v>
      </c>
      <c r="G216" t="s">
        <v>723</v>
      </c>
    </row>
    <row r="217" spans="1:7" x14ac:dyDescent="0.25">
      <c r="A217" t="s">
        <v>566</v>
      </c>
      <c r="B217" t="s">
        <v>553</v>
      </c>
      <c r="C217" t="s">
        <v>623</v>
      </c>
      <c r="D217" t="s">
        <v>641</v>
      </c>
      <c r="E217" t="s">
        <v>51</v>
      </c>
      <c r="F217" t="str">
        <f t="shared" si="3"/>
        <v>DHA1405DHA1170DHA1954DHA3250L</v>
      </c>
      <c r="G217" t="s">
        <v>501</v>
      </c>
    </row>
    <row r="218" spans="1:7" x14ac:dyDescent="0.25">
      <c r="A218" t="s">
        <v>566</v>
      </c>
      <c r="B218" t="s">
        <v>553</v>
      </c>
      <c r="C218" t="s">
        <v>624</v>
      </c>
      <c r="D218" t="s">
        <v>639</v>
      </c>
      <c r="E218" t="s">
        <v>4</v>
      </c>
      <c r="F218" t="str">
        <f t="shared" si="3"/>
        <v>DHA1405DHA1170DHA1956DHA3240S</v>
      </c>
      <c r="G218" t="s">
        <v>723</v>
      </c>
    </row>
    <row r="219" spans="1:7" x14ac:dyDescent="0.25">
      <c r="A219" t="s">
        <v>566</v>
      </c>
      <c r="B219" t="s">
        <v>553</v>
      </c>
      <c r="C219" t="s">
        <v>624</v>
      </c>
      <c r="D219" t="s">
        <v>639</v>
      </c>
      <c r="E219" t="s">
        <v>51</v>
      </c>
      <c r="F219" t="str">
        <f t="shared" si="3"/>
        <v>DHA1405DHA1170DHA1956DHA3240L</v>
      </c>
      <c r="G219" t="s">
        <v>501</v>
      </c>
    </row>
    <row r="220" spans="1:7" x14ac:dyDescent="0.25">
      <c r="A220" t="s">
        <v>566</v>
      </c>
      <c r="B220" t="s">
        <v>553</v>
      </c>
      <c r="C220" t="s">
        <v>624</v>
      </c>
      <c r="D220" t="s">
        <v>641</v>
      </c>
      <c r="E220" t="s">
        <v>4</v>
      </c>
      <c r="F220" t="str">
        <f t="shared" si="3"/>
        <v>DHA1405DHA1170DHA1956DHA3250S</v>
      </c>
      <c r="G220" t="s">
        <v>723</v>
      </c>
    </row>
    <row r="221" spans="1:7" x14ac:dyDescent="0.25">
      <c r="A221" t="s">
        <v>566</v>
      </c>
      <c r="B221" t="s">
        <v>553</v>
      </c>
      <c r="C221" t="s">
        <v>624</v>
      </c>
      <c r="D221" t="s">
        <v>641</v>
      </c>
      <c r="E221" t="s">
        <v>51</v>
      </c>
      <c r="F221" t="str">
        <f t="shared" si="3"/>
        <v>DHA1405DHA1170DHA1956DHA3250L</v>
      </c>
      <c r="G221" t="s">
        <v>501</v>
      </c>
    </row>
    <row r="222" spans="1:7" x14ac:dyDescent="0.25">
      <c r="A222" t="s">
        <v>566</v>
      </c>
      <c r="B222" t="s">
        <v>553</v>
      </c>
      <c r="C222" t="s">
        <v>625</v>
      </c>
      <c r="D222" t="s">
        <v>639</v>
      </c>
      <c r="E222" t="s">
        <v>4</v>
      </c>
      <c r="F222" t="str">
        <f t="shared" si="3"/>
        <v>DHA1405DHA1170DHA1958DHA3240S</v>
      </c>
      <c r="G222" t="s">
        <v>723</v>
      </c>
    </row>
    <row r="223" spans="1:7" x14ac:dyDescent="0.25">
      <c r="A223" t="s">
        <v>566</v>
      </c>
      <c r="B223" t="s">
        <v>553</v>
      </c>
      <c r="C223" t="s">
        <v>625</v>
      </c>
      <c r="D223" t="s">
        <v>639</v>
      </c>
      <c r="E223" t="s">
        <v>51</v>
      </c>
      <c r="F223" t="str">
        <f t="shared" si="3"/>
        <v>DHA1405DHA1170DHA1958DHA3240L</v>
      </c>
      <c r="G223" t="s">
        <v>501</v>
      </c>
    </row>
    <row r="224" spans="1:7" x14ac:dyDescent="0.25">
      <c r="A224" t="s">
        <v>566</v>
      </c>
      <c r="B224" t="s">
        <v>553</v>
      </c>
      <c r="C224" t="s">
        <v>625</v>
      </c>
      <c r="D224" t="s">
        <v>641</v>
      </c>
      <c r="E224" t="s">
        <v>4</v>
      </c>
      <c r="F224" t="str">
        <f t="shared" si="3"/>
        <v>DHA1405DHA1170DHA1958DHA3250S</v>
      </c>
      <c r="G224" t="s">
        <v>723</v>
      </c>
    </row>
    <row r="225" spans="1:7" x14ac:dyDescent="0.25">
      <c r="A225" t="s">
        <v>566</v>
      </c>
      <c r="B225" t="s">
        <v>553</v>
      </c>
      <c r="C225" t="s">
        <v>625</v>
      </c>
      <c r="D225" t="s">
        <v>641</v>
      </c>
      <c r="E225" t="s">
        <v>51</v>
      </c>
      <c r="F225" t="str">
        <f t="shared" si="3"/>
        <v>DHA1405DHA1170DHA1958DHA3250L</v>
      </c>
      <c r="G225" t="s">
        <v>501</v>
      </c>
    </row>
    <row r="226" spans="1:7" x14ac:dyDescent="0.25">
      <c r="A226" t="s">
        <v>566</v>
      </c>
      <c r="B226" t="s">
        <v>553</v>
      </c>
      <c r="C226" t="s">
        <v>626</v>
      </c>
      <c r="D226" t="s">
        <v>639</v>
      </c>
      <c r="E226" t="s">
        <v>4</v>
      </c>
      <c r="F226" t="str">
        <f t="shared" si="3"/>
        <v>DHA1405DHA1170DHA1960DHA3240S</v>
      </c>
      <c r="G226" t="s">
        <v>723</v>
      </c>
    </row>
    <row r="227" spans="1:7" x14ac:dyDescent="0.25">
      <c r="A227" t="s">
        <v>566</v>
      </c>
      <c r="B227" t="s">
        <v>553</v>
      </c>
      <c r="C227" t="s">
        <v>626</v>
      </c>
      <c r="D227" t="s">
        <v>639</v>
      </c>
      <c r="E227" t="s">
        <v>51</v>
      </c>
      <c r="F227" t="str">
        <f t="shared" si="3"/>
        <v>DHA1405DHA1170DHA1960DHA3240L</v>
      </c>
      <c r="G227" t="s">
        <v>501</v>
      </c>
    </row>
    <row r="228" spans="1:7" x14ac:dyDescent="0.25">
      <c r="A228" t="s">
        <v>566</v>
      </c>
      <c r="B228" t="s">
        <v>553</v>
      </c>
      <c r="C228" t="s">
        <v>626</v>
      </c>
      <c r="D228" t="s">
        <v>641</v>
      </c>
      <c r="E228" t="s">
        <v>4</v>
      </c>
      <c r="F228" t="str">
        <f t="shared" si="3"/>
        <v>DHA1405DHA1170DHA1960DHA3250S</v>
      </c>
      <c r="G228" t="s">
        <v>723</v>
      </c>
    </row>
    <row r="229" spans="1:7" x14ac:dyDescent="0.25">
      <c r="A229" t="s">
        <v>566</v>
      </c>
      <c r="B229" t="s">
        <v>553</v>
      </c>
      <c r="C229" t="s">
        <v>626</v>
      </c>
      <c r="D229" t="s">
        <v>641</v>
      </c>
      <c r="E229" t="s">
        <v>51</v>
      </c>
      <c r="F229" t="str">
        <f t="shared" si="3"/>
        <v>DHA1405DHA1170DHA1960DHA3250L</v>
      </c>
      <c r="G229" t="s">
        <v>723</v>
      </c>
    </row>
    <row r="230" spans="1:7" x14ac:dyDescent="0.25">
      <c r="A230" t="s">
        <v>566</v>
      </c>
      <c r="B230" t="s">
        <v>555</v>
      </c>
      <c r="C230" t="s">
        <v>608</v>
      </c>
      <c r="D230" t="s">
        <v>639</v>
      </c>
      <c r="E230" t="s">
        <v>4</v>
      </c>
      <c r="F230" t="str">
        <f t="shared" si="3"/>
        <v>DHA1405DHA1180DHA1924DHA3240S</v>
      </c>
      <c r="G230" t="s">
        <v>504</v>
      </c>
    </row>
    <row r="231" spans="1:7" x14ac:dyDescent="0.25">
      <c r="A231" t="s">
        <v>566</v>
      </c>
      <c r="B231" t="s">
        <v>555</v>
      </c>
      <c r="C231" t="s">
        <v>608</v>
      </c>
      <c r="D231" t="s">
        <v>639</v>
      </c>
      <c r="E231" t="s">
        <v>51</v>
      </c>
      <c r="F231" t="str">
        <f t="shared" si="3"/>
        <v>DHA1405DHA1180DHA1924DHA3240L</v>
      </c>
      <c r="G231" t="s">
        <v>504</v>
      </c>
    </row>
    <row r="232" spans="1:7" x14ac:dyDescent="0.25">
      <c r="A232" t="s">
        <v>566</v>
      </c>
      <c r="B232" t="s">
        <v>555</v>
      </c>
      <c r="C232" t="s">
        <v>608</v>
      </c>
      <c r="D232" t="s">
        <v>641</v>
      </c>
      <c r="E232" t="s">
        <v>4</v>
      </c>
      <c r="F232" t="str">
        <f t="shared" si="3"/>
        <v>DHA1405DHA1180DHA1924DHA3250S</v>
      </c>
      <c r="G232" t="s">
        <v>504</v>
      </c>
    </row>
    <row r="233" spans="1:7" x14ac:dyDescent="0.25">
      <c r="A233" t="s">
        <v>566</v>
      </c>
      <c r="B233" t="s">
        <v>555</v>
      </c>
      <c r="C233" t="s">
        <v>608</v>
      </c>
      <c r="D233" t="s">
        <v>641</v>
      </c>
      <c r="E233" t="s">
        <v>51</v>
      </c>
      <c r="F233" t="str">
        <f t="shared" si="3"/>
        <v>DHA1405DHA1180DHA1924DHA3250L</v>
      </c>
      <c r="G233" t="s">
        <v>504</v>
      </c>
    </row>
    <row r="234" spans="1:7" x14ac:dyDescent="0.25">
      <c r="A234" t="s">
        <v>566</v>
      </c>
      <c r="B234" t="s">
        <v>555</v>
      </c>
      <c r="C234" t="s">
        <v>609</v>
      </c>
      <c r="D234" t="s">
        <v>639</v>
      </c>
      <c r="E234" t="s">
        <v>4</v>
      </c>
      <c r="F234" t="str">
        <f t="shared" si="3"/>
        <v>DHA1405DHA1180DHA1926DHA3240S</v>
      </c>
      <c r="G234" t="s">
        <v>504</v>
      </c>
    </row>
    <row r="235" spans="1:7" x14ac:dyDescent="0.25">
      <c r="A235" t="s">
        <v>566</v>
      </c>
      <c r="B235" t="s">
        <v>555</v>
      </c>
      <c r="C235" t="s">
        <v>609</v>
      </c>
      <c r="D235" t="s">
        <v>639</v>
      </c>
      <c r="E235" t="s">
        <v>51</v>
      </c>
      <c r="F235" t="str">
        <f t="shared" si="3"/>
        <v>DHA1405DHA1180DHA1926DHA3240L</v>
      </c>
      <c r="G235" t="s">
        <v>504</v>
      </c>
    </row>
    <row r="236" spans="1:7" x14ac:dyDescent="0.25">
      <c r="A236" t="s">
        <v>566</v>
      </c>
      <c r="B236" t="s">
        <v>555</v>
      </c>
      <c r="C236" t="s">
        <v>609</v>
      </c>
      <c r="D236" t="s">
        <v>641</v>
      </c>
      <c r="E236" t="s">
        <v>4</v>
      </c>
      <c r="F236" t="str">
        <f t="shared" si="3"/>
        <v>DHA1405DHA1180DHA1926DHA3250S</v>
      </c>
      <c r="G236" t="s">
        <v>504</v>
      </c>
    </row>
    <row r="237" spans="1:7" x14ac:dyDescent="0.25">
      <c r="A237" t="s">
        <v>566</v>
      </c>
      <c r="B237" t="s">
        <v>555</v>
      </c>
      <c r="C237" t="s">
        <v>609</v>
      </c>
      <c r="D237" t="s">
        <v>641</v>
      </c>
      <c r="E237" t="s">
        <v>51</v>
      </c>
      <c r="F237" t="str">
        <f t="shared" si="3"/>
        <v>DHA1405DHA1180DHA1926DHA3250L</v>
      </c>
      <c r="G237" t="s">
        <v>504</v>
      </c>
    </row>
    <row r="238" spans="1:7" x14ac:dyDescent="0.25">
      <c r="A238" t="s">
        <v>566</v>
      </c>
      <c r="B238" t="s">
        <v>555</v>
      </c>
      <c r="C238" t="s">
        <v>610</v>
      </c>
      <c r="D238" t="s">
        <v>639</v>
      </c>
      <c r="E238" t="s">
        <v>4</v>
      </c>
      <c r="F238" t="str">
        <f t="shared" si="3"/>
        <v>DHA1405DHA1180DHA1928DHA3240S</v>
      </c>
      <c r="G238" t="s">
        <v>504</v>
      </c>
    </row>
    <row r="239" spans="1:7" x14ac:dyDescent="0.25">
      <c r="A239" t="s">
        <v>566</v>
      </c>
      <c r="B239" t="s">
        <v>555</v>
      </c>
      <c r="C239" t="s">
        <v>610</v>
      </c>
      <c r="D239" t="s">
        <v>639</v>
      </c>
      <c r="E239" t="s">
        <v>51</v>
      </c>
      <c r="F239" t="str">
        <f t="shared" si="3"/>
        <v>DHA1405DHA1180DHA1928DHA3240L</v>
      </c>
      <c r="G239" t="s">
        <v>504</v>
      </c>
    </row>
    <row r="240" spans="1:7" x14ac:dyDescent="0.25">
      <c r="A240" t="s">
        <v>566</v>
      </c>
      <c r="B240" t="s">
        <v>555</v>
      </c>
      <c r="C240" t="s">
        <v>610</v>
      </c>
      <c r="D240" t="s">
        <v>641</v>
      </c>
      <c r="E240" t="s">
        <v>4</v>
      </c>
      <c r="F240" t="str">
        <f t="shared" si="3"/>
        <v>DHA1405DHA1180DHA1928DHA3250S</v>
      </c>
      <c r="G240" t="s">
        <v>504</v>
      </c>
    </row>
    <row r="241" spans="1:7" x14ac:dyDescent="0.25">
      <c r="A241" t="s">
        <v>566</v>
      </c>
      <c r="B241" t="s">
        <v>555</v>
      </c>
      <c r="C241" t="s">
        <v>610</v>
      </c>
      <c r="D241" t="s">
        <v>641</v>
      </c>
      <c r="E241" t="s">
        <v>51</v>
      </c>
      <c r="F241" t="str">
        <f t="shared" si="3"/>
        <v>DHA1405DHA1180DHA1928DHA3250L</v>
      </c>
      <c r="G241" t="s">
        <v>504</v>
      </c>
    </row>
    <row r="242" spans="1:7" x14ac:dyDescent="0.25">
      <c r="A242" t="s">
        <v>566</v>
      </c>
      <c r="B242" t="s">
        <v>555</v>
      </c>
      <c r="C242" t="s">
        <v>611</v>
      </c>
      <c r="D242" t="s">
        <v>639</v>
      </c>
      <c r="E242" t="s">
        <v>4</v>
      </c>
      <c r="F242" t="str">
        <f t="shared" si="3"/>
        <v>DHA1405DHA1180DHA1930DHA3240S</v>
      </c>
      <c r="G242" t="s">
        <v>504</v>
      </c>
    </row>
    <row r="243" spans="1:7" x14ac:dyDescent="0.25">
      <c r="A243" t="s">
        <v>566</v>
      </c>
      <c r="B243" t="s">
        <v>555</v>
      </c>
      <c r="C243" t="s">
        <v>611</v>
      </c>
      <c r="D243" t="s">
        <v>639</v>
      </c>
      <c r="E243" t="s">
        <v>51</v>
      </c>
      <c r="F243" t="str">
        <f t="shared" si="3"/>
        <v>DHA1405DHA1180DHA1930DHA3240L</v>
      </c>
      <c r="G243" t="s">
        <v>504</v>
      </c>
    </row>
    <row r="244" spans="1:7" x14ac:dyDescent="0.25">
      <c r="A244" t="s">
        <v>566</v>
      </c>
      <c r="B244" t="s">
        <v>555</v>
      </c>
      <c r="C244" t="s">
        <v>611</v>
      </c>
      <c r="D244" t="s">
        <v>641</v>
      </c>
      <c r="E244" t="s">
        <v>4</v>
      </c>
      <c r="F244" t="str">
        <f t="shared" si="3"/>
        <v>DHA1405DHA1180DHA1930DHA3250S</v>
      </c>
      <c r="G244" t="s">
        <v>501</v>
      </c>
    </row>
    <row r="245" spans="1:7" x14ac:dyDescent="0.25">
      <c r="A245" t="s">
        <v>566</v>
      </c>
      <c r="B245" t="s">
        <v>555</v>
      </c>
      <c r="C245" t="s">
        <v>611</v>
      </c>
      <c r="D245" t="s">
        <v>641</v>
      </c>
      <c r="E245" t="s">
        <v>51</v>
      </c>
      <c r="F245" t="str">
        <f t="shared" si="3"/>
        <v>DHA1405DHA1180DHA1930DHA3250L</v>
      </c>
      <c r="G245" t="s">
        <v>504</v>
      </c>
    </row>
    <row r="246" spans="1:7" x14ac:dyDescent="0.25">
      <c r="A246" t="s">
        <v>566</v>
      </c>
      <c r="B246" t="s">
        <v>555</v>
      </c>
      <c r="C246" t="s">
        <v>612</v>
      </c>
      <c r="D246" t="s">
        <v>639</v>
      </c>
      <c r="E246" t="s">
        <v>4</v>
      </c>
      <c r="F246" t="str">
        <f t="shared" si="3"/>
        <v>DHA1405DHA1180DHA1932DHA3240S</v>
      </c>
      <c r="G246" t="s">
        <v>501</v>
      </c>
    </row>
    <row r="247" spans="1:7" x14ac:dyDescent="0.25">
      <c r="A247" t="s">
        <v>566</v>
      </c>
      <c r="B247" t="s">
        <v>555</v>
      </c>
      <c r="C247" t="s">
        <v>612</v>
      </c>
      <c r="D247" t="s">
        <v>639</v>
      </c>
      <c r="E247" t="s">
        <v>51</v>
      </c>
      <c r="F247" t="str">
        <f t="shared" si="3"/>
        <v>DHA1405DHA1180DHA1932DHA3240L</v>
      </c>
      <c r="G247" t="s">
        <v>504</v>
      </c>
    </row>
    <row r="248" spans="1:7" x14ac:dyDescent="0.25">
      <c r="A248" t="s">
        <v>566</v>
      </c>
      <c r="B248" t="s">
        <v>555</v>
      </c>
      <c r="C248" t="s">
        <v>612</v>
      </c>
      <c r="D248" t="s">
        <v>641</v>
      </c>
      <c r="E248" t="s">
        <v>4</v>
      </c>
      <c r="F248" t="str">
        <f t="shared" si="3"/>
        <v>DHA1405DHA1180DHA1932DHA3250S</v>
      </c>
      <c r="G248" t="s">
        <v>501</v>
      </c>
    </row>
    <row r="249" spans="1:7" x14ac:dyDescent="0.25">
      <c r="A249" t="s">
        <v>566</v>
      </c>
      <c r="B249" t="s">
        <v>555</v>
      </c>
      <c r="C249" t="s">
        <v>612</v>
      </c>
      <c r="D249" t="s">
        <v>641</v>
      </c>
      <c r="E249" t="s">
        <v>51</v>
      </c>
      <c r="F249" t="str">
        <f t="shared" si="3"/>
        <v>DHA1405DHA1180DHA1932DHA3250L</v>
      </c>
      <c r="G249" t="s">
        <v>504</v>
      </c>
    </row>
    <row r="250" spans="1:7" x14ac:dyDescent="0.25">
      <c r="A250" t="s">
        <v>566</v>
      </c>
      <c r="B250" t="s">
        <v>555</v>
      </c>
      <c r="C250" t="s">
        <v>613</v>
      </c>
      <c r="D250" t="s">
        <v>639</v>
      </c>
      <c r="E250" t="s">
        <v>4</v>
      </c>
      <c r="F250" t="str">
        <f t="shared" si="3"/>
        <v>DHA1405DHA1180DHA1934DHA3240S</v>
      </c>
      <c r="G250" t="s">
        <v>501</v>
      </c>
    </row>
    <row r="251" spans="1:7" x14ac:dyDescent="0.25">
      <c r="A251" t="s">
        <v>566</v>
      </c>
      <c r="B251" t="s">
        <v>555</v>
      </c>
      <c r="C251" t="s">
        <v>613</v>
      </c>
      <c r="D251" t="s">
        <v>639</v>
      </c>
      <c r="E251" t="s">
        <v>51</v>
      </c>
      <c r="F251" t="str">
        <f t="shared" si="3"/>
        <v>DHA1405DHA1180DHA1934DHA3240L</v>
      </c>
      <c r="G251" t="s">
        <v>504</v>
      </c>
    </row>
    <row r="252" spans="1:7" x14ac:dyDescent="0.25">
      <c r="A252" t="s">
        <v>566</v>
      </c>
      <c r="B252" t="s">
        <v>555</v>
      </c>
      <c r="C252" t="s">
        <v>613</v>
      </c>
      <c r="D252" t="s">
        <v>641</v>
      </c>
      <c r="E252" t="s">
        <v>4</v>
      </c>
      <c r="F252" t="str">
        <f t="shared" si="3"/>
        <v>DHA1405DHA1180DHA1934DHA3250S</v>
      </c>
      <c r="G252" t="s">
        <v>501</v>
      </c>
    </row>
    <row r="253" spans="1:7" x14ac:dyDescent="0.25">
      <c r="A253" t="s">
        <v>566</v>
      </c>
      <c r="B253" t="s">
        <v>555</v>
      </c>
      <c r="C253" t="s">
        <v>613</v>
      </c>
      <c r="D253" t="s">
        <v>641</v>
      </c>
      <c r="E253" t="s">
        <v>51</v>
      </c>
      <c r="F253" t="str">
        <f t="shared" si="3"/>
        <v>DHA1405DHA1180DHA1934DHA3250L</v>
      </c>
      <c r="G253" t="s">
        <v>504</v>
      </c>
    </row>
    <row r="254" spans="1:7" x14ac:dyDescent="0.25">
      <c r="A254" t="s">
        <v>566</v>
      </c>
      <c r="B254" t="s">
        <v>555</v>
      </c>
      <c r="C254" t="s">
        <v>614</v>
      </c>
      <c r="D254" t="s">
        <v>639</v>
      </c>
      <c r="E254" t="s">
        <v>4</v>
      </c>
      <c r="F254" t="str">
        <f t="shared" si="3"/>
        <v>DHA1405DHA1180DHA1936DHA3240S</v>
      </c>
      <c r="G254" t="s">
        <v>501</v>
      </c>
    </row>
    <row r="255" spans="1:7" x14ac:dyDescent="0.25">
      <c r="A255" t="s">
        <v>566</v>
      </c>
      <c r="B255" t="s">
        <v>555</v>
      </c>
      <c r="C255" t="s">
        <v>614</v>
      </c>
      <c r="D255" t="s">
        <v>639</v>
      </c>
      <c r="E255" t="s">
        <v>51</v>
      </c>
      <c r="F255" t="str">
        <f t="shared" si="3"/>
        <v>DHA1405DHA1180DHA1936DHA3240L</v>
      </c>
      <c r="G255" t="s">
        <v>504</v>
      </c>
    </row>
    <row r="256" spans="1:7" x14ac:dyDescent="0.25">
      <c r="A256" t="s">
        <v>566</v>
      </c>
      <c r="B256" t="s">
        <v>555</v>
      </c>
      <c r="C256" t="s">
        <v>614</v>
      </c>
      <c r="D256" t="s">
        <v>641</v>
      </c>
      <c r="E256" t="s">
        <v>4</v>
      </c>
      <c r="F256" t="str">
        <f t="shared" si="3"/>
        <v>DHA1405DHA1180DHA1936DHA3250S</v>
      </c>
      <c r="G256" t="s">
        <v>501</v>
      </c>
    </row>
    <row r="257" spans="1:7" x14ac:dyDescent="0.25">
      <c r="A257" t="s">
        <v>566</v>
      </c>
      <c r="B257" t="s">
        <v>555</v>
      </c>
      <c r="C257" t="s">
        <v>614</v>
      </c>
      <c r="D257" t="s">
        <v>641</v>
      </c>
      <c r="E257" t="s">
        <v>51</v>
      </c>
      <c r="F257" t="str">
        <f t="shared" si="3"/>
        <v>DHA1405DHA1180DHA1936DHA3250L</v>
      </c>
      <c r="G257" t="s">
        <v>504</v>
      </c>
    </row>
    <row r="258" spans="1:7" x14ac:dyDescent="0.25">
      <c r="A258" t="s">
        <v>566</v>
      </c>
      <c r="B258" t="s">
        <v>555</v>
      </c>
      <c r="C258" t="s">
        <v>615</v>
      </c>
      <c r="D258" t="s">
        <v>639</v>
      </c>
      <c r="E258" t="s">
        <v>4</v>
      </c>
      <c r="F258" t="str">
        <f t="shared" si="3"/>
        <v>DHA1405DHA1180DHA1938DHA3240S</v>
      </c>
      <c r="G258" t="s">
        <v>501</v>
      </c>
    </row>
    <row r="259" spans="1:7" x14ac:dyDescent="0.25">
      <c r="A259" t="s">
        <v>566</v>
      </c>
      <c r="B259" t="s">
        <v>555</v>
      </c>
      <c r="C259" t="s">
        <v>615</v>
      </c>
      <c r="D259" t="s">
        <v>639</v>
      </c>
      <c r="E259" t="s">
        <v>51</v>
      </c>
      <c r="F259" t="str">
        <f t="shared" ref="F259:F322" si="4">CONCATENATE(A259,B259,C259,D259,E259)</f>
        <v>DHA1405DHA1180DHA1938DHA3240L</v>
      </c>
      <c r="G259" t="s">
        <v>504</v>
      </c>
    </row>
    <row r="260" spans="1:7" x14ac:dyDescent="0.25">
      <c r="A260" t="s">
        <v>566</v>
      </c>
      <c r="B260" t="s">
        <v>555</v>
      </c>
      <c r="C260" t="s">
        <v>615</v>
      </c>
      <c r="D260" t="s">
        <v>641</v>
      </c>
      <c r="E260" t="s">
        <v>4</v>
      </c>
      <c r="F260" t="str">
        <f t="shared" si="4"/>
        <v>DHA1405DHA1180DHA1938DHA3250S</v>
      </c>
      <c r="G260" t="s">
        <v>501</v>
      </c>
    </row>
    <row r="261" spans="1:7" x14ac:dyDescent="0.25">
      <c r="A261" t="s">
        <v>566</v>
      </c>
      <c r="B261" t="s">
        <v>555</v>
      </c>
      <c r="C261" t="s">
        <v>615</v>
      </c>
      <c r="D261" t="s">
        <v>641</v>
      </c>
      <c r="E261" t="s">
        <v>51</v>
      </c>
      <c r="F261" t="str">
        <f t="shared" si="4"/>
        <v>DHA1405DHA1180DHA1938DHA3250L</v>
      </c>
      <c r="G261" t="s">
        <v>504</v>
      </c>
    </row>
    <row r="262" spans="1:7" x14ac:dyDescent="0.25">
      <c r="A262" t="s">
        <v>566</v>
      </c>
      <c r="B262" t="s">
        <v>555</v>
      </c>
      <c r="C262" t="s">
        <v>616</v>
      </c>
      <c r="D262" t="s">
        <v>639</v>
      </c>
      <c r="E262" t="s">
        <v>4</v>
      </c>
      <c r="F262" t="str">
        <f t="shared" si="4"/>
        <v>DHA1405DHA1180DHA1940DHA3240S</v>
      </c>
      <c r="G262" t="s">
        <v>501</v>
      </c>
    </row>
    <row r="263" spans="1:7" x14ac:dyDescent="0.25">
      <c r="A263" t="s">
        <v>566</v>
      </c>
      <c r="B263" t="s">
        <v>555</v>
      </c>
      <c r="C263" t="s">
        <v>616</v>
      </c>
      <c r="D263" t="s">
        <v>639</v>
      </c>
      <c r="E263" t="s">
        <v>51</v>
      </c>
      <c r="F263" t="str">
        <f t="shared" si="4"/>
        <v>DHA1405DHA1180DHA1940DHA3240L</v>
      </c>
      <c r="G263" t="s">
        <v>501</v>
      </c>
    </row>
    <row r="264" spans="1:7" x14ac:dyDescent="0.25">
      <c r="A264" t="s">
        <v>566</v>
      </c>
      <c r="B264" t="s">
        <v>555</v>
      </c>
      <c r="C264" t="s">
        <v>616</v>
      </c>
      <c r="D264" t="s">
        <v>641</v>
      </c>
      <c r="E264" t="s">
        <v>4</v>
      </c>
      <c r="F264" t="str">
        <f t="shared" si="4"/>
        <v>DHA1405DHA1180DHA1940DHA3250S</v>
      </c>
      <c r="G264" t="s">
        <v>501</v>
      </c>
    </row>
    <row r="265" spans="1:7" x14ac:dyDescent="0.25">
      <c r="A265" t="s">
        <v>566</v>
      </c>
      <c r="B265" t="s">
        <v>555</v>
      </c>
      <c r="C265" t="s">
        <v>616</v>
      </c>
      <c r="D265" t="s">
        <v>641</v>
      </c>
      <c r="E265" t="s">
        <v>51</v>
      </c>
      <c r="F265" t="str">
        <f t="shared" si="4"/>
        <v>DHA1405DHA1180DHA1940DHA3250L</v>
      </c>
      <c r="G265" t="s">
        <v>501</v>
      </c>
    </row>
    <row r="266" spans="1:7" x14ac:dyDescent="0.25">
      <c r="A266" t="s">
        <v>566</v>
      </c>
      <c r="B266" t="s">
        <v>555</v>
      </c>
      <c r="C266" t="s">
        <v>617</v>
      </c>
      <c r="D266" t="s">
        <v>639</v>
      </c>
      <c r="E266" t="s">
        <v>4</v>
      </c>
      <c r="F266" t="str">
        <f t="shared" si="4"/>
        <v>DHA1405DHA1180DHA1942DHA3240S</v>
      </c>
      <c r="G266" t="s">
        <v>501</v>
      </c>
    </row>
    <row r="267" spans="1:7" x14ac:dyDescent="0.25">
      <c r="A267" t="s">
        <v>566</v>
      </c>
      <c r="B267" t="s">
        <v>555</v>
      </c>
      <c r="C267" t="s">
        <v>617</v>
      </c>
      <c r="D267" t="s">
        <v>639</v>
      </c>
      <c r="E267" t="s">
        <v>51</v>
      </c>
      <c r="F267" t="str">
        <f t="shared" si="4"/>
        <v>DHA1405DHA1180DHA1942DHA3240L</v>
      </c>
      <c r="G267" t="s">
        <v>501</v>
      </c>
    </row>
    <row r="268" spans="1:7" x14ac:dyDescent="0.25">
      <c r="A268" t="s">
        <v>566</v>
      </c>
      <c r="B268" t="s">
        <v>555</v>
      </c>
      <c r="C268" t="s">
        <v>617</v>
      </c>
      <c r="D268" t="s">
        <v>641</v>
      </c>
      <c r="E268" t="s">
        <v>4</v>
      </c>
      <c r="F268" t="str">
        <f t="shared" si="4"/>
        <v>DHA1405DHA1180DHA1942DHA3250S</v>
      </c>
      <c r="G268" t="s">
        <v>501</v>
      </c>
    </row>
    <row r="269" spans="1:7" x14ac:dyDescent="0.25">
      <c r="A269" t="s">
        <v>566</v>
      </c>
      <c r="B269" t="s">
        <v>555</v>
      </c>
      <c r="C269" t="s">
        <v>617</v>
      </c>
      <c r="D269" t="s">
        <v>641</v>
      </c>
      <c r="E269" t="s">
        <v>51</v>
      </c>
      <c r="F269" t="str">
        <f t="shared" si="4"/>
        <v>DHA1405DHA1180DHA1942DHA3250L</v>
      </c>
      <c r="G269" t="s">
        <v>501</v>
      </c>
    </row>
    <row r="270" spans="1:7" x14ac:dyDescent="0.25">
      <c r="A270" t="s">
        <v>566</v>
      </c>
      <c r="B270" t="s">
        <v>555</v>
      </c>
      <c r="C270" t="s">
        <v>618</v>
      </c>
      <c r="D270" t="s">
        <v>639</v>
      </c>
      <c r="E270" t="s">
        <v>4</v>
      </c>
      <c r="F270" t="str">
        <f t="shared" si="4"/>
        <v>DHA1405DHA1180DHA1944DHA3240S</v>
      </c>
      <c r="G270" t="s">
        <v>501</v>
      </c>
    </row>
    <row r="271" spans="1:7" x14ac:dyDescent="0.25">
      <c r="A271" t="s">
        <v>566</v>
      </c>
      <c r="B271" t="s">
        <v>555</v>
      </c>
      <c r="C271" t="s">
        <v>618</v>
      </c>
      <c r="D271" t="s">
        <v>639</v>
      </c>
      <c r="E271" t="s">
        <v>51</v>
      </c>
      <c r="F271" t="str">
        <f t="shared" si="4"/>
        <v>DHA1405DHA1180DHA1944DHA3240L</v>
      </c>
      <c r="G271" t="s">
        <v>501</v>
      </c>
    </row>
    <row r="272" spans="1:7" x14ac:dyDescent="0.25">
      <c r="A272" t="s">
        <v>566</v>
      </c>
      <c r="B272" t="s">
        <v>555</v>
      </c>
      <c r="C272" t="s">
        <v>618</v>
      </c>
      <c r="D272" t="s">
        <v>641</v>
      </c>
      <c r="E272" t="s">
        <v>4</v>
      </c>
      <c r="F272" t="str">
        <f t="shared" si="4"/>
        <v>DHA1405DHA1180DHA1944DHA3250S</v>
      </c>
      <c r="G272" t="s">
        <v>501</v>
      </c>
    </row>
    <row r="273" spans="1:7" x14ac:dyDescent="0.25">
      <c r="A273" t="s">
        <v>566</v>
      </c>
      <c r="B273" t="s">
        <v>555</v>
      </c>
      <c r="C273" t="s">
        <v>618</v>
      </c>
      <c r="D273" t="s">
        <v>641</v>
      </c>
      <c r="E273" t="s">
        <v>51</v>
      </c>
      <c r="F273" t="str">
        <f t="shared" si="4"/>
        <v>DHA1405DHA1180DHA1944DHA3250L</v>
      </c>
      <c r="G273" t="s">
        <v>501</v>
      </c>
    </row>
    <row r="274" spans="1:7" x14ac:dyDescent="0.25">
      <c r="A274" t="s">
        <v>566</v>
      </c>
      <c r="B274" t="s">
        <v>555</v>
      </c>
      <c r="C274" t="s">
        <v>619</v>
      </c>
      <c r="D274" t="s">
        <v>639</v>
      </c>
      <c r="E274" t="s">
        <v>4</v>
      </c>
      <c r="F274" t="str">
        <f t="shared" si="4"/>
        <v>DHA1405DHA1180DHA1946DHA3240S</v>
      </c>
      <c r="G274" t="s">
        <v>501</v>
      </c>
    </row>
    <row r="275" spans="1:7" x14ac:dyDescent="0.25">
      <c r="A275" t="s">
        <v>566</v>
      </c>
      <c r="B275" t="s">
        <v>555</v>
      </c>
      <c r="C275" t="s">
        <v>619</v>
      </c>
      <c r="D275" t="s">
        <v>639</v>
      </c>
      <c r="E275" t="s">
        <v>51</v>
      </c>
      <c r="F275" t="str">
        <f t="shared" si="4"/>
        <v>DHA1405DHA1180DHA1946DHA3240L</v>
      </c>
      <c r="G275" t="s">
        <v>501</v>
      </c>
    </row>
    <row r="276" spans="1:7" x14ac:dyDescent="0.25">
      <c r="A276" t="s">
        <v>566</v>
      </c>
      <c r="B276" t="s">
        <v>555</v>
      </c>
      <c r="C276" t="s">
        <v>619</v>
      </c>
      <c r="D276" t="s">
        <v>641</v>
      </c>
      <c r="E276" t="s">
        <v>4</v>
      </c>
      <c r="F276" t="str">
        <f t="shared" si="4"/>
        <v>DHA1405DHA1180DHA1946DHA3250S</v>
      </c>
      <c r="G276" t="s">
        <v>501</v>
      </c>
    </row>
    <row r="277" spans="1:7" x14ac:dyDescent="0.25">
      <c r="A277" t="s">
        <v>566</v>
      </c>
      <c r="B277" t="s">
        <v>555</v>
      </c>
      <c r="C277" t="s">
        <v>619</v>
      </c>
      <c r="D277" t="s">
        <v>641</v>
      </c>
      <c r="E277" t="s">
        <v>51</v>
      </c>
      <c r="F277" t="str">
        <f t="shared" si="4"/>
        <v>DHA1405DHA1180DHA1946DHA3250L</v>
      </c>
      <c r="G277" t="s">
        <v>501</v>
      </c>
    </row>
    <row r="278" spans="1:7" x14ac:dyDescent="0.25">
      <c r="A278" t="s">
        <v>566</v>
      </c>
      <c r="B278" t="s">
        <v>555</v>
      </c>
      <c r="C278" t="s">
        <v>620</v>
      </c>
      <c r="D278" t="s">
        <v>639</v>
      </c>
      <c r="E278" t="s">
        <v>4</v>
      </c>
      <c r="F278" t="str">
        <f t="shared" si="4"/>
        <v>DHA1405DHA1180DHA1948DHA3240S</v>
      </c>
      <c r="G278" t="s">
        <v>501</v>
      </c>
    </row>
    <row r="279" spans="1:7" x14ac:dyDescent="0.25">
      <c r="A279" t="s">
        <v>566</v>
      </c>
      <c r="B279" t="s">
        <v>555</v>
      </c>
      <c r="C279" t="s">
        <v>620</v>
      </c>
      <c r="D279" t="s">
        <v>639</v>
      </c>
      <c r="E279" t="s">
        <v>51</v>
      </c>
      <c r="F279" t="str">
        <f t="shared" si="4"/>
        <v>DHA1405DHA1180DHA1948DHA3240L</v>
      </c>
      <c r="G279" t="s">
        <v>501</v>
      </c>
    </row>
    <row r="280" spans="1:7" x14ac:dyDescent="0.25">
      <c r="A280" t="s">
        <v>566</v>
      </c>
      <c r="B280" t="s">
        <v>555</v>
      </c>
      <c r="C280" t="s">
        <v>620</v>
      </c>
      <c r="D280" t="s">
        <v>641</v>
      </c>
      <c r="E280" t="s">
        <v>4</v>
      </c>
      <c r="F280" t="str">
        <f t="shared" si="4"/>
        <v>DHA1405DHA1180DHA1948DHA3250S</v>
      </c>
      <c r="G280" t="s">
        <v>501</v>
      </c>
    </row>
    <row r="281" spans="1:7" x14ac:dyDescent="0.25">
      <c r="A281" t="s">
        <v>566</v>
      </c>
      <c r="B281" t="s">
        <v>555</v>
      </c>
      <c r="C281" t="s">
        <v>620</v>
      </c>
      <c r="D281" t="s">
        <v>641</v>
      </c>
      <c r="E281" t="s">
        <v>51</v>
      </c>
      <c r="F281" t="str">
        <f t="shared" si="4"/>
        <v>DHA1405DHA1180DHA1948DHA3250L</v>
      </c>
      <c r="G281" t="s">
        <v>501</v>
      </c>
    </row>
    <row r="282" spans="1:7" x14ac:dyDescent="0.25">
      <c r="A282" t="s">
        <v>566</v>
      </c>
      <c r="B282" t="s">
        <v>555</v>
      </c>
      <c r="C282" t="s">
        <v>621</v>
      </c>
      <c r="D282" t="s">
        <v>639</v>
      </c>
      <c r="E282" t="s">
        <v>4</v>
      </c>
      <c r="F282" t="str">
        <f t="shared" si="4"/>
        <v>DHA1405DHA1180DHA1950DHA3240S</v>
      </c>
      <c r="G282" t="s">
        <v>501</v>
      </c>
    </row>
    <row r="283" spans="1:7" x14ac:dyDescent="0.25">
      <c r="A283" t="s">
        <v>566</v>
      </c>
      <c r="B283" t="s">
        <v>555</v>
      </c>
      <c r="C283" t="s">
        <v>621</v>
      </c>
      <c r="D283" t="s">
        <v>639</v>
      </c>
      <c r="E283" t="s">
        <v>51</v>
      </c>
      <c r="F283" t="str">
        <f t="shared" si="4"/>
        <v>DHA1405DHA1180DHA1950DHA3240L</v>
      </c>
      <c r="G283" t="s">
        <v>501</v>
      </c>
    </row>
    <row r="284" spans="1:7" x14ac:dyDescent="0.25">
      <c r="A284" t="s">
        <v>566</v>
      </c>
      <c r="B284" t="s">
        <v>555</v>
      </c>
      <c r="C284" t="s">
        <v>621</v>
      </c>
      <c r="D284" t="s">
        <v>641</v>
      </c>
      <c r="E284" t="s">
        <v>4</v>
      </c>
      <c r="F284" t="str">
        <f t="shared" si="4"/>
        <v>DHA1405DHA1180DHA1950DHA3250S</v>
      </c>
      <c r="G284" t="s">
        <v>723</v>
      </c>
    </row>
    <row r="285" spans="1:7" x14ac:dyDescent="0.25">
      <c r="A285" t="s">
        <v>566</v>
      </c>
      <c r="B285" t="s">
        <v>555</v>
      </c>
      <c r="C285" t="s">
        <v>621</v>
      </c>
      <c r="D285" t="s">
        <v>641</v>
      </c>
      <c r="E285" t="s">
        <v>51</v>
      </c>
      <c r="F285" t="str">
        <f t="shared" si="4"/>
        <v>DHA1405DHA1180DHA1950DHA3250L</v>
      </c>
      <c r="G285" t="s">
        <v>501</v>
      </c>
    </row>
    <row r="286" spans="1:7" x14ac:dyDescent="0.25">
      <c r="A286" t="s">
        <v>566</v>
      </c>
      <c r="B286" t="s">
        <v>555</v>
      </c>
      <c r="C286" t="s">
        <v>622</v>
      </c>
      <c r="D286" t="s">
        <v>639</v>
      </c>
      <c r="E286" t="s">
        <v>4</v>
      </c>
      <c r="F286" t="str">
        <f t="shared" si="4"/>
        <v>DHA1405DHA1180DHA1952DHA3240S</v>
      </c>
      <c r="G286" t="s">
        <v>723</v>
      </c>
    </row>
    <row r="287" spans="1:7" x14ac:dyDescent="0.25">
      <c r="A287" t="s">
        <v>566</v>
      </c>
      <c r="B287" t="s">
        <v>555</v>
      </c>
      <c r="C287" t="s">
        <v>622</v>
      </c>
      <c r="D287" t="s">
        <v>639</v>
      </c>
      <c r="E287" t="s">
        <v>51</v>
      </c>
      <c r="F287" t="str">
        <f t="shared" si="4"/>
        <v>DHA1405DHA1180DHA1952DHA3240L</v>
      </c>
      <c r="G287" t="s">
        <v>501</v>
      </c>
    </row>
    <row r="288" spans="1:7" x14ac:dyDescent="0.25">
      <c r="A288" t="s">
        <v>566</v>
      </c>
      <c r="B288" t="s">
        <v>555</v>
      </c>
      <c r="C288" t="s">
        <v>622</v>
      </c>
      <c r="D288" t="s">
        <v>641</v>
      </c>
      <c r="E288" t="s">
        <v>4</v>
      </c>
      <c r="F288" t="str">
        <f t="shared" si="4"/>
        <v>DHA1405DHA1180DHA1952DHA3250S</v>
      </c>
      <c r="G288" t="s">
        <v>723</v>
      </c>
    </row>
    <row r="289" spans="1:7" x14ac:dyDescent="0.25">
      <c r="A289" t="s">
        <v>566</v>
      </c>
      <c r="B289" t="s">
        <v>555</v>
      </c>
      <c r="C289" t="s">
        <v>622</v>
      </c>
      <c r="D289" t="s">
        <v>641</v>
      </c>
      <c r="E289" t="s">
        <v>51</v>
      </c>
      <c r="F289" t="str">
        <f t="shared" si="4"/>
        <v>DHA1405DHA1180DHA1952DHA3250L</v>
      </c>
      <c r="G289" t="s">
        <v>501</v>
      </c>
    </row>
    <row r="290" spans="1:7" x14ac:dyDescent="0.25">
      <c r="A290" t="s">
        <v>566</v>
      </c>
      <c r="B290" t="s">
        <v>555</v>
      </c>
      <c r="C290" t="s">
        <v>623</v>
      </c>
      <c r="D290" t="s">
        <v>639</v>
      </c>
      <c r="E290" t="s">
        <v>4</v>
      </c>
      <c r="F290" t="str">
        <f t="shared" si="4"/>
        <v>DHA1405DHA1180DHA1954DHA3240S</v>
      </c>
      <c r="G290" t="s">
        <v>723</v>
      </c>
    </row>
    <row r="291" spans="1:7" x14ac:dyDescent="0.25">
      <c r="A291" t="s">
        <v>566</v>
      </c>
      <c r="B291" t="s">
        <v>555</v>
      </c>
      <c r="C291" t="s">
        <v>623</v>
      </c>
      <c r="D291" t="s">
        <v>639</v>
      </c>
      <c r="E291" t="s">
        <v>51</v>
      </c>
      <c r="F291" t="str">
        <f t="shared" si="4"/>
        <v>DHA1405DHA1180DHA1954DHA3240L</v>
      </c>
      <c r="G291" t="s">
        <v>501</v>
      </c>
    </row>
    <row r="292" spans="1:7" x14ac:dyDescent="0.25">
      <c r="A292" t="s">
        <v>566</v>
      </c>
      <c r="B292" t="s">
        <v>555</v>
      </c>
      <c r="C292" t="s">
        <v>623</v>
      </c>
      <c r="D292" t="s">
        <v>641</v>
      </c>
      <c r="E292" t="s">
        <v>4</v>
      </c>
      <c r="F292" t="str">
        <f t="shared" si="4"/>
        <v>DHA1405DHA1180DHA1954DHA3250S</v>
      </c>
      <c r="G292" t="s">
        <v>723</v>
      </c>
    </row>
    <row r="293" spans="1:7" x14ac:dyDescent="0.25">
      <c r="A293" t="s">
        <v>566</v>
      </c>
      <c r="B293" t="s">
        <v>555</v>
      </c>
      <c r="C293" t="s">
        <v>623</v>
      </c>
      <c r="D293" t="s">
        <v>641</v>
      </c>
      <c r="E293" t="s">
        <v>51</v>
      </c>
      <c r="F293" t="str">
        <f t="shared" si="4"/>
        <v>DHA1405DHA1180DHA1954DHA3250L</v>
      </c>
      <c r="G293" t="s">
        <v>501</v>
      </c>
    </row>
    <row r="294" spans="1:7" x14ac:dyDescent="0.25">
      <c r="A294" t="s">
        <v>566</v>
      </c>
      <c r="B294" t="s">
        <v>555</v>
      </c>
      <c r="C294" t="s">
        <v>624</v>
      </c>
      <c r="D294" t="s">
        <v>639</v>
      </c>
      <c r="E294" t="s">
        <v>4</v>
      </c>
      <c r="F294" t="str">
        <f t="shared" si="4"/>
        <v>DHA1405DHA1180DHA1956DHA3240S</v>
      </c>
      <c r="G294" t="s">
        <v>723</v>
      </c>
    </row>
    <row r="295" spans="1:7" x14ac:dyDescent="0.25">
      <c r="A295" t="s">
        <v>566</v>
      </c>
      <c r="B295" t="s">
        <v>555</v>
      </c>
      <c r="C295" t="s">
        <v>624</v>
      </c>
      <c r="D295" t="s">
        <v>639</v>
      </c>
      <c r="E295" t="s">
        <v>51</v>
      </c>
      <c r="F295" t="str">
        <f t="shared" si="4"/>
        <v>DHA1405DHA1180DHA1956DHA3240L</v>
      </c>
      <c r="G295" t="s">
        <v>501</v>
      </c>
    </row>
    <row r="296" spans="1:7" x14ac:dyDescent="0.25">
      <c r="A296" t="s">
        <v>566</v>
      </c>
      <c r="B296" t="s">
        <v>555</v>
      </c>
      <c r="C296" t="s">
        <v>624</v>
      </c>
      <c r="D296" t="s">
        <v>641</v>
      </c>
      <c r="E296" t="s">
        <v>4</v>
      </c>
      <c r="F296" t="str">
        <f t="shared" si="4"/>
        <v>DHA1405DHA1180DHA1956DHA3250S</v>
      </c>
      <c r="G296" t="s">
        <v>723</v>
      </c>
    </row>
    <row r="297" spans="1:7" x14ac:dyDescent="0.25">
      <c r="A297" t="s">
        <v>566</v>
      </c>
      <c r="B297" t="s">
        <v>555</v>
      </c>
      <c r="C297" t="s">
        <v>624</v>
      </c>
      <c r="D297" t="s">
        <v>641</v>
      </c>
      <c r="E297" t="s">
        <v>51</v>
      </c>
      <c r="F297" t="str">
        <f t="shared" si="4"/>
        <v>DHA1405DHA1180DHA1956DHA3250L</v>
      </c>
      <c r="G297" t="s">
        <v>501</v>
      </c>
    </row>
    <row r="298" spans="1:7" x14ac:dyDescent="0.25">
      <c r="A298" t="s">
        <v>566</v>
      </c>
      <c r="B298" t="s">
        <v>555</v>
      </c>
      <c r="C298" t="s">
        <v>625</v>
      </c>
      <c r="D298" t="s">
        <v>639</v>
      </c>
      <c r="E298" t="s">
        <v>4</v>
      </c>
      <c r="F298" t="str">
        <f t="shared" si="4"/>
        <v>DHA1405DHA1180DHA1958DHA3240S</v>
      </c>
      <c r="G298" t="s">
        <v>723</v>
      </c>
    </row>
    <row r="299" spans="1:7" x14ac:dyDescent="0.25">
      <c r="A299" t="s">
        <v>566</v>
      </c>
      <c r="B299" t="s">
        <v>555</v>
      </c>
      <c r="C299" t="s">
        <v>625</v>
      </c>
      <c r="D299" t="s">
        <v>639</v>
      </c>
      <c r="E299" t="s">
        <v>51</v>
      </c>
      <c r="F299" t="str">
        <f t="shared" si="4"/>
        <v>DHA1405DHA1180DHA1958DHA3240L</v>
      </c>
      <c r="G299" t="s">
        <v>501</v>
      </c>
    </row>
    <row r="300" spans="1:7" x14ac:dyDescent="0.25">
      <c r="A300" t="s">
        <v>566</v>
      </c>
      <c r="B300" t="s">
        <v>555</v>
      </c>
      <c r="C300" t="s">
        <v>625</v>
      </c>
      <c r="D300" t="s">
        <v>641</v>
      </c>
      <c r="E300" t="s">
        <v>4</v>
      </c>
      <c r="F300" t="str">
        <f t="shared" si="4"/>
        <v>DHA1405DHA1180DHA1958DHA3250S</v>
      </c>
      <c r="G300" t="s">
        <v>723</v>
      </c>
    </row>
    <row r="301" spans="1:7" x14ac:dyDescent="0.25">
      <c r="A301" t="s">
        <v>566</v>
      </c>
      <c r="B301" t="s">
        <v>555</v>
      </c>
      <c r="C301" t="s">
        <v>625</v>
      </c>
      <c r="D301" t="s">
        <v>641</v>
      </c>
      <c r="E301" t="s">
        <v>51</v>
      </c>
      <c r="F301" t="str">
        <f t="shared" si="4"/>
        <v>DHA1405DHA1180DHA1958DHA3250L</v>
      </c>
      <c r="G301" t="s">
        <v>501</v>
      </c>
    </row>
    <row r="302" spans="1:7" x14ac:dyDescent="0.25">
      <c r="A302" t="s">
        <v>566</v>
      </c>
      <c r="B302" t="s">
        <v>555</v>
      </c>
      <c r="C302" t="s">
        <v>626</v>
      </c>
      <c r="D302" t="s">
        <v>639</v>
      </c>
      <c r="E302" t="s">
        <v>4</v>
      </c>
      <c r="F302" t="str">
        <f t="shared" si="4"/>
        <v>DHA1405DHA1180DHA1960DHA3240S</v>
      </c>
      <c r="G302" t="s">
        <v>723</v>
      </c>
    </row>
    <row r="303" spans="1:7" x14ac:dyDescent="0.25">
      <c r="A303" t="s">
        <v>566</v>
      </c>
      <c r="B303" t="s">
        <v>555</v>
      </c>
      <c r="C303" t="s">
        <v>626</v>
      </c>
      <c r="D303" t="s">
        <v>639</v>
      </c>
      <c r="E303" t="s">
        <v>51</v>
      </c>
      <c r="F303" t="str">
        <f t="shared" si="4"/>
        <v>DHA1405DHA1180DHA1960DHA3240L</v>
      </c>
      <c r="G303" t="s">
        <v>723</v>
      </c>
    </row>
    <row r="304" spans="1:7" x14ac:dyDescent="0.25">
      <c r="A304" t="s">
        <v>566</v>
      </c>
      <c r="B304" t="s">
        <v>555</v>
      </c>
      <c r="C304" t="s">
        <v>626</v>
      </c>
      <c r="D304" t="s">
        <v>641</v>
      </c>
      <c r="E304" t="s">
        <v>4</v>
      </c>
      <c r="F304" t="str">
        <f t="shared" si="4"/>
        <v>DHA1405DHA1180DHA1960DHA3250S</v>
      </c>
      <c r="G304" t="s">
        <v>723</v>
      </c>
    </row>
    <row r="305" spans="1:7" x14ac:dyDescent="0.25">
      <c r="A305" t="s">
        <v>566</v>
      </c>
      <c r="B305" t="s">
        <v>555</v>
      </c>
      <c r="C305" t="s">
        <v>626</v>
      </c>
      <c r="D305" t="s">
        <v>641</v>
      </c>
      <c r="E305" t="s">
        <v>51</v>
      </c>
      <c r="F305" t="str">
        <f t="shared" si="4"/>
        <v>DHA1405DHA1180DHA1960DHA3250L</v>
      </c>
      <c r="G305" t="s">
        <v>723</v>
      </c>
    </row>
    <row r="306" spans="1:7" x14ac:dyDescent="0.25">
      <c r="A306" t="s">
        <v>567</v>
      </c>
      <c r="B306" t="s">
        <v>550</v>
      </c>
      <c r="C306" t="s">
        <v>608</v>
      </c>
      <c r="D306" t="s">
        <v>639</v>
      </c>
      <c r="E306" t="s">
        <v>4</v>
      </c>
      <c r="F306" t="str">
        <f t="shared" si="4"/>
        <v>DHA1415DHA1150DHA1924DHA3240S</v>
      </c>
      <c r="G306" t="s">
        <v>504</v>
      </c>
    </row>
    <row r="307" spans="1:7" x14ac:dyDescent="0.25">
      <c r="A307" t="s">
        <v>567</v>
      </c>
      <c r="B307" t="s">
        <v>550</v>
      </c>
      <c r="C307" t="s">
        <v>608</v>
      </c>
      <c r="D307" t="s">
        <v>639</v>
      </c>
      <c r="E307" t="s">
        <v>51</v>
      </c>
      <c r="F307" t="str">
        <f t="shared" si="4"/>
        <v>DHA1415DHA1150DHA1924DHA3240L</v>
      </c>
      <c r="G307" t="s">
        <v>504</v>
      </c>
    </row>
    <row r="308" spans="1:7" x14ac:dyDescent="0.25">
      <c r="A308" t="s">
        <v>567</v>
      </c>
      <c r="B308" t="s">
        <v>550</v>
      </c>
      <c r="C308" t="s">
        <v>608</v>
      </c>
      <c r="D308" t="s">
        <v>641</v>
      </c>
      <c r="E308" t="s">
        <v>4</v>
      </c>
      <c r="F308" t="str">
        <f t="shared" si="4"/>
        <v>DHA1415DHA1150DHA1924DHA3250S</v>
      </c>
      <c r="G308" t="s">
        <v>504</v>
      </c>
    </row>
    <row r="309" spans="1:7" x14ac:dyDescent="0.25">
      <c r="A309" t="s">
        <v>567</v>
      </c>
      <c r="B309" t="s">
        <v>550</v>
      </c>
      <c r="C309" t="s">
        <v>608</v>
      </c>
      <c r="D309" t="s">
        <v>641</v>
      </c>
      <c r="E309" t="s">
        <v>51</v>
      </c>
      <c r="F309" t="str">
        <f t="shared" si="4"/>
        <v>DHA1415DHA1150DHA1924DHA3250L</v>
      </c>
      <c r="G309" t="s">
        <v>504</v>
      </c>
    </row>
    <row r="310" spans="1:7" x14ac:dyDescent="0.25">
      <c r="A310" t="s">
        <v>567</v>
      </c>
      <c r="B310" t="s">
        <v>550</v>
      </c>
      <c r="C310" t="s">
        <v>609</v>
      </c>
      <c r="D310" t="s">
        <v>639</v>
      </c>
      <c r="E310" t="s">
        <v>4</v>
      </c>
      <c r="F310" t="str">
        <f t="shared" si="4"/>
        <v>DHA1415DHA1150DHA1926DHA3240S</v>
      </c>
      <c r="G310" t="s">
        <v>504</v>
      </c>
    </row>
    <row r="311" spans="1:7" x14ac:dyDescent="0.25">
      <c r="A311" t="s">
        <v>567</v>
      </c>
      <c r="B311" t="s">
        <v>550</v>
      </c>
      <c r="C311" t="s">
        <v>609</v>
      </c>
      <c r="D311" t="s">
        <v>639</v>
      </c>
      <c r="E311" t="s">
        <v>51</v>
      </c>
      <c r="F311" t="str">
        <f t="shared" si="4"/>
        <v>DHA1415DHA1150DHA1926DHA3240L</v>
      </c>
      <c r="G311" t="s">
        <v>504</v>
      </c>
    </row>
    <row r="312" spans="1:7" x14ac:dyDescent="0.25">
      <c r="A312" t="s">
        <v>567</v>
      </c>
      <c r="B312" t="s">
        <v>550</v>
      </c>
      <c r="C312" t="s">
        <v>609</v>
      </c>
      <c r="D312" t="s">
        <v>641</v>
      </c>
      <c r="E312" t="s">
        <v>4</v>
      </c>
      <c r="F312" t="str">
        <f t="shared" si="4"/>
        <v>DHA1415DHA1150DHA1926DHA3250S</v>
      </c>
      <c r="G312" t="s">
        <v>504</v>
      </c>
    </row>
    <row r="313" spans="1:7" x14ac:dyDescent="0.25">
      <c r="A313" t="s">
        <v>567</v>
      </c>
      <c r="B313" t="s">
        <v>550</v>
      </c>
      <c r="C313" t="s">
        <v>609</v>
      </c>
      <c r="D313" t="s">
        <v>641</v>
      </c>
      <c r="E313" t="s">
        <v>51</v>
      </c>
      <c r="F313" t="str">
        <f t="shared" si="4"/>
        <v>DHA1415DHA1150DHA1926DHA3250L</v>
      </c>
      <c r="G313" t="s">
        <v>504</v>
      </c>
    </row>
    <row r="314" spans="1:7" x14ac:dyDescent="0.25">
      <c r="A314" t="s">
        <v>567</v>
      </c>
      <c r="B314" t="s">
        <v>550</v>
      </c>
      <c r="C314" t="s">
        <v>610</v>
      </c>
      <c r="D314" t="s">
        <v>639</v>
      </c>
      <c r="E314" t="s">
        <v>4</v>
      </c>
      <c r="F314" t="str">
        <f t="shared" si="4"/>
        <v>DHA1415DHA1150DHA1928DHA3240S</v>
      </c>
      <c r="G314" t="s">
        <v>504</v>
      </c>
    </row>
    <row r="315" spans="1:7" x14ac:dyDescent="0.25">
      <c r="A315" t="s">
        <v>567</v>
      </c>
      <c r="B315" t="s">
        <v>550</v>
      </c>
      <c r="C315" t="s">
        <v>610</v>
      </c>
      <c r="D315" t="s">
        <v>639</v>
      </c>
      <c r="E315" t="s">
        <v>51</v>
      </c>
      <c r="F315" t="str">
        <f t="shared" si="4"/>
        <v>DHA1415DHA1150DHA1928DHA3240L</v>
      </c>
      <c r="G315" t="s">
        <v>504</v>
      </c>
    </row>
    <row r="316" spans="1:7" x14ac:dyDescent="0.25">
      <c r="A316" t="s">
        <v>567</v>
      </c>
      <c r="B316" t="s">
        <v>550</v>
      </c>
      <c r="C316" t="s">
        <v>610</v>
      </c>
      <c r="D316" t="s">
        <v>641</v>
      </c>
      <c r="E316" t="s">
        <v>4</v>
      </c>
      <c r="F316" t="str">
        <f t="shared" si="4"/>
        <v>DHA1415DHA1150DHA1928DHA3250S</v>
      </c>
      <c r="G316" t="s">
        <v>501</v>
      </c>
    </row>
    <row r="317" spans="1:7" x14ac:dyDescent="0.25">
      <c r="A317" t="s">
        <v>567</v>
      </c>
      <c r="B317" t="s">
        <v>550</v>
      </c>
      <c r="C317" t="s">
        <v>610</v>
      </c>
      <c r="D317" t="s">
        <v>641</v>
      </c>
      <c r="E317" t="s">
        <v>51</v>
      </c>
      <c r="F317" t="str">
        <f t="shared" si="4"/>
        <v>DHA1415DHA1150DHA1928DHA3250L</v>
      </c>
      <c r="G317" t="s">
        <v>504</v>
      </c>
    </row>
    <row r="318" spans="1:7" x14ac:dyDescent="0.25">
      <c r="A318" t="s">
        <v>567</v>
      </c>
      <c r="B318" t="s">
        <v>550</v>
      </c>
      <c r="C318" t="s">
        <v>611</v>
      </c>
      <c r="D318" t="s">
        <v>639</v>
      </c>
      <c r="E318" t="s">
        <v>4</v>
      </c>
      <c r="F318" t="str">
        <f t="shared" si="4"/>
        <v>DHA1415DHA1150DHA1930DHA3240S</v>
      </c>
      <c r="G318" t="s">
        <v>501</v>
      </c>
    </row>
    <row r="319" spans="1:7" x14ac:dyDescent="0.25">
      <c r="A319" t="s">
        <v>567</v>
      </c>
      <c r="B319" t="s">
        <v>550</v>
      </c>
      <c r="C319" t="s">
        <v>611</v>
      </c>
      <c r="D319" t="s">
        <v>639</v>
      </c>
      <c r="E319" t="s">
        <v>51</v>
      </c>
      <c r="F319" t="str">
        <f t="shared" si="4"/>
        <v>DHA1415DHA1150DHA1930DHA3240L</v>
      </c>
      <c r="G319" t="s">
        <v>504</v>
      </c>
    </row>
    <row r="320" spans="1:7" x14ac:dyDescent="0.25">
      <c r="A320" t="s">
        <v>567</v>
      </c>
      <c r="B320" t="s">
        <v>550</v>
      </c>
      <c r="C320" t="s">
        <v>611</v>
      </c>
      <c r="D320" t="s">
        <v>641</v>
      </c>
      <c r="E320" t="s">
        <v>4</v>
      </c>
      <c r="F320" t="str">
        <f t="shared" si="4"/>
        <v>DHA1415DHA1150DHA1930DHA3250S</v>
      </c>
      <c r="G320" t="s">
        <v>501</v>
      </c>
    </row>
    <row r="321" spans="1:7" x14ac:dyDescent="0.25">
      <c r="A321" t="s">
        <v>567</v>
      </c>
      <c r="B321" t="s">
        <v>550</v>
      </c>
      <c r="C321" t="s">
        <v>611</v>
      </c>
      <c r="D321" t="s">
        <v>641</v>
      </c>
      <c r="E321" t="s">
        <v>51</v>
      </c>
      <c r="F321" t="str">
        <f t="shared" si="4"/>
        <v>DHA1415DHA1150DHA1930DHA3250L</v>
      </c>
      <c r="G321" t="s">
        <v>504</v>
      </c>
    </row>
    <row r="322" spans="1:7" x14ac:dyDescent="0.25">
      <c r="A322" t="s">
        <v>567</v>
      </c>
      <c r="B322" t="s">
        <v>550</v>
      </c>
      <c r="C322" t="s">
        <v>612</v>
      </c>
      <c r="D322" t="s">
        <v>639</v>
      </c>
      <c r="E322" t="s">
        <v>4</v>
      </c>
      <c r="F322" t="str">
        <f t="shared" si="4"/>
        <v>DHA1415DHA1150DHA1932DHA3240S</v>
      </c>
      <c r="G322" t="s">
        <v>501</v>
      </c>
    </row>
    <row r="323" spans="1:7" x14ac:dyDescent="0.25">
      <c r="A323" t="s">
        <v>567</v>
      </c>
      <c r="B323" t="s">
        <v>550</v>
      </c>
      <c r="C323" t="s">
        <v>612</v>
      </c>
      <c r="D323" t="s">
        <v>639</v>
      </c>
      <c r="E323" t="s">
        <v>51</v>
      </c>
      <c r="F323" t="str">
        <f t="shared" ref="F323:F386" si="5">CONCATENATE(A323,B323,C323,D323,E323)</f>
        <v>DHA1415DHA1150DHA1932DHA3240L</v>
      </c>
      <c r="G323" t="s">
        <v>504</v>
      </c>
    </row>
    <row r="324" spans="1:7" x14ac:dyDescent="0.25">
      <c r="A324" t="s">
        <v>567</v>
      </c>
      <c r="B324" t="s">
        <v>550</v>
      </c>
      <c r="C324" t="s">
        <v>612</v>
      </c>
      <c r="D324" t="s">
        <v>641</v>
      </c>
      <c r="E324" t="s">
        <v>4</v>
      </c>
      <c r="F324" t="str">
        <f t="shared" si="5"/>
        <v>DHA1415DHA1150DHA1932DHA3250S</v>
      </c>
      <c r="G324" t="s">
        <v>501</v>
      </c>
    </row>
    <row r="325" spans="1:7" x14ac:dyDescent="0.25">
      <c r="A325" t="s">
        <v>567</v>
      </c>
      <c r="B325" t="s">
        <v>550</v>
      </c>
      <c r="C325" t="s">
        <v>612</v>
      </c>
      <c r="D325" t="s">
        <v>641</v>
      </c>
      <c r="E325" t="s">
        <v>51</v>
      </c>
      <c r="F325" t="str">
        <f t="shared" si="5"/>
        <v>DHA1415DHA1150DHA1932DHA3250L</v>
      </c>
      <c r="G325" t="s">
        <v>504</v>
      </c>
    </row>
    <row r="326" spans="1:7" x14ac:dyDescent="0.25">
      <c r="A326" t="s">
        <v>567</v>
      </c>
      <c r="B326" t="s">
        <v>550</v>
      </c>
      <c r="C326" t="s">
        <v>613</v>
      </c>
      <c r="D326" t="s">
        <v>639</v>
      </c>
      <c r="E326" t="s">
        <v>4</v>
      </c>
      <c r="F326" t="str">
        <f t="shared" si="5"/>
        <v>DHA1415DHA1150DHA1934DHA3240S</v>
      </c>
      <c r="G326" t="s">
        <v>501</v>
      </c>
    </row>
    <row r="327" spans="1:7" x14ac:dyDescent="0.25">
      <c r="A327" t="s">
        <v>567</v>
      </c>
      <c r="B327" t="s">
        <v>550</v>
      </c>
      <c r="C327" t="s">
        <v>613</v>
      </c>
      <c r="D327" t="s">
        <v>639</v>
      </c>
      <c r="E327" t="s">
        <v>51</v>
      </c>
      <c r="F327" t="str">
        <f t="shared" si="5"/>
        <v>DHA1415DHA1150DHA1934DHA3240L</v>
      </c>
      <c r="G327" t="s">
        <v>504</v>
      </c>
    </row>
    <row r="328" spans="1:7" x14ac:dyDescent="0.25">
      <c r="A328" t="s">
        <v>567</v>
      </c>
      <c r="B328" t="s">
        <v>550</v>
      </c>
      <c r="C328" t="s">
        <v>613</v>
      </c>
      <c r="D328" t="s">
        <v>641</v>
      </c>
      <c r="E328" t="s">
        <v>4</v>
      </c>
      <c r="F328" t="str">
        <f t="shared" si="5"/>
        <v>DHA1415DHA1150DHA1934DHA3250S</v>
      </c>
      <c r="G328" t="s">
        <v>501</v>
      </c>
    </row>
    <row r="329" spans="1:7" x14ac:dyDescent="0.25">
      <c r="A329" t="s">
        <v>567</v>
      </c>
      <c r="B329" t="s">
        <v>550</v>
      </c>
      <c r="C329" t="s">
        <v>613</v>
      </c>
      <c r="D329" t="s">
        <v>641</v>
      </c>
      <c r="E329" t="s">
        <v>51</v>
      </c>
      <c r="F329" t="str">
        <f t="shared" si="5"/>
        <v>DHA1415DHA1150DHA1934DHA3250L</v>
      </c>
      <c r="G329" t="s">
        <v>504</v>
      </c>
    </row>
    <row r="330" spans="1:7" x14ac:dyDescent="0.25">
      <c r="A330" t="s">
        <v>567</v>
      </c>
      <c r="B330" t="s">
        <v>550</v>
      </c>
      <c r="C330" t="s">
        <v>614</v>
      </c>
      <c r="D330" t="s">
        <v>639</v>
      </c>
      <c r="E330" t="s">
        <v>4</v>
      </c>
      <c r="F330" t="str">
        <f t="shared" si="5"/>
        <v>DHA1415DHA1150DHA1936DHA3240S</v>
      </c>
      <c r="G330" t="s">
        <v>501</v>
      </c>
    </row>
    <row r="331" spans="1:7" x14ac:dyDescent="0.25">
      <c r="A331" t="s">
        <v>567</v>
      </c>
      <c r="B331" t="s">
        <v>550</v>
      </c>
      <c r="C331" t="s">
        <v>614</v>
      </c>
      <c r="D331" t="s">
        <v>639</v>
      </c>
      <c r="E331" t="s">
        <v>51</v>
      </c>
      <c r="F331" t="str">
        <f t="shared" si="5"/>
        <v>DHA1415DHA1150DHA1936DHA3240L</v>
      </c>
      <c r="G331" t="s">
        <v>504</v>
      </c>
    </row>
    <row r="332" spans="1:7" x14ac:dyDescent="0.25">
      <c r="A332" t="s">
        <v>567</v>
      </c>
      <c r="B332" t="s">
        <v>550</v>
      </c>
      <c r="C332" t="s">
        <v>614</v>
      </c>
      <c r="D332" t="s">
        <v>641</v>
      </c>
      <c r="E332" t="s">
        <v>4</v>
      </c>
      <c r="F332" t="str">
        <f t="shared" si="5"/>
        <v>DHA1415DHA1150DHA1936DHA3250S</v>
      </c>
      <c r="G332" t="s">
        <v>501</v>
      </c>
    </row>
    <row r="333" spans="1:7" x14ac:dyDescent="0.25">
      <c r="A333" t="s">
        <v>567</v>
      </c>
      <c r="B333" t="s">
        <v>550</v>
      </c>
      <c r="C333" t="s">
        <v>614</v>
      </c>
      <c r="D333" t="s">
        <v>641</v>
      </c>
      <c r="E333" t="s">
        <v>51</v>
      </c>
      <c r="F333" t="str">
        <f t="shared" si="5"/>
        <v>DHA1415DHA1150DHA1936DHA3250L</v>
      </c>
      <c r="G333" t="s">
        <v>504</v>
      </c>
    </row>
    <row r="334" spans="1:7" x14ac:dyDescent="0.25">
      <c r="A334" t="s">
        <v>567</v>
      </c>
      <c r="B334" t="s">
        <v>550</v>
      </c>
      <c r="C334" t="s">
        <v>615</v>
      </c>
      <c r="D334" t="s">
        <v>639</v>
      </c>
      <c r="E334" t="s">
        <v>4</v>
      </c>
      <c r="F334" t="str">
        <f t="shared" si="5"/>
        <v>DHA1415DHA1150DHA1938DHA3240S</v>
      </c>
      <c r="G334" t="s">
        <v>501</v>
      </c>
    </row>
    <row r="335" spans="1:7" x14ac:dyDescent="0.25">
      <c r="A335" t="s">
        <v>567</v>
      </c>
      <c r="B335" t="s">
        <v>550</v>
      </c>
      <c r="C335" t="s">
        <v>615</v>
      </c>
      <c r="D335" t="s">
        <v>639</v>
      </c>
      <c r="E335" t="s">
        <v>51</v>
      </c>
      <c r="F335" t="str">
        <f t="shared" si="5"/>
        <v>DHA1415DHA1150DHA1938DHA3240L</v>
      </c>
      <c r="G335" t="s">
        <v>504</v>
      </c>
    </row>
    <row r="336" spans="1:7" x14ac:dyDescent="0.25">
      <c r="A336" t="s">
        <v>567</v>
      </c>
      <c r="B336" t="s">
        <v>550</v>
      </c>
      <c r="C336" t="s">
        <v>615</v>
      </c>
      <c r="D336" t="s">
        <v>641</v>
      </c>
      <c r="E336" t="s">
        <v>4</v>
      </c>
      <c r="F336" t="str">
        <f t="shared" si="5"/>
        <v>DHA1415DHA1150DHA1938DHA3250S</v>
      </c>
      <c r="G336" t="s">
        <v>501</v>
      </c>
    </row>
    <row r="337" spans="1:7" x14ac:dyDescent="0.25">
      <c r="A337" t="s">
        <v>567</v>
      </c>
      <c r="B337" t="s">
        <v>550</v>
      </c>
      <c r="C337" t="s">
        <v>615</v>
      </c>
      <c r="D337" t="s">
        <v>641</v>
      </c>
      <c r="E337" t="s">
        <v>51</v>
      </c>
      <c r="F337" t="str">
        <f t="shared" si="5"/>
        <v>DHA1415DHA1150DHA1938DHA3250L</v>
      </c>
      <c r="G337" t="s">
        <v>501</v>
      </c>
    </row>
    <row r="338" spans="1:7" x14ac:dyDescent="0.25">
      <c r="A338" t="s">
        <v>567</v>
      </c>
      <c r="B338" t="s">
        <v>550</v>
      </c>
      <c r="C338" t="s">
        <v>616</v>
      </c>
      <c r="D338" t="s">
        <v>639</v>
      </c>
      <c r="E338" t="s">
        <v>4</v>
      </c>
      <c r="F338" t="str">
        <f t="shared" si="5"/>
        <v>DHA1415DHA1150DHA1940DHA3240S</v>
      </c>
      <c r="G338" t="s">
        <v>501</v>
      </c>
    </row>
    <row r="339" spans="1:7" x14ac:dyDescent="0.25">
      <c r="A339" t="s">
        <v>567</v>
      </c>
      <c r="B339" t="s">
        <v>550</v>
      </c>
      <c r="C339" t="s">
        <v>616</v>
      </c>
      <c r="D339" t="s">
        <v>639</v>
      </c>
      <c r="E339" t="s">
        <v>51</v>
      </c>
      <c r="F339" t="str">
        <f t="shared" si="5"/>
        <v>DHA1415DHA1150DHA1940DHA3240L</v>
      </c>
      <c r="G339" t="s">
        <v>501</v>
      </c>
    </row>
    <row r="340" spans="1:7" x14ac:dyDescent="0.25">
      <c r="A340" t="s">
        <v>567</v>
      </c>
      <c r="B340" t="s">
        <v>550</v>
      </c>
      <c r="C340" t="s">
        <v>616</v>
      </c>
      <c r="D340" t="s">
        <v>641</v>
      </c>
      <c r="E340" t="s">
        <v>4</v>
      </c>
      <c r="F340" t="str">
        <f t="shared" si="5"/>
        <v>DHA1415DHA1150DHA1940DHA3250S</v>
      </c>
      <c r="G340" t="s">
        <v>501</v>
      </c>
    </row>
    <row r="341" spans="1:7" x14ac:dyDescent="0.25">
      <c r="A341" t="s">
        <v>567</v>
      </c>
      <c r="B341" t="s">
        <v>550</v>
      </c>
      <c r="C341" t="s">
        <v>616</v>
      </c>
      <c r="D341" t="s">
        <v>641</v>
      </c>
      <c r="E341" t="s">
        <v>51</v>
      </c>
      <c r="F341" t="str">
        <f t="shared" si="5"/>
        <v>DHA1415DHA1150DHA1940DHA3250L</v>
      </c>
      <c r="G341" t="s">
        <v>501</v>
      </c>
    </row>
    <row r="342" spans="1:7" x14ac:dyDescent="0.25">
      <c r="A342" t="s">
        <v>567</v>
      </c>
      <c r="B342" t="s">
        <v>550</v>
      </c>
      <c r="C342" t="s">
        <v>617</v>
      </c>
      <c r="D342" t="s">
        <v>639</v>
      </c>
      <c r="E342" t="s">
        <v>4</v>
      </c>
      <c r="F342" t="str">
        <f t="shared" si="5"/>
        <v>DHA1415DHA1150DHA1942DHA3240S</v>
      </c>
      <c r="G342" t="s">
        <v>501</v>
      </c>
    </row>
    <row r="343" spans="1:7" x14ac:dyDescent="0.25">
      <c r="A343" t="s">
        <v>567</v>
      </c>
      <c r="B343" t="s">
        <v>550</v>
      </c>
      <c r="C343" t="s">
        <v>617</v>
      </c>
      <c r="D343" t="s">
        <v>639</v>
      </c>
      <c r="E343" t="s">
        <v>51</v>
      </c>
      <c r="F343" t="str">
        <f t="shared" si="5"/>
        <v>DHA1415DHA1150DHA1942DHA3240L</v>
      </c>
      <c r="G343" t="s">
        <v>501</v>
      </c>
    </row>
    <row r="344" spans="1:7" x14ac:dyDescent="0.25">
      <c r="A344" t="s">
        <v>567</v>
      </c>
      <c r="B344" t="s">
        <v>550</v>
      </c>
      <c r="C344" t="s">
        <v>617</v>
      </c>
      <c r="D344" t="s">
        <v>641</v>
      </c>
      <c r="E344" t="s">
        <v>4</v>
      </c>
      <c r="F344" t="str">
        <f t="shared" si="5"/>
        <v>DHA1415DHA1150DHA1942DHA3250S</v>
      </c>
      <c r="G344" t="s">
        <v>501</v>
      </c>
    </row>
    <row r="345" spans="1:7" x14ac:dyDescent="0.25">
      <c r="A345" t="s">
        <v>567</v>
      </c>
      <c r="B345" t="s">
        <v>550</v>
      </c>
      <c r="C345" t="s">
        <v>617</v>
      </c>
      <c r="D345" t="s">
        <v>641</v>
      </c>
      <c r="E345" t="s">
        <v>51</v>
      </c>
      <c r="F345" t="str">
        <f t="shared" si="5"/>
        <v>DHA1415DHA1150DHA1942DHA3250L</v>
      </c>
      <c r="G345" t="s">
        <v>501</v>
      </c>
    </row>
    <row r="346" spans="1:7" x14ac:dyDescent="0.25">
      <c r="A346" t="s">
        <v>567</v>
      </c>
      <c r="B346" t="s">
        <v>550</v>
      </c>
      <c r="C346" t="s">
        <v>618</v>
      </c>
      <c r="D346" t="s">
        <v>639</v>
      </c>
      <c r="E346" t="s">
        <v>4</v>
      </c>
      <c r="F346" t="str">
        <f t="shared" si="5"/>
        <v>DHA1415DHA1150DHA1944DHA3240S</v>
      </c>
      <c r="G346" t="s">
        <v>501</v>
      </c>
    </row>
    <row r="347" spans="1:7" x14ac:dyDescent="0.25">
      <c r="A347" t="s">
        <v>567</v>
      </c>
      <c r="B347" t="s">
        <v>550</v>
      </c>
      <c r="C347" t="s">
        <v>618</v>
      </c>
      <c r="D347" t="s">
        <v>639</v>
      </c>
      <c r="E347" t="s">
        <v>51</v>
      </c>
      <c r="F347" t="str">
        <f t="shared" si="5"/>
        <v>DHA1415DHA1150DHA1944DHA3240L</v>
      </c>
      <c r="G347" t="s">
        <v>501</v>
      </c>
    </row>
    <row r="348" spans="1:7" x14ac:dyDescent="0.25">
      <c r="A348" t="s">
        <v>567</v>
      </c>
      <c r="B348" t="s">
        <v>550</v>
      </c>
      <c r="C348" t="s">
        <v>618</v>
      </c>
      <c r="D348" t="s">
        <v>641</v>
      </c>
      <c r="E348" t="s">
        <v>4</v>
      </c>
      <c r="F348" t="str">
        <f t="shared" si="5"/>
        <v>DHA1415DHA1150DHA1944DHA3250S</v>
      </c>
      <c r="G348" t="s">
        <v>501</v>
      </c>
    </row>
    <row r="349" spans="1:7" x14ac:dyDescent="0.25">
      <c r="A349" t="s">
        <v>567</v>
      </c>
      <c r="B349" t="s">
        <v>550</v>
      </c>
      <c r="C349" t="s">
        <v>618</v>
      </c>
      <c r="D349" t="s">
        <v>641</v>
      </c>
      <c r="E349" t="s">
        <v>51</v>
      </c>
      <c r="F349" t="str">
        <f t="shared" si="5"/>
        <v>DHA1415DHA1150DHA1944DHA3250L</v>
      </c>
      <c r="G349" t="s">
        <v>501</v>
      </c>
    </row>
    <row r="350" spans="1:7" x14ac:dyDescent="0.25">
      <c r="A350" t="s">
        <v>567</v>
      </c>
      <c r="B350" t="s">
        <v>550</v>
      </c>
      <c r="C350" t="s">
        <v>619</v>
      </c>
      <c r="D350" t="s">
        <v>639</v>
      </c>
      <c r="E350" t="s">
        <v>4</v>
      </c>
      <c r="F350" t="str">
        <f t="shared" si="5"/>
        <v>DHA1415DHA1150DHA1946DHA3240S</v>
      </c>
      <c r="G350" t="s">
        <v>501</v>
      </c>
    </row>
    <row r="351" spans="1:7" x14ac:dyDescent="0.25">
      <c r="A351" t="s">
        <v>567</v>
      </c>
      <c r="B351" t="s">
        <v>550</v>
      </c>
      <c r="C351" t="s">
        <v>619</v>
      </c>
      <c r="D351" t="s">
        <v>639</v>
      </c>
      <c r="E351" t="s">
        <v>51</v>
      </c>
      <c r="F351" t="str">
        <f t="shared" si="5"/>
        <v>DHA1415DHA1150DHA1946DHA3240L</v>
      </c>
      <c r="G351" t="s">
        <v>501</v>
      </c>
    </row>
    <row r="352" spans="1:7" x14ac:dyDescent="0.25">
      <c r="A352" t="s">
        <v>567</v>
      </c>
      <c r="B352" t="s">
        <v>550</v>
      </c>
      <c r="C352" t="s">
        <v>619</v>
      </c>
      <c r="D352" t="s">
        <v>641</v>
      </c>
      <c r="E352" t="s">
        <v>4</v>
      </c>
      <c r="F352" t="str">
        <f t="shared" si="5"/>
        <v>DHA1415DHA1150DHA1946DHA3250S</v>
      </c>
      <c r="G352" t="s">
        <v>501</v>
      </c>
    </row>
    <row r="353" spans="1:7" x14ac:dyDescent="0.25">
      <c r="A353" t="s">
        <v>567</v>
      </c>
      <c r="B353" t="s">
        <v>550</v>
      </c>
      <c r="C353" t="s">
        <v>619</v>
      </c>
      <c r="D353" t="s">
        <v>641</v>
      </c>
      <c r="E353" t="s">
        <v>51</v>
      </c>
      <c r="F353" t="str">
        <f t="shared" si="5"/>
        <v>DHA1415DHA1150DHA1946DHA3250L</v>
      </c>
      <c r="G353" t="s">
        <v>501</v>
      </c>
    </row>
    <row r="354" spans="1:7" x14ac:dyDescent="0.25">
      <c r="A354" t="s">
        <v>567</v>
      </c>
      <c r="B354" t="s">
        <v>550</v>
      </c>
      <c r="C354" t="s">
        <v>620</v>
      </c>
      <c r="D354" t="s">
        <v>639</v>
      </c>
      <c r="E354" t="s">
        <v>4</v>
      </c>
      <c r="F354" t="str">
        <f t="shared" si="5"/>
        <v>DHA1415DHA1150DHA1948DHA3240S</v>
      </c>
      <c r="G354" t="s">
        <v>501</v>
      </c>
    </row>
    <row r="355" spans="1:7" x14ac:dyDescent="0.25">
      <c r="A355" t="s">
        <v>567</v>
      </c>
      <c r="B355" t="s">
        <v>550</v>
      </c>
      <c r="C355" t="s">
        <v>620</v>
      </c>
      <c r="D355" t="s">
        <v>639</v>
      </c>
      <c r="E355" t="s">
        <v>51</v>
      </c>
      <c r="F355" t="str">
        <f t="shared" si="5"/>
        <v>DHA1415DHA1150DHA1948DHA3240L</v>
      </c>
      <c r="G355" t="s">
        <v>501</v>
      </c>
    </row>
    <row r="356" spans="1:7" x14ac:dyDescent="0.25">
      <c r="A356" t="s">
        <v>567</v>
      </c>
      <c r="B356" t="s">
        <v>550</v>
      </c>
      <c r="C356" t="s">
        <v>620</v>
      </c>
      <c r="D356" t="s">
        <v>641</v>
      </c>
      <c r="E356" t="s">
        <v>4</v>
      </c>
      <c r="F356" t="str">
        <f t="shared" si="5"/>
        <v>DHA1415DHA1150DHA1948DHA3250S</v>
      </c>
      <c r="G356" t="s">
        <v>501</v>
      </c>
    </row>
    <row r="357" spans="1:7" x14ac:dyDescent="0.25">
      <c r="A357" t="s">
        <v>567</v>
      </c>
      <c r="B357" t="s">
        <v>550</v>
      </c>
      <c r="C357" t="s">
        <v>620</v>
      </c>
      <c r="D357" t="s">
        <v>641</v>
      </c>
      <c r="E357" t="s">
        <v>51</v>
      </c>
      <c r="F357" t="str">
        <f t="shared" si="5"/>
        <v>DHA1415DHA1150DHA1948DHA3250L</v>
      </c>
      <c r="G357" t="s">
        <v>501</v>
      </c>
    </row>
    <row r="358" spans="1:7" x14ac:dyDescent="0.25">
      <c r="A358" t="s">
        <v>567</v>
      </c>
      <c r="B358" t="s">
        <v>550</v>
      </c>
      <c r="C358" t="s">
        <v>621</v>
      </c>
      <c r="D358" t="s">
        <v>639</v>
      </c>
      <c r="E358" t="s">
        <v>4</v>
      </c>
      <c r="F358" t="str">
        <f t="shared" si="5"/>
        <v>DHA1415DHA1150DHA1950DHA3240S</v>
      </c>
      <c r="G358" t="s">
        <v>501</v>
      </c>
    </row>
    <row r="359" spans="1:7" x14ac:dyDescent="0.25">
      <c r="A359" t="s">
        <v>567</v>
      </c>
      <c r="B359" t="s">
        <v>550</v>
      </c>
      <c r="C359" t="s">
        <v>621</v>
      </c>
      <c r="D359" t="s">
        <v>639</v>
      </c>
      <c r="E359" t="s">
        <v>51</v>
      </c>
      <c r="F359" t="str">
        <f t="shared" si="5"/>
        <v>DHA1415DHA1150DHA1950DHA3240L</v>
      </c>
      <c r="G359" t="s">
        <v>501</v>
      </c>
    </row>
    <row r="360" spans="1:7" x14ac:dyDescent="0.25">
      <c r="A360" t="s">
        <v>567</v>
      </c>
      <c r="B360" t="s">
        <v>550</v>
      </c>
      <c r="C360" t="s">
        <v>621</v>
      </c>
      <c r="D360" t="s">
        <v>641</v>
      </c>
      <c r="E360" t="s">
        <v>4</v>
      </c>
      <c r="F360" t="str">
        <f t="shared" si="5"/>
        <v>DHA1415DHA1150DHA1950DHA3250S</v>
      </c>
      <c r="G360" t="s">
        <v>723</v>
      </c>
    </row>
    <row r="361" spans="1:7" x14ac:dyDescent="0.25">
      <c r="A361" t="s">
        <v>567</v>
      </c>
      <c r="B361" t="s">
        <v>550</v>
      </c>
      <c r="C361" t="s">
        <v>621</v>
      </c>
      <c r="D361" t="s">
        <v>641</v>
      </c>
      <c r="E361" t="s">
        <v>51</v>
      </c>
      <c r="F361" t="str">
        <f t="shared" si="5"/>
        <v>DHA1415DHA1150DHA1950DHA3250L</v>
      </c>
      <c r="G361" t="s">
        <v>501</v>
      </c>
    </row>
    <row r="362" spans="1:7" x14ac:dyDescent="0.25">
      <c r="A362" t="s">
        <v>567</v>
      </c>
      <c r="B362" t="s">
        <v>550</v>
      </c>
      <c r="C362" t="s">
        <v>622</v>
      </c>
      <c r="D362" t="s">
        <v>639</v>
      </c>
      <c r="E362" t="s">
        <v>4</v>
      </c>
      <c r="F362" t="str">
        <f t="shared" si="5"/>
        <v>DHA1415DHA1150DHA1952DHA3240S</v>
      </c>
      <c r="G362" t="s">
        <v>723</v>
      </c>
    </row>
    <row r="363" spans="1:7" x14ac:dyDescent="0.25">
      <c r="A363" t="s">
        <v>567</v>
      </c>
      <c r="B363" t="s">
        <v>550</v>
      </c>
      <c r="C363" t="s">
        <v>622</v>
      </c>
      <c r="D363" t="s">
        <v>639</v>
      </c>
      <c r="E363" t="s">
        <v>51</v>
      </c>
      <c r="F363" t="str">
        <f t="shared" si="5"/>
        <v>DHA1415DHA1150DHA1952DHA3240L</v>
      </c>
      <c r="G363" t="s">
        <v>501</v>
      </c>
    </row>
    <row r="364" spans="1:7" x14ac:dyDescent="0.25">
      <c r="A364" t="s">
        <v>567</v>
      </c>
      <c r="B364" t="s">
        <v>550</v>
      </c>
      <c r="C364" t="s">
        <v>622</v>
      </c>
      <c r="D364" t="s">
        <v>641</v>
      </c>
      <c r="E364" t="s">
        <v>4</v>
      </c>
      <c r="F364" t="str">
        <f t="shared" si="5"/>
        <v>DHA1415DHA1150DHA1952DHA3250S</v>
      </c>
      <c r="G364" t="s">
        <v>723</v>
      </c>
    </row>
    <row r="365" spans="1:7" x14ac:dyDescent="0.25">
      <c r="A365" t="s">
        <v>567</v>
      </c>
      <c r="B365" t="s">
        <v>550</v>
      </c>
      <c r="C365" t="s">
        <v>622</v>
      </c>
      <c r="D365" t="s">
        <v>641</v>
      </c>
      <c r="E365" t="s">
        <v>51</v>
      </c>
      <c r="F365" t="str">
        <f t="shared" si="5"/>
        <v>DHA1415DHA1150DHA1952DHA3250L</v>
      </c>
      <c r="G365" t="s">
        <v>501</v>
      </c>
    </row>
    <row r="366" spans="1:7" x14ac:dyDescent="0.25">
      <c r="A366" t="s">
        <v>567</v>
      </c>
      <c r="B366" t="s">
        <v>550</v>
      </c>
      <c r="C366" t="s">
        <v>623</v>
      </c>
      <c r="D366" t="s">
        <v>639</v>
      </c>
      <c r="E366" t="s">
        <v>4</v>
      </c>
      <c r="F366" t="str">
        <f t="shared" si="5"/>
        <v>DHA1415DHA1150DHA1954DHA3240S</v>
      </c>
      <c r="G366" t="s">
        <v>723</v>
      </c>
    </row>
    <row r="367" spans="1:7" x14ac:dyDescent="0.25">
      <c r="A367" t="s">
        <v>567</v>
      </c>
      <c r="B367" t="s">
        <v>550</v>
      </c>
      <c r="C367" t="s">
        <v>623</v>
      </c>
      <c r="D367" t="s">
        <v>639</v>
      </c>
      <c r="E367" t="s">
        <v>51</v>
      </c>
      <c r="F367" t="str">
        <f t="shared" si="5"/>
        <v>DHA1415DHA1150DHA1954DHA3240L</v>
      </c>
      <c r="G367" t="s">
        <v>501</v>
      </c>
    </row>
    <row r="368" spans="1:7" x14ac:dyDescent="0.25">
      <c r="A368" t="s">
        <v>567</v>
      </c>
      <c r="B368" t="s">
        <v>550</v>
      </c>
      <c r="C368" t="s">
        <v>623</v>
      </c>
      <c r="D368" t="s">
        <v>641</v>
      </c>
      <c r="E368" t="s">
        <v>4</v>
      </c>
      <c r="F368" t="str">
        <f t="shared" si="5"/>
        <v>DHA1415DHA1150DHA1954DHA3250S</v>
      </c>
      <c r="G368" t="s">
        <v>723</v>
      </c>
    </row>
    <row r="369" spans="1:7" x14ac:dyDescent="0.25">
      <c r="A369" t="s">
        <v>567</v>
      </c>
      <c r="B369" t="s">
        <v>550</v>
      </c>
      <c r="C369" t="s">
        <v>623</v>
      </c>
      <c r="D369" t="s">
        <v>641</v>
      </c>
      <c r="E369" t="s">
        <v>51</v>
      </c>
      <c r="F369" t="str">
        <f t="shared" si="5"/>
        <v>DHA1415DHA1150DHA1954DHA3250L</v>
      </c>
      <c r="G369" t="s">
        <v>501</v>
      </c>
    </row>
    <row r="370" spans="1:7" x14ac:dyDescent="0.25">
      <c r="A370" t="s">
        <v>567</v>
      </c>
      <c r="B370" t="s">
        <v>550</v>
      </c>
      <c r="C370" t="s">
        <v>624</v>
      </c>
      <c r="D370" t="s">
        <v>639</v>
      </c>
      <c r="E370" t="s">
        <v>4</v>
      </c>
      <c r="F370" t="str">
        <f t="shared" si="5"/>
        <v>DHA1415DHA1150DHA1956DHA3240S</v>
      </c>
      <c r="G370" t="s">
        <v>723</v>
      </c>
    </row>
    <row r="371" spans="1:7" x14ac:dyDescent="0.25">
      <c r="A371" t="s">
        <v>567</v>
      </c>
      <c r="B371" t="s">
        <v>550</v>
      </c>
      <c r="C371" t="s">
        <v>624</v>
      </c>
      <c r="D371" t="s">
        <v>639</v>
      </c>
      <c r="E371" t="s">
        <v>51</v>
      </c>
      <c r="F371" t="str">
        <f t="shared" si="5"/>
        <v>DHA1415DHA1150DHA1956DHA3240L</v>
      </c>
      <c r="G371" t="s">
        <v>501</v>
      </c>
    </row>
    <row r="372" spans="1:7" x14ac:dyDescent="0.25">
      <c r="A372" t="s">
        <v>567</v>
      </c>
      <c r="B372" t="s">
        <v>550</v>
      </c>
      <c r="C372" t="s">
        <v>624</v>
      </c>
      <c r="D372" t="s">
        <v>641</v>
      </c>
      <c r="E372" t="s">
        <v>4</v>
      </c>
      <c r="F372" t="str">
        <f t="shared" si="5"/>
        <v>DHA1415DHA1150DHA1956DHA3250S</v>
      </c>
      <c r="G372" t="s">
        <v>723</v>
      </c>
    </row>
    <row r="373" spans="1:7" x14ac:dyDescent="0.25">
      <c r="A373" t="s">
        <v>567</v>
      </c>
      <c r="B373" t="s">
        <v>550</v>
      </c>
      <c r="C373" t="s">
        <v>624</v>
      </c>
      <c r="D373" t="s">
        <v>641</v>
      </c>
      <c r="E373" t="s">
        <v>51</v>
      </c>
      <c r="F373" t="str">
        <f t="shared" si="5"/>
        <v>DHA1415DHA1150DHA1956DHA3250L</v>
      </c>
      <c r="G373" t="s">
        <v>501</v>
      </c>
    </row>
    <row r="374" spans="1:7" x14ac:dyDescent="0.25">
      <c r="A374" t="s">
        <v>567</v>
      </c>
      <c r="B374" t="s">
        <v>550</v>
      </c>
      <c r="C374" t="s">
        <v>625</v>
      </c>
      <c r="D374" t="s">
        <v>639</v>
      </c>
      <c r="E374" t="s">
        <v>4</v>
      </c>
      <c r="F374" t="str">
        <f t="shared" si="5"/>
        <v>DHA1415DHA1150DHA1958DHA3240S</v>
      </c>
      <c r="G374" t="s">
        <v>723</v>
      </c>
    </row>
    <row r="375" spans="1:7" x14ac:dyDescent="0.25">
      <c r="A375" t="s">
        <v>567</v>
      </c>
      <c r="B375" t="s">
        <v>550</v>
      </c>
      <c r="C375" t="s">
        <v>625</v>
      </c>
      <c r="D375" t="s">
        <v>639</v>
      </c>
      <c r="E375" t="s">
        <v>51</v>
      </c>
      <c r="F375" t="str">
        <f t="shared" si="5"/>
        <v>DHA1415DHA1150DHA1958DHA3240L</v>
      </c>
      <c r="G375" t="s">
        <v>501</v>
      </c>
    </row>
    <row r="376" spans="1:7" x14ac:dyDescent="0.25">
      <c r="A376" t="s">
        <v>567</v>
      </c>
      <c r="B376" t="s">
        <v>550</v>
      </c>
      <c r="C376" t="s">
        <v>625</v>
      </c>
      <c r="D376" t="s">
        <v>641</v>
      </c>
      <c r="E376" t="s">
        <v>4</v>
      </c>
      <c r="F376" t="str">
        <f t="shared" si="5"/>
        <v>DHA1415DHA1150DHA1958DHA3250S</v>
      </c>
      <c r="G376" t="s">
        <v>723</v>
      </c>
    </row>
    <row r="377" spans="1:7" x14ac:dyDescent="0.25">
      <c r="A377" t="s">
        <v>567</v>
      </c>
      <c r="B377" t="s">
        <v>550</v>
      </c>
      <c r="C377" t="s">
        <v>625</v>
      </c>
      <c r="D377" t="s">
        <v>641</v>
      </c>
      <c r="E377" t="s">
        <v>51</v>
      </c>
      <c r="F377" t="str">
        <f t="shared" si="5"/>
        <v>DHA1415DHA1150DHA1958DHA3250L</v>
      </c>
      <c r="G377" t="s">
        <v>501</v>
      </c>
    </row>
    <row r="378" spans="1:7" x14ac:dyDescent="0.25">
      <c r="A378" t="s">
        <v>567</v>
      </c>
      <c r="B378" t="s">
        <v>550</v>
      </c>
      <c r="C378" t="s">
        <v>626</v>
      </c>
      <c r="D378" t="s">
        <v>639</v>
      </c>
      <c r="E378" t="s">
        <v>4</v>
      </c>
      <c r="F378" t="str">
        <f t="shared" si="5"/>
        <v>DHA1415DHA1150DHA1960DHA3240S</v>
      </c>
      <c r="G378" t="s">
        <v>723</v>
      </c>
    </row>
    <row r="379" spans="1:7" x14ac:dyDescent="0.25">
      <c r="A379" t="s">
        <v>567</v>
      </c>
      <c r="B379" t="s">
        <v>550</v>
      </c>
      <c r="C379" t="s">
        <v>626</v>
      </c>
      <c r="D379" t="s">
        <v>639</v>
      </c>
      <c r="E379" t="s">
        <v>51</v>
      </c>
      <c r="F379" t="str">
        <f t="shared" si="5"/>
        <v>DHA1415DHA1150DHA1960DHA3240L</v>
      </c>
      <c r="G379" t="s">
        <v>501</v>
      </c>
    </row>
    <row r="380" spans="1:7" x14ac:dyDescent="0.25">
      <c r="A380" t="s">
        <v>567</v>
      </c>
      <c r="B380" t="s">
        <v>550</v>
      </c>
      <c r="C380" t="s">
        <v>626</v>
      </c>
      <c r="D380" t="s">
        <v>641</v>
      </c>
      <c r="E380" t="s">
        <v>4</v>
      </c>
      <c r="F380" t="str">
        <f t="shared" si="5"/>
        <v>DHA1415DHA1150DHA1960DHA3250S</v>
      </c>
      <c r="G380" t="s">
        <v>723</v>
      </c>
    </row>
    <row r="381" spans="1:7" x14ac:dyDescent="0.25">
      <c r="A381" t="s">
        <v>567</v>
      </c>
      <c r="B381" t="s">
        <v>550</v>
      </c>
      <c r="C381" t="s">
        <v>626</v>
      </c>
      <c r="D381" t="s">
        <v>641</v>
      </c>
      <c r="E381" t="s">
        <v>51</v>
      </c>
      <c r="F381" t="str">
        <f t="shared" si="5"/>
        <v>DHA1415DHA1150DHA1960DHA3250L</v>
      </c>
      <c r="G381" t="s">
        <v>723</v>
      </c>
    </row>
    <row r="382" spans="1:7" x14ac:dyDescent="0.25">
      <c r="A382" t="s">
        <v>567</v>
      </c>
      <c r="B382" t="s">
        <v>551</v>
      </c>
      <c r="C382" t="s">
        <v>608</v>
      </c>
      <c r="D382" t="s">
        <v>639</v>
      </c>
      <c r="E382" t="s">
        <v>4</v>
      </c>
      <c r="F382" t="str">
        <f t="shared" si="5"/>
        <v>DHA1415DHA1160DHA1924DHA3240S</v>
      </c>
      <c r="G382" t="s">
        <v>504</v>
      </c>
    </row>
    <row r="383" spans="1:7" x14ac:dyDescent="0.25">
      <c r="A383" t="s">
        <v>567</v>
      </c>
      <c r="B383" t="s">
        <v>551</v>
      </c>
      <c r="C383" t="s">
        <v>608</v>
      </c>
      <c r="D383" t="s">
        <v>639</v>
      </c>
      <c r="E383" t="s">
        <v>51</v>
      </c>
      <c r="F383" t="str">
        <f t="shared" si="5"/>
        <v>DHA1415DHA1160DHA1924DHA3240L</v>
      </c>
      <c r="G383" t="s">
        <v>504</v>
      </c>
    </row>
    <row r="384" spans="1:7" x14ac:dyDescent="0.25">
      <c r="A384" t="s">
        <v>567</v>
      </c>
      <c r="B384" t="s">
        <v>551</v>
      </c>
      <c r="C384" t="s">
        <v>608</v>
      </c>
      <c r="D384" t="s">
        <v>641</v>
      </c>
      <c r="E384" t="s">
        <v>4</v>
      </c>
      <c r="F384" t="str">
        <f t="shared" si="5"/>
        <v>DHA1415DHA1160DHA1924DHA3250S</v>
      </c>
      <c r="G384" t="s">
        <v>504</v>
      </c>
    </row>
    <row r="385" spans="1:7" x14ac:dyDescent="0.25">
      <c r="A385" t="s">
        <v>567</v>
      </c>
      <c r="B385" t="s">
        <v>551</v>
      </c>
      <c r="C385" t="s">
        <v>608</v>
      </c>
      <c r="D385" t="s">
        <v>641</v>
      </c>
      <c r="E385" t="s">
        <v>51</v>
      </c>
      <c r="F385" t="str">
        <f t="shared" si="5"/>
        <v>DHA1415DHA1160DHA1924DHA3250L</v>
      </c>
      <c r="G385" t="s">
        <v>504</v>
      </c>
    </row>
    <row r="386" spans="1:7" x14ac:dyDescent="0.25">
      <c r="A386" t="s">
        <v>567</v>
      </c>
      <c r="B386" t="s">
        <v>551</v>
      </c>
      <c r="C386" t="s">
        <v>609</v>
      </c>
      <c r="D386" t="s">
        <v>639</v>
      </c>
      <c r="E386" t="s">
        <v>4</v>
      </c>
      <c r="F386" t="str">
        <f t="shared" si="5"/>
        <v>DHA1415DHA1160DHA1926DHA3240S</v>
      </c>
      <c r="G386" t="s">
        <v>504</v>
      </c>
    </row>
    <row r="387" spans="1:7" x14ac:dyDescent="0.25">
      <c r="A387" t="s">
        <v>567</v>
      </c>
      <c r="B387" t="s">
        <v>551</v>
      </c>
      <c r="C387" t="s">
        <v>609</v>
      </c>
      <c r="D387" t="s">
        <v>639</v>
      </c>
      <c r="E387" t="s">
        <v>51</v>
      </c>
      <c r="F387" t="str">
        <f t="shared" ref="F387:F450" si="6">CONCATENATE(A387,B387,C387,D387,E387)</f>
        <v>DHA1415DHA1160DHA1926DHA3240L</v>
      </c>
      <c r="G387" t="s">
        <v>504</v>
      </c>
    </row>
    <row r="388" spans="1:7" x14ac:dyDescent="0.25">
      <c r="A388" t="s">
        <v>567</v>
      </c>
      <c r="B388" t="s">
        <v>551</v>
      </c>
      <c r="C388" t="s">
        <v>609</v>
      </c>
      <c r="D388" t="s">
        <v>641</v>
      </c>
      <c r="E388" t="s">
        <v>4</v>
      </c>
      <c r="F388" t="str">
        <f t="shared" si="6"/>
        <v>DHA1415DHA1160DHA1926DHA3250S</v>
      </c>
      <c r="G388" t="s">
        <v>504</v>
      </c>
    </row>
    <row r="389" spans="1:7" x14ac:dyDescent="0.25">
      <c r="A389" t="s">
        <v>567</v>
      </c>
      <c r="B389" t="s">
        <v>551</v>
      </c>
      <c r="C389" t="s">
        <v>609</v>
      </c>
      <c r="D389" t="s">
        <v>641</v>
      </c>
      <c r="E389" t="s">
        <v>51</v>
      </c>
      <c r="F389" t="str">
        <f t="shared" si="6"/>
        <v>DHA1415DHA1160DHA1926DHA3250L</v>
      </c>
      <c r="G389" t="s">
        <v>504</v>
      </c>
    </row>
    <row r="390" spans="1:7" x14ac:dyDescent="0.25">
      <c r="A390" t="s">
        <v>567</v>
      </c>
      <c r="B390" t="s">
        <v>551</v>
      </c>
      <c r="C390" t="s">
        <v>610</v>
      </c>
      <c r="D390" t="s">
        <v>639</v>
      </c>
      <c r="E390" t="s">
        <v>4</v>
      </c>
      <c r="F390" t="str">
        <f t="shared" si="6"/>
        <v>DHA1415DHA1160DHA1928DHA3240S</v>
      </c>
      <c r="G390" t="s">
        <v>504</v>
      </c>
    </row>
    <row r="391" spans="1:7" x14ac:dyDescent="0.25">
      <c r="A391" t="s">
        <v>567</v>
      </c>
      <c r="B391" t="s">
        <v>551</v>
      </c>
      <c r="C391" t="s">
        <v>610</v>
      </c>
      <c r="D391" t="s">
        <v>639</v>
      </c>
      <c r="E391" t="s">
        <v>51</v>
      </c>
      <c r="F391" t="str">
        <f t="shared" si="6"/>
        <v>DHA1415DHA1160DHA1928DHA3240L</v>
      </c>
      <c r="G391" t="s">
        <v>504</v>
      </c>
    </row>
    <row r="392" spans="1:7" x14ac:dyDescent="0.25">
      <c r="A392" t="s">
        <v>567</v>
      </c>
      <c r="B392" t="s">
        <v>551</v>
      </c>
      <c r="C392" t="s">
        <v>610</v>
      </c>
      <c r="D392" t="s">
        <v>641</v>
      </c>
      <c r="E392" t="s">
        <v>4</v>
      </c>
      <c r="F392" t="str">
        <f t="shared" si="6"/>
        <v>DHA1415DHA1160DHA1928DHA3250S</v>
      </c>
      <c r="G392" t="s">
        <v>501</v>
      </c>
    </row>
    <row r="393" spans="1:7" x14ac:dyDescent="0.25">
      <c r="A393" t="s">
        <v>567</v>
      </c>
      <c r="B393" t="s">
        <v>551</v>
      </c>
      <c r="C393" t="s">
        <v>610</v>
      </c>
      <c r="D393" t="s">
        <v>641</v>
      </c>
      <c r="E393" t="s">
        <v>51</v>
      </c>
      <c r="F393" t="str">
        <f t="shared" si="6"/>
        <v>DHA1415DHA1160DHA1928DHA3250L</v>
      </c>
      <c r="G393" t="s">
        <v>504</v>
      </c>
    </row>
    <row r="394" spans="1:7" x14ac:dyDescent="0.25">
      <c r="A394" t="s">
        <v>567</v>
      </c>
      <c r="B394" t="s">
        <v>551</v>
      </c>
      <c r="C394" t="s">
        <v>611</v>
      </c>
      <c r="D394" t="s">
        <v>639</v>
      </c>
      <c r="E394" t="s">
        <v>4</v>
      </c>
      <c r="F394" t="str">
        <f t="shared" si="6"/>
        <v>DHA1415DHA1160DHA1930DHA3240S</v>
      </c>
      <c r="G394" t="s">
        <v>501</v>
      </c>
    </row>
    <row r="395" spans="1:7" x14ac:dyDescent="0.25">
      <c r="A395" t="s">
        <v>567</v>
      </c>
      <c r="B395" t="s">
        <v>551</v>
      </c>
      <c r="C395" t="s">
        <v>611</v>
      </c>
      <c r="D395" t="s">
        <v>639</v>
      </c>
      <c r="E395" t="s">
        <v>51</v>
      </c>
      <c r="F395" t="str">
        <f t="shared" si="6"/>
        <v>DHA1415DHA1160DHA1930DHA3240L</v>
      </c>
      <c r="G395" t="s">
        <v>504</v>
      </c>
    </row>
    <row r="396" spans="1:7" x14ac:dyDescent="0.25">
      <c r="A396" t="s">
        <v>567</v>
      </c>
      <c r="B396" t="s">
        <v>551</v>
      </c>
      <c r="C396" t="s">
        <v>611</v>
      </c>
      <c r="D396" t="s">
        <v>641</v>
      </c>
      <c r="E396" t="s">
        <v>4</v>
      </c>
      <c r="F396" t="str">
        <f t="shared" si="6"/>
        <v>DHA1415DHA1160DHA1930DHA3250S</v>
      </c>
      <c r="G396" t="s">
        <v>501</v>
      </c>
    </row>
    <row r="397" spans="1:7" x14ac:dyDescent="0.25">
      <c r="A397" t="s">
        <v>567</v>
      </c>
      <c r="B397" t="s">
        <v>551</v>
      </c>
      <c r="C397" t="s">
        <v>611</v>
      </c>
      <c r="D397" t="s">
        <v>641</v>
      </c>
      <c r="E397" t="s">
        <v>51</v>
      </c>
      <c r="F397" t="str">
        <f t="shared" si="6"/>
        <v>DHA1415DHA1160DHA1930DHA3250L</v>
      </c>
      <c r="G397" t="s">
        <v>504</v>
      </c>
    </row>
    <row r="398" spans="1:7" x14ac:dyDescent="0.25">
      <c r="A398" t="s">
        <v>567</v>
      </c>
      <c r="B398" t="s">
        <v>551</v>
      </c>
      <c r="C398" t="s">
        <v>612</v>
      </c>
      <c r="D398" t="s">
        <v>639</v>
      </c>
      <c r="E398" t="s">
        <v>4</v>
      </c>
      <c r="F398" t="str">
        <f t="shared" si="6"/>
        <v>DHA1415DHA1160DHA1932DHA3240S</v>
      </c>
      <c r="G398" t="s">
        <v>501</v>
      </c>
    </row>
    <row r="399" spans="1:7" x14ac:dyDescent="0.25">
      <c r="A399" t="s">
        <v>567</v>
      </c>
      <c r="B399" t="s">
        <v>551</v>
      </c>
      <c r="C399" t="s">
        <v>612</v>
      </c>
      <c r="D399" t="s">
        <v>639</v>
      </c>
      <c r="E399" t="s">
        <v>51</v>
      </c>
      <c r="F399" t="str">
        <f t="shared" si="6"/>
        <v>DHA1415DHA1160DHA1932DHA3240L</v>
      </c>
      <c r="G399" t="s">
        <v>504</v>
      </c>
    </row>
    <row r="400" spans="1:7" x14ac:dyDescent="0.25">
      <c r="A400" t="s">
        <v>567</v>
      </c>
      <c r="B400" t="s">
        <v>551</v>
      </c>
      <c r="C400" t="s">
        <v>612</v>
      </c>
      <c r="D400" t="s">
        <v>641</v>
      </c>
      <c r="E400" t="s">
        <v>4</v>
      </c>
      <c r="F400" t="str">
        <f t="shared" si="6"/>
        <v>DHA1415DHA1160DHA1932DHA3250S</v>
      </c>
      <c r="G400" t="s">
        <v>501</v>
      </c>
    </row>
    <row r="401" spans="1:7" x14ac:dyDescent="0.25">
      <c r="A401" t="s">
        <v>567</v>
      </c>
      <c r="B401" t="s">
        <v>551</v>
      </c>
      <c r="C401" t="s">
        <v>612</v>
      </c>
      <c r="D401" t="s">
        <v>641</v>
      </c>
      <c r="E401" t="s">
        <v>51</v>
      </c>
      <c r="F401" t="str">
        <f t="shared" si="6"/>
        <v>DHA1415DHA1160DHA1932DHA3250L</v>
      </c>
      <c r="G401" t="s">
        <v>504</v>
      </c>
    </row>
    <row r="402" spans="1:7" x14ac:dyDescent="0.25">
      <c r="A402" t="s">
        <v>567</v>
      </c>
      <c r="B402" t="s">
        <v>551</v>
      </c>
      <c r="C402" t="s">
        <v>613</v>
      </c>
      <c r="D402" t="s">
        <v>639</v>
      </c>
      <c r="E402" t="s">
        <v>4</v>
      </c>
      <c r="F402" t="str">
        <f t="shared" si="6"/>
        <v>DHA1415DHA1160DHA1934DHA3240S</v>
      </c>
      <c r="G402" t="s">
        <v>501</v>
      </c>
    </row>
    <row r="403" spans="1:7" x14ac:dyDescent="0.25">
      <c r="A403" t="s">
        <v>567</v>
      </c>
      <c r="B403" t="s">
        <v>551</v>
      </c>
      <c r="C403" t="s">
        <v>613</v>
      </c>
      <c r="D403" t="s">
        <v>639</v>
      </c>
      <c r="E403" t="s">
        <v>51</v>
      </c>
      <c r="F403" t="str">
        <f t="shared" si="6"/>
        <v>DHA1415DHA1160DHA1934DHA3240L</v>
      </c>
      <c r="G403" t="s">
        <v>504</v>
      </c>
    </row>
    <row r="404" spans="1:7" x14ac:dyDescent="0.25">
      <c r="A404" t="s">
        <v>567</v>
      </c>
      <c r="B404" t="s">
        <v>551</v>
      </c>
      <c r="C404" t="s">
        <v>613</v>
      </c>
      <c r="D404" t="s">
        <v>641</v>
      </c>
      <c r="E404" t="s">
        <v>4</v>
      </c>
      <c r="F404" t="str">
        <f t="shared" si="6"/>
        <v>DHA1415DHA1160DHA1934DHA3250S</v>
      </c>
      <c r="G404" t="s">
        <v>501</v>
      </c>
    </row>
    <row r="405" spans="1:7" x14ac:dyDescent="0.25">
      <c r="A405" t="s">
        <v>567</v>
      </c>
      <c r="B405" t="s">
        <v>551</v>
      </c>
      <c r="C405" t="s">
        <v>613</v>
      </c>
      <c r="D405" t="s">
        <v>641</v>
      </c>
      <c r="E405" t="s">
        <v>51</v>
      </c>
      <c r="F405" t="str">
        <f t="shared" si="6"/>
        <v>DHA1415DHA1160DHA1934DHA3250L</v>
      </c>
      <c r="G405" t="s">
        <v>504</v>
      </c>
    </row>
    <row r="406" spans="1:7" x14ac:dyDescent="0.25">
      <c r="A406" t="s">
        <v>567</v>
      </c>
      <c r="B406" t="s">
        <v>551</v>
      </c>
      <c r="C406" t="s">
        <v>614</v>
      </c>
      <c r="D406" t="s">
        <v>639</v>
      </c>
      <c r="E406" t="s">
        <v>4</v>
      </c>
      <c r="F406" t="str">
        <f t="shared" si="6"/>
        <v>DHA1415DHA1160DHA1936DHA3240S</v>
      </c>
      <c r="G406" t="s">
        <v>501</v>
      </c>
    </row>
    <row r="407" spans="1:7" x14ac:dyDescent="0.25">
      <c r="A407" t="s">
        <v>567</v>
      </c>
      <c r="B407" t="s">
        <v>551</v>
      </c>
      <c r="C407" t="s">
        <v>614</v>
      </c>
      <c r="D407" t="s">
        <v>639</v>
      </c>
      <c r="E407" t="s">
        <v>51</v>
      </c>
      <c r="F407" t="str">
        <f t="shared" si="6"/>
        <v>DHA1415DHA1160DHA1936DHA3240L</v>
      </c>
      <c r="G407" t="s">
        <v>504</v>
      </c>
    </row>
    <row r="408" spans="1:7" x14ac:dyDescent="0.25">
      <c r="A408" t="s">
        <v>567</v>
      </c>
      <c r="B408" t="s">
        <v>551</v>
      </c>
      <c r="C408" t="s">
        <v>614</v>
      </c>
      <c r="D408" t="s">
        <v>641</v>
      </c>
      <c r="E408" t="s">
        <v>4</v>
      </c>
      <c r="F408" t="str">
        <f t="shared" si="6"/>
        <v>DHA1415DHA1160DHA1936DHA3250S</v>
      </c>
      <c r="G408" t="s">
        <v>501</v>
      </c>
    </row>
    <row r="409" spans="1:7" x14ac:dyDescent="0.25">
      <c r="A409" t="s">
        <v>567</v>
      </c>
      <c r="B409" t="s">
        <v>551</v>
      </c>
      <c r="C409" t="s">
        <v>614</v>
      </c>
      <c r="D409" t="s">
        <v>641</v>
      </c>
      <c r="E409" t="s">
        <v>51</v>
      </c>
      <c r="F409" t="str">
        <f t="shared" si="6"/>
        <v>DHA1415DHA1160DHA1936DHA3250L</v>
      </c>
      <c r="G409" t="s">
        <v>504</v>
      </c>
    </row>
    <row r="410" spans="1:7" x14ac:dyDescent="0.25">
      <c r="A410" t="s">
        <v>567</v>
      </c>
      <c r="B410" t="s">
        <v>551</v>
      </c>
      <c r="C410" t="s">
        <v>615</v>
      </c>
      <c r="D410" t="s">
        <v>639</v>
      </c>
      <c r="E410" t="s">
        <v>4</v>
      </c>
      <c r="F410" t="str">
        <f t="shared" si="6"/>
        <v>DHA1415DHA1160DHA1938DHA3240S</v>
      </c>
      <c r="G410" t="s">
        <v>501</v>
      </c>
    </row>
    <row r="411" spans="1:7" x14ac:dyDescent="0.25">
      <c r="A411" t="s">
        <v>567</v>
      </c>
      <c r="B411" t="s">
        <v>551</v>
      </c>
      <c r="C411" t="s">
        <v>615</v>
      </c>
      <c r="D411" t="s">
        <v>639</v>
      </c>
      <c r="E411" t="s">
        <v>51</v>
      </c>
      <c r="F411" t="str">
        <f t="shared" si="6"/>
        <v>DHA1415DHA1160DHA1938DHA3240L</v>
      </c>
      <c r="G411" t="s">
        <v>501</v>
      </c>
    </row>
    <row r="412" spans="1:7" x14ac:dyDescent="0.25">
      <c r="A412" t="s">
        <v>567</v>
      </c>
      <c r="B412" t="s">
        <v>551</v>
      </c>
      <c r="C412" t="s">
        <v>615</v>
      </c>
      <c r="D412" t="s">
        <v>641</v>
      </c>
      <c r="E412" t="s">
        <v>4</v>
      </c>
      <c r="F412" t="str">
        <f t="shared" si="6"/>
        <v>DHA1415DHA1160DHA1938DHA3250S</v>
      </c>
      <c r="G412" t="s">
        <v>501</v>
      </c>
    </row>
    <row r="413" spans="1:7" x14ac:dyDescent="0.25">
      <c r="A413" t="s">
        <v>567</v>
      </c>
      <c r="B413" t="s">
        <v>551</v>
      </c>
      <c r="C413" t="s">
        <v>615</v>
      </c>
      <c r="D413" t="s">
        <v>641</v>
      </c>
      <c r="E413" t="s">
        <v>51</v>
      </c>
      <c r="F413" t="str">
        <f t="shared" si="6"/>
        <v>DHA1415DHA1160DHA1938DHA3250L</v>
      </c>
      <c r="G413" t="s">
        <v>501</v>
      </c>
    </row>
    <row r="414" spans="1:7" x14ac:dyDescent="0.25">
      <c r="A414" t="s">
        <v>567</v>
      </c>
      <c r="B414" t="s">
        <v>551</v>
      </c>
      <c r="C414" t="s">
        <v>616</v>
      </c>
      <c r="D414" t="s">
        <v>639</v>
      </c>
      <c r="E414" t="s">
        <v>4</v>
      </c>
      <c r="F414" t="str">
        <f t="shared" si="6"/>
        <v>DHA1415DHA1160DHA1940DHA3240S</v>
      </c>
      <c r="G414" t="s">
        <v>501</v>
      </c>
    </row>
    <row r="415" spans="1:7" x14ac:dyDescent="0.25">
      <c r="A415" t="s">
        <v>567</v>
      </c>
      <c r="B415" t="s">
        <v>551</v>
      </c>
      <c r="C415" t="s">
        <v>616</v>
      </c>
      <c r="D415" t="s">
        <v>639</v>
      </c>
      <c r="E415" t="s">
        <v>51</v>
      </c>
      <c r="F415" t="str">
        <f t="shared" si="6"/>
        <v>DHA1415DHA1160DHA1940DHA3240L</v>
      </c>
      <c r="G415" t="s">
        <v>501</v>
      </c>
    </row>
    <row r="416" spans="1:7" x14ac:dyDescent="0.25">
      <c r="A416" t="s">
        <v>567</v>
      </c>
      <c r="B416" t="s">
        <v>551</v>
      </c>
      <c r="C416" t="s">
        <v>616</v>
      </c>
      <c r="D416" t="s">
        <v>641</v>
      </c>
      <c r="E416" t="s">
        <v>4</v>
      </c>
      <c r="F416" t="str">
        <f t="shared" si="6"/>
        <v>DHA1415DHA1160DHA1940DHA3250S</v>
      </c>
      <c r="G416" t="s">
        <v>501</v>
      </c>
    </row>
    <row r="417" spans="1:7" x14ac:dyDescent="0.25">
      <c r="A417" t="s">
        <v>567</v>
      </c>
      <c r="B417" t="s">
        <v>551</v>
      </c>
      <c r="C417" t="s">
        <v>616</v>
      </c>
      <c r="D417" t="s">
        <v>641</v>
      </c>
      <c r="E417" t="s">
        <v>51</v>
      </c>
      <c r="F417" t="str">
        <f t="shared" si="6"/>
        <v>DHA1415DHA1160DHA1940DHA3250L</v>
      </c>
      <c r="G417" t="s">
        <v>501</v>
      </c>
    </row>
    <row r="418" spans="1:7" x14ac:dyDescent="0.25">
      <c r="A418" t="s">
        <v>567</v>
      </c>
      <c r="B418" t="s">
        <v>551</v>
      </c>
      <c r="C418" t="s">
        <v>617</v>
      </c>
      <c r="D418" t="s">
        <v>639</v>
      </c>
      <c r="E418" t="s">
        <v>4</v>
      </c>
      <c r="F418" t="str">
        <f t="shared" si="6"/>
        <v>DHA1415DHA1160DHA1942DHA3240S</v>
      </c>
      <c r="G418" t="s">
        <v>501</v>
      </c>
    </row>
    <row r="419" spans="1:7" x14ac:dyDescent="0.25">
      <c r="A419" t="s">
        <v>567</v>
      </c>
      <c r="B419" t="s">
        <v>551</v>
      </c>
      <c r="C419" t="s">
        <v>617</v>
      </c>
      <c r="D419" t="s">
        <v>639</v>
      </c>
      <c r="E419" t="s">
        <v>51</v>
      </c>
      <c r="F419" t="str">
        <f t="shared" si="6"/>
        <v>DHA1415DHA1160DHA1942DHA3240L</v>
      </c>
      <c r="G419" t="s">
        <v>501</v>
      </c>
    </row>
    <row r="420" spans="1:7" x14ac:dyDescent="0.25">
      <c r="A420" t="s">
        <v>567</v>
      </c>
      <c r="B420" t="s">
        <v>551</v>
      </c>
      <c r="C420" t="s">
        <v>617</v>
      </c>
      <c r="D420" t="s">
        <v>641</v>
      </c>
      <c r="E420" t="s">
        <v>4</v>
      </c>
      <c r="F420" t="str">
        <f t="shared" si="6"/>
        <v>DHA1415DHA1160DHA1942DHA3250S</v>
      </c>
      <c r="G420" t="s">
        <v>501</v>
      </c>
    </row>
    <row r="421" spans="1:7" x14ac:dyDescent="0.25">
      <c r="A421" t="s">
        <v>567</v>
      </c>
      <c r="B421" t="s">
        <v>551</v>
      </c>
      <c r="C421" t="s">
        <v>617</v>
      </c>
      <c r="D421" t="s">
        <v>641</v>
      </c>
      <c r="E421" t="s">
        <v>51</v>
      </c>
      <c r="F421" t="str">
        <f t="shared" si="6"/>
        <v>DHA1415DHA1160DHA1942DHA3250L</v>
      </c>
      <c r="G421" t="s">
        <v>501</v>
      </c>
    </row>
    <row r="422" spans="1:7" x14ac:dyDescent="0.25">
      <c r="A422" t="s">
        <v>567</v>
      </c>
      <c r="B422" t="s">
        <v>551</v>
      </c>
      <c r="C422" t="s">
        <v>618</v>
      </c>
      <c r="D422" t="s">
        <v>639</v>
      </c>
      <c r="E422" t="s">
        <v>4</v>
      </c>
      <c r="F422" t="str">
        <f t="shared" si="6"/>
        <v>DHA1415DHA1160DHA1944DHA3240S</v>
      </c>
      <c r="G422" t="s">
        <v>501</v>
      </c>
    </row>
    <row r="423" spans="1:7" x14ac:dyDescent="0.25">
      <c r="A423" t="s">
        <v>567</v>
      </c>
      <c r="B423" t="s">
        <v>551</v>
      </c>
      <c r="C423" t="s">
        <v>618</v>
      </c>
      <c r="D423" t="s">
        <v>639</v>
      </c>
      <c r="E423" t="s">
        <v>51</v>
      </c>
      <c r="F423" t="str">
        <f t="shared" si="6"/>
        <v>DHA1415DHA1160DHA1944DHA3240L</v>
      </c>
      <c r="G423" t="s">
        <v>501</v>
      </c>
    </row>
    <row r="424" spans="1:7" x14ac:dyDescent="0.25">
      <c r="A424" t="s">
        <v>567</v>
      </c>
      <c r="B424" t="s">
        <v>551</v>
      </c>
      <c r="C424" t="s">
        <v>618</v>
      </c>
      <c r="D424" t="s">
        <v>641</v>
      </c>
      <c r="E424" t="s">
        <v>4</v>
      </c>
      <c r="F424" t="str">
        <f t="shared" si="6"/>
        <v>DHA1415DHA1160DHA1944DHA3250S</v>
      </c>
      <c r="G424" t="s">
        <v>501</v>
      </c>
    </row>
    <row r="425" spans="1:7" x14ac:dyDescent="0.25">
      <c r="A425" t="s">
        <v>567</v>
      </c>
      <c r="B425" t="s">
        <v>551</v>
      </c>
      <c r="C425" t="s">
        <v>618</v>
      </c>
      <c r="D425" t="s">
        <v>641</v>
      </c>
      <c r="E425" t="s">
        <v>51</v>
      </c>
      <c r="F425" t="str">
        <f t="shared" si="6"/>
        <v>DHA1415DHA1160DHA1944DHA3250L</v>
      </c>
      <c r="G425" t="s">
        <v>501</v>
      </c>
    </row>
    <row r="426" spans="1:7" x14ac:dyDescent="0.25">
      <c r="A426" t="s">
        <v>567</v>
      </c>
      <c r="B426" t="s">
        <v>551</v>
      </c>
      <c r="C426" t="s">
        <v>619</v>
      </c>
      <c r="D426" t="s">
        <v>639</v>
      </c>
      <c r="E426" t="s">
        <v>4</v>
      </c>
      <c r="F426" t="str">
        <f t="shared" si="6"/>
        <v>DHA1415DHA1160DHA1946DHA3240S</v>
      </c>
      <c r="G426" t="s">
        <v>501</v>
      </c>
    </row>
    <row r="427" spans="1:7" x14ac:dyDescent="0.25">
      <c r="A427" t="s">
        <v>567</v>
      </c>
      <c r="B427" t="s">
        <v>551</v>
      </c>
      <c r="C427" t="s">
        <v>619</v>
      </c>
      <c r="D427" t="s">
        <v>639</v>
      </c>
      <c r="E427" t="s">
        <v>51</v>
      </c>
      <c r="F427" t="str">
        <f t="shared" si="6"/>
        <v>DHA1415DHA1160DHA1946DHA3240L</v>
      </c>
      <c r="G427" t="s">
        <v>501</v>
      </c>
    </row>
    <row r="428" spans="1:7" x14ac:dyDescent="0.25">
      <c r="A428" t="s">
        <v>567</v>
      </c>
      <c r="B428" t="s">
        <v>551</v>
      </c>
      <c r="C428" t="s">
        <v>619</v>
      </c>
      <c r="D428" t="s">
        <v>641</v>
      </c>
      <c r="E428" t="s">
        <v>4</v>
      </c>
      <c r="F428" t="str">
        <f t="shared" si="6"/>
        <v>DHA1415DHA1160DHA1946DHA3250S</v>
      </c>
      <c r="G428" t="s">
        <v>501</v>
      </c>
    </row>
    <row r="429" spans="1:7" x14ac:dyDescent="0.25">
      <c r="A429" t="s">
        <v>567</v>
      </c>
      <c r="B429" t="s">
        <v>551</v>
      </c>
      <c r="C429" t="s">
        <v>619</v>
      </c>
      <c r="D429" t="s">
        <v>641</v>
      </c>
      <c r="E429" t="s">
        <v>51</v>
      </c>
      <c r="F429" t="str">
        <f t="shared" si="6"/>
        <v>DHA1415DHA1160DHA1946DHA3250L</v>
      </c>
      <c r="G429" t="s">
        <v>501</v>
      </c>
    </row>
    <row r="430" spans="1:7" x14ac:dyDescent="0.25">
      <c r="A430" t="s">
        <v>567</v>
      </c>
      <c r="B430" t="s">
        <v>551</v>
      </c>
      <c r="C430" t="s">
        <v>620</v>
      </c>
      <c r="D430" t="s">
        <v>639</v>
      </c>
      <c r="E430" t="s">
        <v>4</v>
      </c>
      <c r="F430" t="str">
        <f t="shared" si="6"/>
        <v>DHA1415DHA1160DHA1948DHA3240S</v>
      </c>
      <c r="G430" t="s">
        <v>501</v>
      </c>
    </row>
    <row r="431" spans="1:7" x14ac:dyDescent="0.25">
      <c r="A431" t="s">
        <v>567</v>
      </c>
      <c r="B431" t="s">
        <v>551</v>
      </c>
      <c r="C431" t="s">
        <v>620</v>
      </c>
      <c r="D431" t="s">
        <v>639</v>
      </c>
      <c r="E431" t="s">
        <v>51</v>
      </c>
      <c r="F431" t="str">
        <f t="shared" si="6"/>
        <v>DHA1415DHA1160DHA1948DHA3240L</v>
      </c>
      <c r="G431" t="s">
        <v>501</v>
      </c>
    </row>
    <row r="432" spans="1:7" x14ac:dyDescent="0.25">
      <c r="A432" t="s">
        <v>567</v>
      </c>
      <c r="B432" t="s">
        <v>551</v>
      </c>
      <c r="C432" t="s">
        <v>620</v>
      </c>
      <c r="D432" t="s">
        <v>641</v>
      </c>
      <c r="E432" t="s">
        <v>4</v>
      </c>
      <c r="F432" t="str">
        <f t="shared" si="6"/>
        <v>DHA1415DHA1160DHA1948DHA3250S</v>
      </c>
      <c r="G432" t="s">
        <v>723</v>
      </c>
    </row>
    <row r="433" spans="1:7" x14ac:dyDescent="0.25">
      <c r="A433" t="s">
        <v>567</v>
      </c>
      <c r="B433" t="s">
        <v>551</v>
      </c>
      <c r="C433" t="s">
        <v>620</v>
      </c>
      <c r="D433" t="s">
        <v>641</v>
      </c>
      <c r="E433" t="s">
        <v>51</v>
      </c>
      <c r="F433" t="str">
        <f t="shared" si="6"/>
        <v>DHA1415DHA1160DHA1948DHA3250L</v>
      </c>
      <c r="G433" t="s">
        <v>501</v>
      </c>
    </row>
    <row r="434" spans="1:7" x14ac:dyDescent="0.25">
      <c r="A434" t="s">
        <v>567</v>
      </c>
      <c r="B434" t="s">
        <v>551</v>
      </c>
      <c r="C434" t="s">
        <v>621</v>
      </c>
      <c r="D434" t="s">
        <v>639</v>
      </c>
      <c r="E434" t="s">
        <v>4</v>
      </c>
      <c r="F434" t="str">
        <f t="shared" si="6"/>
        <v>DHA1415DHA1160DHA1950DHA3240S</v>
      </c>
      <c r="G434" t="s">
        <v>723</v>
      </c>
    </row>
    <row r="435" spans="1:7" x14ac:dyDescent="0.25">
      <c r="A435" t="s">
        <v>567</v>
      </c>
      <c r="B435" t="s">
        <v>551</v>
      </c>
      <c r="C435" t="s">
        <v>621</v>
      </c>
      <c r="D435" t="s">
        <v>639</v>
      </c>
      <c r="E435" t="s">
        <v>51</v>
      </c>
      <c r="F435" t="str">
        <f t="shared" si="6"/>
        <v>DHA1415DHA1160DHA1950DHA3240L</v>
      </c>
      <c r="G435" t="s">
        <v>501</v>
      </c>
    </row>
    <row r="436" spans="1:7" x14ac:dyDescent="0.25">
      <c r="A436" t="s">
        <v>567</v>
      </c>
      <c r="B436" t="s">
        <v>551</v>
      </c>
      <c r="C436" t="s">
        <v>621</v>
      </c>
      <c r="D436" t="s">
        <v>641</v>
      </c>
      <c r="E436" t="s">
        <v>4</v>
      </c>
      <c r="F436" t="str">
        <f t="shared" si="6"/>
        <v>DHA1415DHA1160DHA1950DHA3250S</v>
      </c>
      <c r="G436" t="s">
        <v>723</v>
      </c>
    </row>
    <row r="437" spans="1:7" x14ac:dyDescent="0.25">
      <c r="A437" t="s">
        <v>567</v>
      </c>
      <c r="B437" t="s">
        <v>551</v>
      </c>
      <c r="C437" t="s">
        <v>621</v>
      </c>
      <c r="D437" t="s">
        <v>641</v>
      </c>
      <c r="E437" t="s">
        <v>51</v>
      </c>
      <c r="F437" t="str">
        <f t="shared" si="6"/>
        <v>DHA1415DHA1160DHA1950DHA3250L</v>
      </c>
      <c r="G437" t="s">
        <v>501</v>
      </c>
    </row>
    <row r="438" spans="1:7" x14ac:dyDescent="0.25">
      <c r="A438" t="s">
        <v>567</v>
      </c>
      <c r="B438" t="s">
        <v>551</v>
      </c>
      <c r="C438" t="s">
        <v>622</v>
      </c>
      <c r="D438" t="s">
        <v>639</v>
      </c>
      <c r="E438" t="s">
        <v>4</v>
      </c>
      <c r="F438" t="str">
        <f t="shared" si="6"/>
        <v>DHA1415DHA1160DHA1952DHA3240S</v>
      </c>
      <c r="G438" t="s">
        <v>723</v>
      </c>
    </row>
    <row r="439" spans="1:7" x14ac:dyDescent="0.25">
      <c r="A439" t="s">
        <v>567</v>
      </c>
      <c r="B439" t="s">
        <v>551</v>
      </c>
      <c r="C439" t="s">
        <v>622</v>
      </c>
      <c r="D439" t="s">
        <v>639</v>
      </c>
      <c r="E439" t="s">
        <v>51</v>
      </c>
      <c r="F439" t="str">
        <f t="shared" si="6"/>
        <v>DHA1415DHA1160DHA1952DHA3240L</v>
      </c>
      <c r="G439" t="s">
        <v>501</v>
      </c>
    </row>
    <row r="440" spans="1:7" x14ac:dyDescent="0.25">
      <c r="A440" t="s">
        <v>567</v>
      </c>
      <c r="B440" t="s">
        <v>551</v>
      </c>
      <c r="C440" t="s">
        <v>622</v>
      </c>
      <c r="D440" t="s">
        <v>641</v>
      </c>
      <c r="E440" t="s">
        <v>4</v>
      </c>
      <c r="F440" t="str">
        <f t="shared" si="6"/>
        <v>DHA1415DHA1160DHA1952DHA3250S</v>
      </c>
      <c r="G440" t="s">
        <v>723</v>
      </c>
    </row>
    <row r="441" spans="1:7" x14ac:dyDescent="0.25">
      <c r="A441" t="s">
        <v>567</v>
      </c>
      <c r="B441" t="s">
        <v>551</v>
      </c>
      <c r="C441" t="s">
        <v>622</v>
      </c>
      <c r="D441" t="s">
        <v>641</v>
      </c>
      <c r="E441" t="s">
        <v>51</v>
      </c>
      <c r="F441" t="str">
        <f t="shared" si="6"/>
        <v>DHA1415DHA1160DHA1952DHA3250L</v>
      </c>
      <c r="G441" t="s">
        <v>501</v>
      </c>
    </row>
    <row r="442" spans="1:7" x14ac:dyDescent="0.25">
      <c r="A442" t="s">
        <v>567</v>
      </c>
      <c r="B442" t="s">
        <v>551</v>
      </c>
      <c r="C442" t="s">
        <v>623</v>
      </c>
      <c r="D442" t="s">
        <v>639</v>
      </c>
      <c r="E442" t="s">
        <v>4</v>
      </c>
      <c r="F442" t="str">
        <f t="shared" si="6"/>
        <v>DHA1415DHA1160DHA1954DHA3240S</v>
      </c>
      <c r="G442" t="s">
        <v>723</v>
      </c>
    </row>
    <row r="443" spans="1:7" x14ac:dyDescent="0.25">
      <c r="A443" t="s">
        <v>567</v>
      </c>
      <c r="B443" t="s">
        <v>551</v>
      </c>
      <c r="C443" t="s">
        <v>623</v>
      </c>
      <c r="D443" t="s">
        <v>639</v>
      </c>
      <c r="E443" t="s">
        <v>51</v>
      </c>
      <c r="F443" t="str">
        <f t="shared" si="6"/>
        <v>DHA1415DHA1160DHA1954DHA3240L</v>
      </c>
      <c r="G443" t="s">
        <v>501</v>
      </c>
    </row>
    <row r="444" spans="1:7" x14ac:dyDescent="0.25">
      <c r="A444" t="s">
        <v>567</v>
      </c>
      <c r="B444" t="s">
        <v>551</v>
      </c>
      <c r="C444" t="s">
        <v>623</v>
      </c>
      <c r="D444" t="s">
        <v>641</v>
      </c>
      <c r="E444" t="s">
        <v>4</v>
      </c>
      <c r="F444" t="str">
        <f t="shared" si="6"/>
        <v>DHA1415DHA1160DHA1954DHA3250S</v>
      </c>
      <c r="G444" t="s">
        <v>723</v>
      </c>
    </row>
    <row r="445" spans="1:7" x14ac:dyDescent="0.25">
      <c r="A445" t="s">
        <v>567</v>
      </c>
      <c r="B445" t="s">
        <v>551</v>
      </c>
      <c r="C445" t="s">
        <v>623</v>
      </c>
      <c r="D445" t="s">
        <v>641</v>
      </c>
      <c r="E445" t="s">
        <v>51</v>
      </c>
      <c r="F445" t="str">
        <f t="shared" si="6"/>
        <v>DHA1415DHA1160DHA1954DHA3250L</v>
      </c>
      <c r="G445" t="s">
        <v>501</v>
      </c>
    </row>
    <row r="446" spans="1:7" x14ac:dyDescent="0.25">
      <c r="A446" t="s">
        <v>567</v>
      </c>
      <c r="B446" t="s">
        <v>551</v>
      </c>
      <c r="C446" t="s">
        <v>624</v>
      </c>
      <c r="D446" t="s">
        <v>639</v>
      </c>
      <c r="E446" t="s">
        <v>4</v>
      </c>
      <c r="F446" t="str">
        <f t="shared" si="6"/>
        <v>DHA1415DHA1160DHA1956DHA3240S</v>
      </c>
      <c r="G446" t="s">
        <v>723</v>
      </c>
    </row>
    <row r="447" spans="1:7" x14ac:dyDescent="0.25">
      <c r="A447" t="s">
        <v>567</v>
      </c>
      <c r="B447" t="s">
        <v>551</v>
      </c>
      <c r="C447" t="s">
        <v>624</v>
      </c>
      <c r="D447" t="s">
        <v>639</v>
      </c>
      <c r="E447" t="s">
        <v>51</v>
      </c>
      <c r="F447" t="str">
        <f t="shared" si="6"/>
        <v>DHA1415DHA1160DHA1956DHA3240L</v>
      </c>
      <c r="G447" t="s">
        <v>501</v>
      </c>
    </row>
    <row r="448" spans="1:7" x14ac:dyDescent="0.25">
      <c r="A448" t="s">
        <v>567</v>
      </c>
      <c r="B448" t="s">
        <v>551</v>
      </c>
      <c r="C448" t="s">
        <v>624</v>
      </c>
      <c r="D448" t="s">
        <v>641</v>
      </c>
      <c r="E448" t="s">
        <v>4</v>
      </c>
      <c r="F448" t="str">
        <f t="shared" si="6"/>
        <v>DHA1415DHA1160DHA1956DHA3250S</v>
      </c>
      <c r="G448" t="s">
        <v>723</v>
      </c>
    </row>
    <row r="449" spans="1:7" x14ac:dyDescent="0.25">
      <c r="A449" t="s">
        <v>567</v>
      </c>
      <c r="B449" t="s">
        <v>551</v>
      </c>
      <c r="C449" t="s">
        <v>624</v>
      </c>
      <c r="D449" t="s">
        <v>641</v>
      </c>
      <c r="E449" t="s">
        <v>51</v>
      </c>
      <c r="F449" t="str">
        <f t="shared" si="6"/>
        <v>DHA1415DHA1160DHA1956DHA3250L</v>
      </c>
      <c r="G449" t="s">
        <v>501</v>
      </c>
    </row>
    <row r="450" spans="1:7" x14ac:dyDescent="0.25">
      <c r="A450" t="s">
        <v>567</v>
      </c>
      <c r="B450" t="s">
        <v>551</v>
      </c>
      <c r="C450" t="s">
        <v>625</v>
      </c>
      <c r="D450" t="s">
        <v>639</v>
      </c>
      <c r="E450" t="s">
        <v>4</v>
      </c>
      <c r="F450" t="str">
        <f t="shared" si="6"/>
        <v>DHA1415DHA1160DHA1958DHA3240S</v>
      </c>
      <c r="G450" t="s">
        <v>723</v>
      </c>
    </row>
    <row r="451" spans="1:7" x14ac:dyDescent="0.25">
      <c r="A451" t="s">
        <v>567</v>
      </c>
      <c r="B451" t="s">
        <v>551</v>
      </c>
      <c r="C451" t="s">
        <v>625</v>
      </c>
      <c r="D451" t="s">
        <v>639</v>
      </c>
      <c r="E451" t="s">
        <v>51</v>
      </c>
      <c r="F451" t="str">
        <f t="shared" ref="F451:F514" si="7">CONCATENATE(A451,B451,C451,D451,E451)</f>
        <v>DHA1415DHA1160DHA1958DHA3240L</v>
      </c>
      <c r="G451" t="s">
        <v>501</v>
      </c>
    </row>
    <row r="452" spans="1:7" x14ac:dyDescent="0.25">
      <c r="A452" t="s">
        <v>567</v>
      </c>
      <c r="B452" t="s">
        <v>551</v>
      </c>
      <c r="C452" t="s">
        <v>625</v>
      </c>
      <c r="D452" t="s">
        <v>641</v>
      </c>
      <c r="E452" t="s">
        <v>4</v>
      </c>
      <c r="F452" t="str">
        <f t="shared" si="7"/>
        <v>DHA1415DHA1160DHA1958DHA3250S</v>
      </c>
      <c r="G452" t="s">
        <v>723</v>
      </c>
    </row>
    <row r="453" spans="1:7" x14ac:dyDescent="0.25">
      <c r="A453" t="s">
        <v>567</v>
      </c>
      <c r="B453" t="s">
        <v>551</v>
      </c>
      <c r="C453" t="s">
        <v>625</v>
      </c>
      <c r="D453" t="s">
        <v>641</v>
      </c>
      <c r="E453" t="s">
        <v>51</v>
      </c>
      <c r="F453" t="str">
        <f t="shared" si="7"/>
        <v>DHA1415DHA1160DHA1958DHA3250L</v>
      </c>
      <c r="G453" t="s">
        <v>501</v>
      </c>
    </row>
    <row r="454" spans="1:7" x14ac:dyDescent="0.25">
      <c r="A454" t="s">
        <v>567</v>
      </c>
      <c r="B454" t="s">
        <v>551</v>
      </c>
      <c r="C454" t="s">
        <v>626</v>
      </c>
      <c r="D454" t="s">
        <v>639</v>
      </c>
      <c r="E454" t="s">
        <v>4</v>
      </c>
      <c r="F454" t="str">
        <f t="shared" si="7"/>
        <v>DHA1415DHA1160DHA1960DHA3240S</v>
      </c>
      <c r="G454" t="s">
        <v>723</v>
      </c>
    </row>
    <row r="455" spans="1:7" x14ac:dyDescent="0.25">
      <c r="A455" t="s">
        <v>567</v>
      </c>
      <c r="B455" t="s">
        <v>551</v>
      </c>
      <c r="C455" t="s">
        <v>626</v>
      </c>
      <c r="D455" t="s">
        <v>639</v>
      </c>
      <c r="E455" t="s">
        <v>51</v>
      </c>
      <c r="F455" t="str">
        <f t="shared" si="7"/>
        <v>DHA1415DHA1160DHA1960DHA3240L</v>
      </c>
      <c r="G455" t="s">
        <v>723</v>
      </c>
    </row>
    <row r="456" spans="1:7" x14ac:dyDescent="0.25">
      <c r="A456" t="s">
        <v>567</v>
      </c>
      <c r="B456" t="s">
        <v>551</v>
      </c>
      <c r="C456" t="s">
        <v>626</v>
      </c>
      <c r="D456" t="s">
        <v>641</v>
      </c>
      <c r="E456" t="s">
        <v>4</v>
      </c>
      <c r="F456" t="str">
        <f t="shared" si="7"/>
        <v>DHA1415DHA1160DHA1960DHA3250S</v>
      </c>
      <c r="G456" t="s">
        <v>723</v>
      </c>
    </row>
    <row r="457" spans="1:7" x14ac:dyDescent="0.25">
      <c r="A457" t="s">
        <v>567</v>
      </c>
      <c r="B457" t="s">
        <v>551</v>
      </c>
      <c r="C457" t="s">
        <v>626</v>
      </c>
      <c r="D457" t="s">
        <v>641</v>
      </c>
      <c r="E457" t="s">
        <v>51</v>
      </c>
      <c r="F457" t="str">
        <f t="shared" si="7"/>
        <v>DHA1415DHA1160DHA1960DHA3250L</v>
      </c>
      <c r="G457" t="s">
        <v>723</v>
      </c>
    </row>
    <row r="458" spans="1:7" x14ac:dyDescent="0.25">
      <c r="A458" t="s">
        <v>567</v>
      </c>
      <c r="B458" t="s">
        <v>553</v>
      </c>
      <c r="C458" t="s">
        <v>608</v>
      </c>
      <c r="D458" t="s">
        <v>639</v>
      </c>
      <c r="E458" t="s">
        <v>4</v>
      </c>
      <c r="F458" t="str">
        <f t="shared" si="7"/>
        <v>DHA1415DHA1170DHA1924DHA3240S</v>
      </c>
      <c r="G458" t="s">
        <v>504</v>
      </c>
    </row>
    <row r="459" spans="1:7" x14ac:dyDescent="0.25">
      <c r="A459" t="s">
        <v>567</v>
      </c>
      <c r="B459" t="s">
        <v>553</v>
      </c>
      <c r="C459" t="s">
        <v>608</v>
      </c>
      <c r="D459" t="s">
        <v>639</v>
      </c>
      <c r="E459" t="s">
        <v>51</v>
      </c>
      <c r="F459" t="str">
        <f t="shared" si="7"/>
        <v>DHA1415DHA1170DHA1924DHA3240L</v>
      </c>
      <c r="G459" t="s">
        <v>504</v>
      </c>
    </row>
    <row r="460" spans="1:7" x14ac:dyDescent="0.25">
      <c r="A460" t="s">
        <v>567</v>
      </c>
      <c r="B460" t="s">
        <v>553</v>
      </c>
      <c r="C460" t="s">
        <v>608</v>
      </c>
      <c r="D460" t="s">
        <v>641</v>
      </c>
      <c r="E460" t="s">
        <v>4</v>
      </c>
      <c r="F460" t="str">
        <f t="shared" si="7"/>
        <v>DHA1415DHA1170DHA1924DHA3250S</v>
      </c>
      <c r="G460" t="s">
        <v>504</v>
      </c>
    </row>
    <row r="461" spans="1:7" x14ac:dyDescent="0.25">
      <c r="A461" t="s">
        <v>567</v>
      </c>
      <c r="B461" t="s">
        <v>553</v>
      </c>
      <c r="C461" t="s">
        <v>608</v>
      </c>
      <c r="D461" t="s">
        <v>641</v>
      </c>
      <c r="E461" t="s">
        <v>51</v>
      </c>
      <c r="F461" t="str">
        <f t="shared" si="7"/>
        <v>DHA1415DHA1170DHA1924DHA3250L</v>
      </c>
      <c r="G461" t="s">
        <v>504</v>
      </c>
    </row>
    <row r="462" spans="1:7" x14ac:dyDescent="0.25">
      <c r="A462" t="s">
        <v>567</v>
      </c>
      <c r="B462" t="s">
        <v>553</v>
      </c>
      <c r="C462" t="s">
        <v>609</v>
      </c>
      <c r="D462" t="s">
        <v>639</v>
      </c>
      <c r="E462" t="s">
        <v>4</v>
      </c>
      <c r="F462" t="str">
        <f t="shared" si="7"/>
        <v>DHA1415DHA1170DHA1926DHA3240S</v>
      </c>
      <c r="G462" t="s">
        <v>504</v>
      </c>
    </row>
    <row r="463" spans="1:7" x14ac:dyDescent="0.25">
      <c r="A463" t="s">
        <v>567</v>
      </c>
      <c r="B463" t="s">
        <v>553</v>
      </c>
      <c r="C463" t="s">
        <v>609</v>
      </c>
      <c r="D463" t="s">
        <v>639</v>
      </c>
      <c r="E463" t="s">
        <v>51</v>
      </c>
      <c r="F463" t="str">
        <f t="shared" si="7"/>
        <v>DHA1415DHA1170DHA1926DHA3240L</v>
      </c>
      <c r="G463" t="s">
        <v>504</v>
      </c>
    </row>
    <row r="464" spans="1:7" x14ac:dyDescent="0.25">
      <c r="A464" t="s">
        <v>567</v>
      </c>
      <c r="B464" t="s">
        <v>553</v>
      </c>
      <c r="C464" t="s">
        <v>609</v>
      </c>
      <c r="D464" t="s">
        <v>641</v>
      </c>
      <c r="E464" t="s">
        <v>4</v>
      </c>
      <c r="F464" t="str">
        <f t="shared" si="7"/>
        <v>DHA1415DHA1170DHA1926DHA3250S</v>
      </c>
      <c r="G464" t="s">
        <v>504</v>
      </c>
    </row>
    <row r="465" spans="1:7" x14ac:dyDescent="0.25">
      <c r="A465" t="s">
        <v>567</v>
      </c>
      <c r="B465" t="s">
        <v>553</v>
      </c>
      <c r="C465" t="s">
        <v>609</v>
      </c>
      <c r="D465" t="s">
        <v>641</v>
      </c>
      <c r="E465" t="s">
        <v>51</v>
      </c>
      <c r="F465" t="str">
        <f t="shared" si="7"/>
        <v>DHA1415DHA1170DHA1926DHA3250L</v>
      </c>
      <c r="G465" t="s">
        <v>504</v>
      </c>
    </row>
    <row r="466" spans="1:7" x14ac:dyDescent="0.25">
      <c r="A466" t="s">
        <v>567</v>
      </c>
      <c r="B466" t="s">
        <v>553</v>
      </c>
      <c r="C466" t="s">
        <v>610</v>
      </c>
      <c r="D466" t="s">
        <v>639</v>
      </c>
      <c r="E466" t="s">
        <v>4</v>
      </c>
      <c r="F466" t="str">
        <f t="shared" si="7"/>
        <v>DHA1415DHA1170DHA1928DHA3240S</v>
      </c>
      <c r="G466" t="s">
        <v>504</v>
      </c>
    </row>
    <row r="467" spans="1:7" x14ac:dyDescent="0.25">
      <c r="A467" t="s">
        <v>567</v>
      </c>
      <c r="B467" t="s">
        <v>553</v>
      </c>
      <c r="C467" t="s">
        <v>610</v>
      </c>
      <c r="D467" t="s">
        <v>639</v>
      </c>
      <c r="E467" t="s">
        <v>51</v>
      </c>
      <c r="F467" t="str">
        <f t="shared" si="7"/>
        <v>DHA1415DHA1170DHA1928DHA3240L</v>
      </c>
      <c r="G467" t="s">
        <v>504</v>
      </c>
    </row>
    <row r="468" spans="1:7" x14ac:dyDescent="0.25">
      <c r="A468" t="s">
        <v>567</v>
      </c>
      <c r="B468" t="s">
        <v>553</v>
      </c>
      <c r="C468" t="s">
        <v>610</v>
      </c>
      <c r="D468" t="s">
        <v>641</v>
      </c>
      <c r="E468" t="s">
        <v>4</v>
      </c>
      <c r="F468" t="str">
        <f t="shared" si="7"/>
        <v>DHA1415DHA1170DHA1928DHA3250S</v>
      </c>
      <c r="G468" t="s">
        <v>501</v>
      </c>
    </row>
    <row r="469" spans="1:7" x14ac:dyDescent="0.25">
      <c r="A469" t="s">
        <v>567</v>
      </c>
      <c r="B469" t="s">
        <v>553</v>
      </c>
      <c r="C469" t="s">
        <v>610</v>
      </c>
      <c r="D469" t="s">
        <v>641</v>
      </c>
      <c r="E469" t="s">
        <v>51</v>
      </c>
      <c r="F469" t="str">
        <f t="shared" si="7"/>
        <v>DHA1415DHA1170DHA1928DHA3250L</v>
      </c>
      <c r="G469" t="s">
        <v>504</v>
      </c>
    </row>
    <row r="470" spans="1:7" x14ac:dyDescent="0.25">
      <c r="A470" t="s">
        <v>567</v>
      </c>
      <c r="B470" t="s">
        <v>553</v>
      </c>
      <c r="C470" t="s">
        <v>611</v>
      </c>
      <c r="D470" t="s">
        <v>639</v>
      </c>
      <c r="E470" t="s">
        <v>4</v>
      </c>
      <c r="F470" t="str">
        <f t="shared" si="7"/>
        <v>DHA1415DHA1170DHA1930DHA3240S</v>
      </c>
      <c r="G470" t="s">
        <v>501</v>
      </c>
    </row>
    <row r="471" spans="1:7" x14ac:dyDescent="0.25">
      <c r="A471" t="s">
        <v>567</v>
      </c>
      <c r="B471" t="s">
        <v>553</v>
      </c>
      <c r="C471" t="s">
        <v>611</v>
      </c>
      <c r="D471" t="s">
        <v>639</v>
      </c>
      <c r="E471" t="s">
        <v>51</v>
      </c>
      <c r="F471" t="str">
        <f t="shared" si="7"/>
        <v>DHA1415DHA1170DHA1930DHA3240L</v>
      </c>
      <c r="G471" t="s">
        <v>504</v>
      </c>
    </row>
    <row r="472" spans="1:7" x14ac:dyDescent="0.25">
      <c r="A472" t="s">
        <v>567</v>
      </c>
      <c r="B472" t="s">
        <v>553</v>
      </c>
      <c r="C472" t="s">
        <v>611</v>
      </c>
      <c r="D472" t="s">
        <v>641</v>
      </c>
      <c r="E472" t="s">
        <v>4</v>
      </c>
      <c r="F472" t="str">
        <f t="shared" si="7"/>
        <v>DHA1415DHA1170DHA1930DHA3250S</v>
      </c>
      <c r="G472" t="s">
        <v>501</v>
      </c>
    </row>
    <row r="473" spans="1:7" x14ac:dyDescent="0.25">
      <c r="A473" t="s">
        <v>567</v>
      </c>
      <c r="B473" t="s">
        <v>553</v>
      </c>
      <c r="C473" t="s">
        <v>611</v>
      </c>
      <c r="D473" t="s">
        <v>641</v>
      </c>
      <c r="E473" t="s">
        <v>51</v>
      </c>
      <c r="F473" t="str">
        <f t="shared" si="7"/>
        <v>DHA1415DHA1170DHA1930DHA3250L</v>
      </c>
      <c r="G473" t="s">
        <v>504</v>
      </c>
    </row>
    <row r="474" spans="1:7" x14ac:dyDescent="0.25">
      <c r="A474" t="s">
        <v>567</v>
      </c>
      <c r="B474" t="s">
        <v>553</v>
      </c>
      <c r="C474" t="s">
        <v>612</v>
      </c>
      <c r="D474" t="s">
        <v>639</v>
      </c>
      <c r="E474" t="s">
        <v>4</v>
      </c>
      <c r="F474" t="str">
        <f t="shared" si="7"/>
        <v>DHA1415DHA1170DHA1932DHA3240S</v>
      </c>
      <c r="G474" t="s">
        <v>501</v>
      </c>
    </row>
    <row r="475" spans="1:7" x14ac:dyDescent="0.25">
      <c r="A475" t="s">
        <v>567</v>
      </c>
      <c r="B475" t="s">
        <v>553</v>
      </c>
      <c r="C475" t="s">
        <v>612</v>
      </c>
      <c r="D475" t="s">
        <v>639</v>
      </c>
      <c r="E475" t="s">
        <v>51</v>
      </c>
      <c r="F475" t="str">
        <f t="shared" si="7"/>
        <v>DHA1415DHA1170DHA1932DHA3240L</v>
      </c>
      <c r="G475" t="s">
        <v>504</v>
      </c>
    </row>
    <row r="476" spans="1:7" x14ac:dyDescent="0.25">
      <c r="A476" t="s">
        <v>567</v>
      </c>
      <c r="B476" t="s">
        <v>553</v>
      </c>
      <c r="C476" t="s">
        <v>612</v>
      </c>
      <c r="D476" t="s">
        <v>641</v>
      </c>
      <c r="E476" t="s">
        <v>4</v>
      </c>
      <c r="F476" t="str">
        <f t="shared" si="7"/>
        <v>DHA1415DHA1170DHA1932DHA3250S</v>
      </c>
      <c r="G476" t="s">
        <v>501</v>
      </c>
    </row>
    <row r="477" spans="1:7" x14ac:dyDescent="0.25">
      <c r="A477" t="s">
        <v>567</v>
      </c>
      <c r="B477" t="s">
        <v>553</v>
      </c>
      <c r="C477" t="s">
        <v>612</v>
      </c>
      <c r="D477" t="s">
        <v>641</v>
      </c>
      <c r="E477" t="s">
        <v>51</v>
      </c>
      <c r="F477" t="str">
        <f t="shared" si="7"/>
        <v>DHA1415DHA1170DHA1932DHA3250L</v>
      </c>
      <c r="G477" t="s">
        <v>504</v>
      </c>
    </row>
    <row r="478" spans="1:7" x14ac:dyDescent="0.25">
      <c r="A478" t="s">
        <v>567</v>
      </c>
      <c r="B478" t="s">
        <v>553</v>
      </c>
      <c r="C478" t="s">
        <v>613</v>
      </c>
      <c r="D478" t="s">
        <v>639</v>
      </c>
      <c r="E478" t="s">
        <v>4</v>
      </c>
      <c r="F478" t="str">
        <f t="shared" si="7"/>
        <v>DHA1415DHA1170DHA1934DHA3240S</v>
      </c>
      <c r="G478" t="s">
        <v>501</v>
      </c>
    </row>
    <row r="479" spans="1:7" x14ac:dyDescent="0.25">
      <c r="A479" t="s">
        <v>567</v>
      </c>
      <c r="B479" t="s">
        <v>553</v>
      </c>
      <c r="C479" t="s">
        <v>613</v>
      </c>
      <c r="D479" t="s">
        <v>639</v>
      </c>
      <c r="E479" t="s">
        <v>51</v>
      </c>
      <c r="F479" t="str">
        <f t="shared" si="7"/>
        <v>DHA1415DHA1170DHA1934DHA3240L</v>
      </c>
      <c r="G479" t="s">
        <v>504</v>
      </c>
    </row>
    <row r="480" spans="1:7" x14ac:dyDescent="0.25">
      <c r="A480" t="s">
        <v>567</v>
      </c>
      <c r="B480" t="s">
        <v>553</v>
      </c>
      <c r="C480" t="s">
        <v>613</v>
      </c>
      <c r="D480" t="s">
        <v>641</v>
      </c>
      <c r="E480" t="s">
        <v>4</v>
      </c>
      <c r="F480" t="str">
        <f t="shared" si="7"/>
        <v>DHA1415DHA1170DHA1934DHA3250S</v>
      </c>
      <c r="G480" t="s">
        <v>501</v>
      </c>
    </row>
    <row r="481" spans="1:7" x14ac:dyDescent="0.25">
      <c r="A481" t="s">
        <v>567</v>
      </c>
      <c r="B481" t="s">
        <v>553</v>
      </c>
      <c r="C481" t="s">
        <v>613</v>
      </c>
      <c r="D481" t="s">
        <v>641</v>
      </c>
      <c r="E481" t="s">
        <v>51</v>
      </c>
      <c r="F481" t="str">
        <f t="shared" si="7"/>
        <v>DHA1415DHA1170DHA1934DHA3250L</v>
      </c>
      <c r="G481" t="s">
        <v>504</v>
      </c>
    </row>
    <row r="482" spans="1:7" x14ac:dyDescent="0.25">
      <c r="A482" t="s">
        <v>567</v>
      </c>
      <c r="B482" t="s">
        <v>553</v>
      </c>
      <c r="C482" t="s">
        <v>614</v>
      </c>
      <c r="D482" t="s">
        <v>639</v>
      </c>
      <c r="E482" t="s">
        <v>4</v>
      </c>
      <c r="F482" t="str">
        <f t="shared" si="7"/>
        <v>DHA1415DHA1170DHA1936DHA3240S</v>
      </c>
      <c r="G482" t="s">
        <v>501</v>
      </c>
    </row>
    <row r="483" spans="1:7" x14ac:dyDescent="0.25">
      <c r="A483" t="s">
        <v>567</v>
      </c>
      <c r="B483" t="s">
        <v>553</v>
      </c>
      <c r="C483" t="s">
        <v>614</v>
      </c>
      <c r="D483" t="s">
        <v>639</v>
      </c>
      <c r="E483" t="s">
        <v>51</v>
      </c>
      <c r="F483" t="str">
        <f t="shared" si="7"/>
        <v>DHA1415DHA1170DHA1936DHA3240L</v>
      </c>
      <c r="G483" t="s">
        <v>504</v>
      </c>
    </row>
    <row r="484" spans="1:7" x14ac:dyDescent="0.25">
      <c r="A484" t="s">
        <v>567</v>
      </c>
      <c r="B484" t="s">
        <v>553</v>
      </c>
      <c r="C484" t="s">
        <v>614</v>
      </c>
      <c r="D484" t="s">
        <v>641</v>
      </c>
      <c r="E484" t="s">
        <v>4</v>
      </c>
      <c r="F484" t="str">
        <f t="shared" si="7"/>
        <v>DHA1415DHA1170DHA1936DHA3250S</v>
      </c>
      <c r="G484" t="s">
        <v>501</v>
      </c>
    </row>
    <row r="485" spans="1:7" x14ac:dyDescent="0.25">
      <c r="A485" t="s">
        <v>567</v>
      </c>
      <c r="B485" t="s">
        <v>553</v>
      </c>
      <c r="C485" t="s">
        <v>614</v>
      </c>
      <c r="D485" t="s">
        <v>641</v>
      </c>
      <c r="E485" t="s">
        <v>51</v>
      </c>
      <c r="F485" t="str">
        <f t="shared" si="7"/>
        <v>DHA1415DHA1170DHA1936DHA3250L</v>
      </c>
      <c r="G485" t="s">
        <v>504</v>
      </c>
    </row>
    <row r="486" spans="1:7" x14ac:dyDescent="0.25">
      <c r="A486" t="s">
        <v>567</v>
      </c>
      <c r="B486" t="s">
        <v>553</v>
      </c>
      <c r="C486" t="s">
        <v>615</v>
      </c>
      <c r="D486" t="s">
        <v>639</v>
      </c>
      <c r="E486" t="s">
        <v>4</v>
      </c>
      <c r="F486" t="str">
        <f t="shared" si="7"/>
        <v>DHA1415DHA1170DHA1938DHA3240S</v>
      </c>
      <c r="G486" t="s">
        <v>501</v>
      </c>
    </row>
    <row r="487" spans="1:7" x14ac:dyDescent="0.25">
      <c r="A487" t="s">
        <v>567</v>
      </c>
      <c r="B487" t="s">
        <v>553</v>
      </c>
      <c r="C487" t="s">
        <v>615</v>
      </c>
      <c r="D487" t="s">
        <v>639</v>
      </c>
      <c r="E487" t="s">
        <v>51</v>
      </c>
      <c r="F487" t="str">
        <f t="shared" si="7"/>
        <v>DHA1415DHA1170DHA1938DHA3240L</v>
      </c>
      <c r="G487" t="s">
        <v>504</v>
      </c>
    </row>
    <row r="488" spans="1:7" x14ac:dyDescent="0.25">
      <c r="A488" t="s">
        <v>567</v>
      </c>
      <c r="B488" t="s">
        <v>553</v>
      </c>
      <c r="C488" t="s">
        <v>615</v>
      </c>
      <c r="D488" t="s">
        <v>641</v>
      </c>
      <c r="E488" t="s">
        <v>4</v>
      </c>
      <c r="F488" t="str">
        <f t="shared" si="7"/>
        <v>DHA1415DHA1170DHA1938DHA3250S</v>
      </c>
      <c r="G488" t="s">
        <v>501</v>
      </c>
    </row>
    <row r="489" spans="1:7" x14ac:dyDescent="0.25">
      <c r="A489" t="s">
        <v>567</v>
      </c>
      <c r="B489" t="s">
        <v>553</v>
      </c>
      <c r="C489" t="s">
        <v>615</v>
      </c>
      <c r="D489" t="s">
        <v>641</v>
      </c>
      <c r="E489" t="s">
        <v>51</v>
      </c>
      <c r="F489" t="str">
        <f t="shared" si="7"/>
        <v>DHA1415DHA1170DHA1938DHA3250L</v>
      </c>
      <c r="G489" t="s">
        <v>501</v>
      </c>
    </row>
    <row r="490" spans="1:7" x14ac:dyDescent="0.25">
      <c r="A490" t="s">
        <v>567</v>
      </c>
      <c r="B490" t="s">
        <v>553</v>
      </c>
      <c r="C490" t="s">
        <v>616</v>
      </c>
      <c r="D490" t="s">
        <v>639</v>
      </c>
      <c r="E490" t="s">
        <v>4</v>
      </c>
      <c r="F490" t="str">
        <f t="shared" si="7"/>
        <v>DHA1415DHA1170DHA1940DHA3240S</v>
      </c>
      <c r="G490" t="s">
        <v>501</v>
      </c>
    </row>
    <row r="491" spans="1:7" x14ac:dyDescent="0.25">
      <c r="A491" t="s">
        <v>567</v>
      </c>
      <c r="B491" t="s">
        <v>553</v>
      </c>
      <c r="C491" t="s">
        <v>616</v>
      </c>
      <c r="D491" t="s">
        <v>639</v>
      </c>
      <c r="E491" t="s">
        <v>51</v>
      </c>
      <c r="F491" t="str">
        <f t="shared" si="7"/>
        <v>DHA1415DHA1170DHA1940DHA3240L</v>
      </c>
      <c r="G491" t="s">
        <v>501</v>
      </c>
    </row>
    <row r="492" spans="1:7" x14ac:dyDescent="0.25">
      <c r="A492" t="s">
        <v>567</v>
      </c>
      <c r="B492" t="s">
        <v>553</v>
      </c>
      <c r="C492" t="s">
        <v>616</v>
      </c>
      <c r="D492" t="s">
        <v>641</v>
      </c>
      <c r="E492" t="s">
        <v>4</v>
      </c>
      <c r="F492" t="str">
        <f t="shared" si="7"/>
        <v>DHA1415DHA1170DHA1940DHA3250S</v>
      </c>
      <c r="G492" t="s">
        <v>501</v>
      </c>
    </row>
    <row r="493" spans="1:7" x14ac:dyDescent="0.25">
      <c r="A493" t="s">
        <v>567</v>
      </c>
      <c r="B493" t="s">
        <v>553</v>
      </c>
      <c r="C493" t="s">
        <v>616</v>
      </c>
      <c r="D493" t="s">
        <v>641</v>
      </c>
      <c r="E493" t="s">
        <v>51</v>
      </c>
      <c r="F493" t="str">
        <f t="shared" si="7"/>
        <v>DHA1415DHA1170DHA1940DHA3250L</v>
      </c>
      <c r="G493" t="s">
        <v>501</v>
      </c>
    </row>
    <row r="494" spans="1:7" x14ac:dyDescent="0.25">
      <c r="A494" t="s">
        <v>567</v>
      </c>
      <c r="B494" t="s">
        <v>553</v>
      </c>
      <c r="C494" t="s">
        <v>617</v>
      </c>
      <c r="D494" t="s">
        <v>639</v>
      </c>
      <c r="E494" t="s">
        <v>4</v>
      </c>
      <c r="F494" t="str">
        <f t="shared" si="7"/>
        <v>DHA1415DHA1170DHA1942DHA3240S</v>
      </c>
      <c r="G494" t="s">
        <v>501</v>
      </c>
    </row>
    <row r="495" spans="1:7" x14ac:dyDescent="0.25">
      <c r="A495" t="s">
        <v>567</v>
      </c>
      <c r="B495" t="s">
        <v>553</v>
      </c>
      <c r="C495" t="s">
        <v>617</v>
      </c>
      <c r="D495" t="s">
        <v>639</v>
      </c>
      <c r="E495" t="s">
        <v>51</v>
      </c>
      <c r="F495" t="str">
        <f t="shared" si="7"/>
        <v>DHA1415DHA1170DHA1942DHA3240L</v>
      </c>
      <c r="G495" t="s">
        <v>501</v>
      </c>
    </row>
    <row r="496" spans="1:7" x14ac:dyDescent="0.25">
      <c r="A496" t="s">
        <v>567</v>
      </c>
      <c r="B496" t="s">
        <v>553</v>
      </c>
      <c r="C496" t="s">
        <v>617</v>
      </c>
      <c r="D496" t="s">
        <v>641</v>
      </c>
      <c r="E496" t="s">
        <v>4</v>
      </c>
      <c r="F496" t="str">
        <f t="shared" si="7"/>
        <v>DHA1415DHA1170DHA1942DHA3250S</v>
      </c>
      <c r="G496" t="s">
        <v>501</v>
      </c>
    </row>
    <row r="497" spans="1:7" x14ac:dyDescent="0.25">
      <c r="A497" t="s">
        <v>567</v>
      </c>
      <c r="B497" t="s">
        <v>553</v>
      </c>
      <c r="C497" t="s">
        <v>617</v>
      </c>
      <c r="D497" t="s">
        <v>641</v>
      </c>
      <c r="E497" t="s">
        <v>51</v>
      </c>
      <c r="F497" t="str">
        <f t="shared" si="7"/>
        <v>DHA1415DHA1170DHA1942DHA3250L</v>
      </c>
      <c r="G497" t="s">
        <v>501</v>
      </c>
    </row>
    <row r="498" spans="1:7" x14ac:dyDescent="0.25">
      <c r="A498" t="s">
        <v>567</v>
      </c>
      <c r="B498" t="s">
        <v>553</v>
      </c>
      <c r="C498" t="s">
        <v>618</v>
      </c>
      <c r="D498" t="s">
        <v>639</v>
      </c>
      <c r="E498" t="s">
        <v>4</v>
      </c>
      <c r="F498" t="str">
        <f t="shared" si="7"/>
        <v>DHA1415DHA1170DHA1944DHA3240S</v>
      </c>
      <c r="G498" t="s">
        <v>501</v>
      </c>
    </row>
    <row r="499" spans="1:7" x14ac:dyDescent="0.25">
      <c r="A499" t="s">
        <v>567</v>
      </c>
      <c r="B499" t="s">
        <v>553</v>
      </c>
      <c r="C499" t="s">
        <v>618</v>
      </c>
      <c r="D499" t="s">
        <v>639</v>
      </c>
      <c r="E499" t="s">
        <v>51</v>
      </c>
      <c r="F499" t="str">
        <f t="shared" si="7"/>
        <v>DHA1415DHA1170DHA1944DHA3240L</v>
      </c>
      <c r="G499" t="s">
        <v>501</v>
      </c>
    </row>
    <row r="500" spans="1:7" x14ac:dyDescent="0.25">
      <c r="A500" t="s">
        <v>567</v>
      </c>
      <c r="B500" t="s">
        <v>553</v>
      </c>
      <c r="C500" t="s">
        <v>618</v>
      </c>
      <c r="D500" t="s">
        <v>641</v>
      </c>
      <c r="E500" t="s">
        <v>4</v>
      </c>
      <c r="F500" t="str">
        <f t="shared" si="7"/>
        <v>DHA1415DHA1170DHA1944DHA3250S</v>
      </c>
      <c r="G500" t="s">
        <v>501</v>
      </c>
    </row>
    <row r="501" spans="1:7" x14ac:dyDescent="0.25">
      <c r="A501" t="s">
        <v>567</v>
      </c>
      <c r="B501" t="s">
        <v>553</v>
      </c>
      <c r="C501" t="s">
        <v>618</v>
      </c>
      <c r="D501" t="s">
        <v>641</v>
      </c>
      <c r="E501" t="s">
        <v>51</v>
      </c>
      <c r="F501" t="str">
        <f t="shared" si="7"/>
        <v>DHA1415DHA1170DHA1944DHA3250L</v>
      </c>
      <c r="G501" t="s">
        <v>501</v>
      </c>
    </row>
    <row r="502" spans="1:7" x14ac:dyDescent="0.25">
      <c r="A502" t="s">
        <v>567</v>
      </c>
      <c r="B502" t="s">
        <v>553</v>
      </c>
      <c r="C502" t="s">
        <v>619</v>
      </c>
      <c r="D502" t="s">
        <v>639</v>
      </c>
      <c r="E502" t="s">
        <v>4</v>
      </c>
      <c r="F502" t="str">
        <f t="shared" si="7"/>
        <v>DHA1415DHA1170DHA1946DHA3240S</v>
      </c>
      <c r="G502" t="s">
        <v>501</v>
      </c>
    </row>
    <row r="503" spans="1:7" x14ac:dyDescent="0.25">
      <c r="A503" t="s">
        <v>567</v>
      </c>
      <c r="B503" t="s">
        <v>553</v>
      </c>
      <c r="C503" t="s">
        <v>619</v>
      </c>
      <c r="D503" t="s">
        <v>639</v>
      </c>
      <c r="E503" t="s">
        <v>51</v>
      </c>
      <c r="F503" t="str">
        <f t="shared" si="7"/>
        <v>DHA1415DHA1170DHA1946DHA3240L</v>
      </c>
      <c r="G503" t="s">
        <v>501</v>
      </c>
    </row>
    <row r="504" spans="1:7" x14ac:dyDescent="0.25">
      <c r="A504" t="s">
        <v>567</v>
      </c>
      <c r="B504" t="s">
        <v>553</v>
      </c>
      <c r="C504" t="s">
        <v>619</v>
      </c>
      <c r="D504" t="s">
        <v>641</v>
      </c>
      <c r="E504" t="s">
        <v>4</v>
      </c>
      <c r="F504" t="str">
        <f t="shared" si="7"/>
        <v>DHA1415DHA1170DHA1946DHA3250S</v>
      </c>
      <c r="G504" t="s">
        <v>501</v>
      </c>
    </row>
    <row r="505" spans="1:7" x14ac:dyDescent="0.25">
      <c r="A505" t="s">
        <v>567</v>
      </c>
      <c r="B505" t="s">
        <v>553</v>
      </c>
      <c r="C505" t="s">
        <v>619</v>
      </c>
      <c r="D505" t="s">
        <v>641</v>
      </c>
      <c r="E505" t="s">
        <v>51</v>
      </c>
      <c r="F505" t="str">
        <f t="shared" si="7"/>
        <v>DHA1415DHA1170DHA1946DHA3250L</v>
      </c>
      <c r="G505" t="s">
        <v>501</v>
      </c>
    </row>
    <row r="506" spans="1:7" x14ac:dyDescent="0.25">
      <c r="A506" t="s">
        <v>567</v>
      </c>
      <c r="B506" t="s">
        <v>553</v>
      </c>
      <c r="C506" t="s">
        <v>620</v>
      </c>
      <c r="D506" t="s">
        <v>639</v>
      </c>
      <c r="E506" t="s">
        <v>4</v>
      </c>
      <c r="F506" t="str">
        <f t="shared" si="7"/>
        <v>DHA1415DHA1170DHA1948DHA3240S</v>
      </c>
      <c r="G506" t="s">
        <v>501</v>
      </c>
    </row>
    <row r="507" spans="1:7" x14ac:dyDescent="0.25">
      <c r="A507" t="s">
        <v>567</v>
      </c>
      <c r="B507" t="s">
        <v>553</v>
      </c>
      <c r="C507" t="s">
        <v>620</v>
      </c>
      <c r="D507" t="s">
        <v>639</v>
      </c>
      <c r="E507" t="s">
        <v>51</v>
      </c>
      <c r="F507" t="str">
        <f t="shared" si="7"/>
        <v>DHA1415DHA1170DHA1948DHA3240L</v>
      </c>
      <c r="G507" t="s">
        <v>501</v>
      </c>
    </row>
    <row r="508" spans="1:7" x14ac:dyDescent="0.25">
      <c r="A508" t="s">
        <v>567</v>
      </c>
      <c r="B508" t="s">
        <v>553</v>
      </c>
      <c r="C508" t="s">
        <v>620</v>
      </c>
      <c r="D508" t="s">
        <v>641</v>
      </c>
      <c r="E508" t="s">
        <v>4</v>
      </c>
      <c r="F508" t="str">
        <f t="shared" si="7"/>
        <v>DHA1415DHA1170DHA1948DHA3250S</v>
      </c>
      <c r="G508" t="s">
        <v>501</v>
      </c>
    </row>
    <row r="509" spans="1:7" x14ac:dyDescent="0.25">
      <c r="A509" t="s">
        <v>567</v>
      </c>
      <c r="B509" t="s">
        <v>553</v>
      </c>
      <c r="C509" t="s">
        <v>620</v>
      </c>
      <c r="D509" t="s">
        <v>641</v>
      </c>
      <c r="E509" t="s">
        <v>51</v>
      </c>
      <c r="F509" t="str">
        <f t="shared" si="7"/>
        <v>DHA1415DHA1170DHA1948DHA3250L</v>
      </c>
      <c r="G509" t="s">
        <v>501</v>
      </c>
    </row>
    <row r="510" spans="1:7" x14ac:dyDescent="0.25">
      <c r="A510" t="s">
        <v>567</v>
      </c>
      <c r="B510" t="s">
        <v>553</v>
      </c>
      <c r="C510" t="s">
        <v>621</v>
      </c>
      <c r="D510" t="s">
        <v>639</v>
      </c>
      <c r="E510" t="s">
        <v>4</v>
      </c>
      <c r="F510" t="str">
        <f t="shared" si="7"/>
        <v>DHA1415DHA1170DHA1950DHA3240S</v>
      </c>
      <c r="G510" t="s">
        <v>501</v>
      </c>
    </row>
    <row r="511" spans="1:7" x14ac:dyDescent="0.25">
      <c r="A511" t="s">
        <v>567</v>
      </c>
      <c r="B511" t="s">
        <v>553</v>
      </c>
      <c r="C511" t="s">
        <v>621</v>
      </c>
      <c r="D511" t="s">
        <v>639</v>
      </c>
      <c r="E511" t="s">
        <v>51</v>
      </c>
      <c r="F511" t="str">
        <f t="shared" si="7"/>
        <v>DHA1415DHA1170DHA1950DHA3240L</v>
      </c>
      <c r="G511" t="s">
        <v>501</v>
      </c>
    </row>
    <row r="512" spans="1:7" x14ac:dyDescent="0.25">
      <c r="A512" t="s">
        <v>567</v>
      </c>
      <c r="B512" t="s">
        <v>553</v>
      </c>
      <c r="C512" t="s">
        <v>621</v>
      </c>
      <c r="D512" t="s">
        <v>641</v>
      </c>
      <c r="E512" t="s">
        <v>4</v>
      </c>
      <c r="F512" t="str">
        <f t="shared" si="7"/>
        <v>DHA1415DHA1170DHA1950DHA3250S</v>
      </c>
      <c r="G512" t="s">
        <v>723</v>
      </c>
    </row>
    <row r="513" spans="1:7" x14ac:dyDescent="0.25">
      <c r="A513" t="s">
        <v>567</v>
      </c>
      <c r="B513" t="s">
        <v>553</v>
      </c>
      <c r="C513" t="s">
        <v>621</v>
      </c>
      <c r="D513" t="s">
        <v>641</v>
      </c>
      <c r="E513" t="s">
        <v>51</v>
      </c>
      <c r="F513" t="str">
        <f t="shared" si="7"/>
        <v>DHA1415DHA1170DHA1950DHA3250L</v>
      </c>
      <c r="G513" t="s">
        <v>501</v>
      </c>
    </row>
    <row r="514" spans="1:7" x14ac:dyDescent="0.25">
      <c r="A514" t="s">
        <v>567</v>
      </c>
      <c r="B514" t="s">
        <v>553</v>
      </c>
      <c r="C514" t="s">
        <v>622</v>
      </c>
      <c r="D514" t="s">
        <v>639</v>
      </c>
      <c r="E514" t="s">
        <v>4</v>
      </c>
      <c r="F514" t="str">
        <f t="shared" si="7"/>
        <v>DHA1415DHA1170DHA1952DHA3240S</v>
      </c>
      <c r="G514" t="s">
        <v>723</v>
      </c>
    </row>
    <row r="515" spans="1:7" x14ac:dyDescent="0.25">
      <c r="A515" t="s">
        <v>567</v>
      </c>
      <c r="B515" t="s">
        <v>553</v>
      </c>
      <c r="C515" t="s">
        <v>622</v>
      </c>
      <c r="D515" t="s">
        <v>639</v>
      </c>
      <c r="E515" t="s">
        <v>51</v>
      </c>
      <c r="F515" t="str">
        <f t="shared" ref="F515:F578" si="8">CONCATENATE(A515,B515,C515,D515,E515)</f>
        <v>DHA1415DHA1170DHA1952DHA3240L</v>
      </c>
      <c r="G515" t="s">
        <v>501</v>
      </c>
    </row>
    <row r="516" spans="1:7" x14ac:dyDescent="0.25">
      <c r="A516" t="s">
        <v>567</v>
      </c>
      <c r="B516" t="s">
        <v>553</v>
      </c>
      <c r="C516" t="s">
        <v>622</v>
      </c>
      <c r="D516" t="s">
        <v>641</v>
      </c>
      <c r="E516" t="s">
        <v>4</v>
      </c>
      <c r="F516" t="str">
        <f t="shared" si="8"/>
        <v>DHA1415DHA1170DHA1952DHA3250S</v>
      </c>
      <c r="G516" t="s">
        <v>723</v>
      </c>
    </row>
    <row r="517" spans="1:7" x14ac:dyDescent="0.25">
      <c r="A517" t="s">
        <v>567</v>
      </c>
      <c r="B517" t="s">
        <v>553</v>
      </c>
      <c r="C517" t="s">
        <v>622</v>
      </c>
      <c r="D517" t="s">
        <v>641</v>
      </c>
      <c r="E517" t="s">
        <v>51</v>
      </c>
      <c r="F517" t="str">
        <f t="shared" si="8"/>
        <v>DHA1415DHA1170DHA1952DHA3250L</v>
      </c>
      <c r="G517" t="s">
        <v>501</v>
      </c>
    </row>
    <row r="518" spans="1:7" x14ac:dyDescent="0.25">
      <c r="A518" t="s">
        <v>567</v>
      </c>
      <c r="B518" t="s">
        <v>553</v>
      </c>
      <c r="C518" t="s">
        <v>623</v>
      </c>
      <c r="D518" t="s">
        <v>639</v>
      </c>
      <c r="E518" t="s">
        <v>4</v>
      </c>
      <c r="F518" t="str">
        <f t="shared" si="8"/>
        <v>DHA1415DHA1170DHA1954DHA3240S</v>
      </c>
      <c r="G518" t="s">
        <v>723</v>
      </c>
    </row>
    <row r="519" spans="1:7" x14ac:dyDescent="0.25">
      <c r="A519" t="s">
        <v>567</v>
      </c>
      <c r="B519" t="s">
        <v>553</v>
      </c>
      <c r="C519" t="s">
        <v>623</v>
      </c>
      <c r="D519" t="s">
        <v>639</v>
      </c>
      <c r="E519" t="s">
        <v>51</v>
      </c>
      <c r="F519" t="str">
        <f t="shared" si="8"/>
        <v>DHA1415DHA1170DHA1954DHA3240L</v>
      </c>
      <c r="G519" t="s">
        <v>501</v>
      </c>
    </row>
    <row r="520" spans="1:7" x14ac:dyDescent="0.25">
      <c r="A520" t="s">
        <v>567</v>
      </c>
      <c r="B520" t="s">
        <v>553</v>
      </c>
      <c r="C520" t="s">
        <v>623</v>
      </c>
      <c r="D520" t="s">
        <v>641</v>
      </c>
      <c r="E520" t="s">
        <v>4</v>
      </c>
      <c r="F520" t="str">
        <f t="shared" si="8"/>
        <v>DHA1415DHA1170DHA1954DHA3250S</v>
      </c>
      <c r="G520" t="s">
        <v>723</v>
      </c>
    </row>
    <row r="521" spans="1:7" x14ac:dyDescent="0.25">
      <c r="A521" t="s">
        <v>567</v>
      </c>
      <c r="B521" t="s">
        <v>553</v>
      </c>
      <c r="C521" t="s">
        <v>623</v>
      </c>
      <c r="D521" t="s">
        <v>641</v>
      </c>
      <c r="E521" t="s">
        <v>51</v>
      </c>
      <c r="F521" t="str">
        <f t="shared" si="8"/>
        <v>DHA1415DHA1170DHA1954DHA3250L</v>
      </c>
      <c r="G521" t="s">
        <v>501</v>
      </c>
    </row>
    <row r="522" spans="1:7" x14ac:dyDescent="0.25">
      <c r="A522" t="s">
        <v>567</v>
      </c>
      <c r="B522" t="s">
        <v>553</v>
      </c>
      <c r="C522" t="s">
        <v>624</v>
      </c>
      <c r="D522" t="s">
        <v>639</v>
      </c>
      <c r="E522" t="s">
        <v>4</v>
      </c>
      <c r="F522" t="str">
        <f t="shared" si="8"/>
        <v>DHA1415DHA1170DHA1956DHA3240S</v>
      </c>
      <c r="G522" t="s">
        <v>723</v>
      </c>
    </row>
    <row r="523" spans="1:7" x14ac:dyDescent="0.25">
      <c r="A523" t="s">
        <v>567</v>
      </c>
      <c r="B523" t="s">
        <v>553</v>
      </c>
      <c r="C523" t="s">
        <v>624</v>
      </c>
      <c r="D523" t="s">
        <v>639</v>
      </c>
      <c r="E523" t="s">
        <v>51</v>
      </c>
      <c r="F523" t="str">
        <f t="shared" si="8"/>
        <v>DHA1415DHA1170DHA1956DHA3240L</v>
      </c>
      <c r="G523" t="s">
        <v>501</v>
      </c>
    </row>
    <row r="524" spans="1:7" x14ac:dyDescent="0.25">
      <c r="A524" t="s">
        <v>567</v>
      </c>
      <c r="B524" t="s">
        <v>553</v>
      </c>
      <c r="C524" t="s">
        <v>624</v>
      </c>
      <c r="D524" t="s">
        <v>641</v>
      </c>
      <c r="E524" t="s">
        <v>4</v>
      </c>
      <c r="F524" t="str">
        <f t="shared" si="8"/>
        <v>DHA1415DHA1170DHA1956DHA3250S</v>
      </c>
      <c r="G524" t="s">
        <v>723</v>
      </c>
    </row>
    <row r="525" spans="1:7" x14ac:dyDescent="0.25">
      <c r="A525" t="s">
        <v>567</v>
      </c>
      <c r="B525" t="s">
        <v>553</v>
      </c>
      <c r="C525" t="s">
        <v>624</v>
      </c>
      <c r="D525" t="s">
        <v>641</v>
      </c>
      <c r="E525" t="s">
        <v>51</v>
      </c>
      <c r="F525" t="str">
        <f t="shared" si="8"/>
        <v>DHA1415DHA1170DHA1956DHA3250L</v>
      </c>
      <c r="G525" t="s">
        <v>501</v>
      </c>
    </row>
    <row r="526" spans="1:7" x14ac:dyDescent="0.25">
      <c r="A526" t="s">
        <v>567</v>
      </c>
      <c r="B526" t="s">
        <v>553</v>
      </c>
      <c r="C526" t="s">
        <v>625</v>
      </c>
      <c r="D526" t="s">
        <v>639</v>
      </c>
      <c r="E526" t="s">
        <v>4</v>
      </c>
      <c r="F526" t="str">
        <f t="shared" si="8"/>
        <v>DHA1415DHA1170DHA1958DHA3240S</v>
      </c>
      <c r="G526" t="s">
        <v>723</v>
      </c>
    </row>
    <row r="527" spans="1:7" x14ac:dyDescent="0.25">
      <c r="A527" t="s">
        <v>567</v>
      </c>
      <c r="B527" t="s">
        <v>553</v>
      </c>
      <c r="C527" t="s">
        <v>625</v>
      </c>
      <c r="D527" t="s">
        <v>639</v>
      </c>
      <c r="E527" t="s">
        <v>51</v>
      </c>
      <c r="F527" t="str">
        <f t="shared" si="8"/>
        <v>DHA1415DHA1170DHA1958DHA3240L</v>
      </c>
      <c r="G527" t="s">
        <v>501</v>
      </c>
    </row>
    <row r="528" spans="1:7" x14ac:dyDescent="0.25">
      <c r="A528" t="s">
        <v>567</v>
      </c>
      <c r="B528" t="s">
        <v>553</v>
      </c>
      <c r="C528" t="s">
        <v>625</v>
      </c>
      <c r="D528" t="s">
        <v>641</v>
      </c>
      <c r="E528" t="s">
        <v>4</v>
      </c>
      <c r="F528" t="str">
        <f t="shared" si="8"/>
        <v>DHA1415DHA1170DHA1958DHA3250S</v>
      </c>
      <c r="G528" t="s">
        <v>723</v>
      </c>
    </row>
    <row r="529" spans="1:7" x14ac:dyDescent="0.25">
      <c r="A529" t="s">
        <v>567</v>
      </c>
      <c r="B529" t="s">
        <v>553</v>
      </c>
      <c r="C529" t="s">
        <v>625</v>
      </c>
      <c r="D529" t="s">
        <v>641</v>
      </c>
      <c r="E529" t="s">
        <v>51</v>
      </c>
      <c r="F529" t="str">
        <f t="shared" si="8"/>
        <v>DHA1415DHA1170DHA1958DHA3250L</v>
      </c>
      <c r="G529" t="s">
        <v>501</v>
      </c>
    </row>
    <row r="530" spans="1:7" x14ac:dyDescent="0.25">
      <c r="A530" t="s">
        <v>567</v>
      </c>
      <c r="B530" t="s">
        <v>553</v>
      </c>
      <c r="C530" t="s">
        <v>626</v>
      </c>
      <c r="D530" t="s">
        <v>639</v>
      </c>
      <c r="E530" t="s">
        <v>4</v>
      </c>
      <c r="F530" t="str">
        <f t="shared" si="8"/>
        <v>DHA1415DHA1170DHA1960DHA3240S</v>
      </c>
      <c r="G530" t="s">
        <v>723</v>
      </c>
    </row>
    <row r="531" spans="1:7" x14ac:dyDescent="0.25">
      <c r="A531" t="s">
        <v>567</v>
      </c>
      <c r="B531" t="s">
        <v>553</v>
      </c>
      <c r="C531" t="s">
        <v>626</v>
      </c>
      <c r="D531" t="s">
        <v>639</v>
      </c>
      <c r="E531" t="s">
        <v>51</v>
      </c>
      <c r="F531" t="str">
        <f t="shared" si="8"/>
        <v>DHA1415DHA1170DHA1960DHA3240L</v>
      </c>
      <c r="G531" t="s">
        <v>501</v>
      </c>
    </row>
    <row r="532" spans="1:7" x14ac:dyDescent="0.25">
      <c r="A532" t="s">
        <v>567</v>
      </c>
      <c r="B532" t="s">
        <v>553</v>
      </c>
      <c r="C532" t="s">
        <v>626</v>
      </c>
      <c r="D532" t="s">
        <v>641</v>
      </c>
      <c r="E532" t="s">
        <v>4</v>
      </c>
      <c r="F532" t="str">
        <f t="shared" si="8"/>
        <v>DHA1415DHA1170DHA1960DHA3250S</v>
      </c>
      <c r="G532" t="s">
        <v>723</v>
      </c>
    </row>
    <row r="533" spans="1:7" x14ac:dyDescent="0.25">
      <c r="A533" t="s">
        <v>567</v>
      </c>
      <c r="B533" t="s">
        <v>553</v>
      </c>
      <c r="C533" t="s">
        <v>626</v>
      </c>
      <c r="D533" t="s">
        <v>641</v>
      </c>
      <c r="E533" t="s">
        <v>51</v>
      </c>
      <c r="F533" t="str">
        <f t="shared" si="8"/>
        <v>DHA1415DHA1170DHA1960DHA3250L</v>
      </c>
      <c r="G533" t="s">
        <v>723</v>
      </c>
    </row>
    <row r="534" spans="1:7" x14ac:dyDescent="0.25">
      <c r="A534" t="s">
        <v>567</v>
      </c>
      <c r="B534" t="s">
        <v>555</v>
      </c>
      <c r="C534" t="s">
        <v>608</v>
      </c>
      <c r="D534" t="s">
        <v>639</v>
      </c>
      <c r="E534" t="s">
        <v>4</v>
      </c>
      <c r="F534" t="str">
        <f t="shared" si="8"/>
        <v>DHA1415DHA1180DHA1924DHA3240S</v>
      </c>
      <c r="G534" t="s">
        <v>504</v>
      </c>
    </row>
    <row r="535" spans="1:7" x14ac:dyDescent="0.25">
      <c r="A535" t="s">
        <v>567</v>
      </c>
      <c r="B535" t="s">
        <v>555</v>
      </c>
      <c r="C535" t="s">
        <v>608</v>
      </c>
      <c r="D535" t="s">
        <v>639</v>
      </c>
      <c r="E535" t="s">
        <v>51</v>
      </c>
      <c r="F535" t="str">
        <f t="shared" si="8"/>
        <v>DHA1415DHA1180DHA1924DHA3240L</v>
      </c>
      <c r="G535" t="s">
        <v>504</v>
      </c>
    </row>
    <row r="536" spans="1:7" x14ac:dyDescent="0.25">
      <c r="A536" t="s">
        <v>567</v>
      </c>
      <c r="B536" t="s">
        <v>555</v>
      </c>
      <c r="C536" t="s">
        <v>608</v>
      </c>
      <c r="D536" t="s">
        <v>641</v>
      </c>
      <c r="E536" t="s">
        <v>4</v>
      </c>
      <c r="F536" t="str">
        <f t="shared" si="8"/>
        <v>DHA1415DHA1180DHA1924DHA3250S</v>
      </c>
      <c r="G536" t="s">
        <v>504</v>
      </c>
    </row>
    <row r="537" spans="1:7" x14ac:dyDescent="0.25">
      <c r="A537" t="s">
        <v>567</v>
      </c>
      <c r="B537" t="s">
        <v>555</v>
      </c>
      <c r="C537" t="s">
        <v>608</v>
      </c>
      <c r="D537" t="s">
        <v>641</v>
      </c>
      <c r="E537" t="s">
        <v>51</v>
      </c>
      <c r="F537" t="str">
        <f t="shared" si="8"/>
        <v>DHA1415DHA1180DHA1924DHA3250L</v>
      </c>
      <c r="G537" t="s">
        <v>504</v>
      </c>
    </row>
    <row r="538" spans="1:7" x14ac:dyDescent="0.25">
      <c r="A538" t="s">
        <v>567</v>
      </c>
      <c r="B538" t="s">
        <v>555</v>
      </c>
      <c r="C538" t="s">
        <v>609</v>
      </c>
      <c r="D538" t="s">
        <v>639</v>
      </c>
      <c r="E538" t="s">
        <v>4</v>
      </c>
      <c r="F538" t="str">
        <f t="shared" si="8"/>
        <v>DHA1415DHA1180DHA1926DHA3240S</v>
      </c>
      <c r="G538" t="s">
        <v>504</v>
      </c>
    </row>
    <row r="539" spans="1:7" x14ac:dyDescent="0.25">
      <c r="A539" t="s">
        <v>567</v>
      </c>
      <c r="B539" t="s">
        <v>555</v>
      </c>
      <c r="C539" t="s">
        <v>609</v>
      </c>
      <c r="D539" t="s">
        <v>639</v>
      </c>
      <c r="E539" t="s">
        <v>51</v>
      </c>
      <c r="F539" t="str">
        <f t="shared" si="8"/>
        <v>DHA1415DHA1180DHA1926DHA3240L</v>
      </c>
      <c r="G539" t="s">
        <v>504</v>
      </c>
    </row>
    <row r="540" spans="1:7" x14ac:dyDescent="0.25">
      <c r="A540" t="s">
        <v>567</v>
      </c>
      <c r="B540" t="s">
        <v>555</v>
      </c>
      <c r="C540" t="s">
        <v>609</v>
      </c>
      <c r="D540" t="s">
        <v>641</v>
      </c>
      <c r="E540" t="s">
        <v>4</v>
      </c>
      <c r="F540" t="str">
        <f t="shared" si="8"/>
        <v>DHA1415DHA1180DHA1926DHA3250S</v>
      </c>
      <c r="G540" t="s">
        <v>504</v>
      </c>
    </row>
    <row r="541" spans="1:7" x14ac:dyDescent="0.25">
      <c r="A541" t="s">
        <v>567</v>
      </c>
      <c r="B541" t="s">
        <v>555</v>
      </c>
      <c r="C541" t="s">
        <v>609</v>
      </c>
      <c r="D541" t="s">
        <v>641</v>
      </c>
      <c r="E541" t="s">
        <v>51</v>
      </c>
      <c r="F541" t="str">
        <f t="shared" si="8"/>
        <v>DHA1415DHA1180DHA1926DHA3250L</v>
      </c>
      <c r="G541" t="s">
        <v>504</v>
      </c>
    </row>
    <row r="542" spans="1:7" x14ac:dyDescent="0.25">
      <c r="A542" t="s">
        <v>567</v>
      </c>
      <c r="B542" t="s">
        <v>555</v>
      </c>
      <c r="C542" t="s">
        <v>610</v>
      </c>
      <c r="D542" t="s">
        <v>639</v>
      </c>
      <c r="E542" t="s">
        <v>4</v>
      </c>
      <c r="F542" t="str">
        <f t="shared" si="8"/>
        <v>DHA1415DHA1180DHA1928DHA3240S</v>
      </c>
      <c r="G542" t="s">
        <v>504</v>
      </c>
    </row>
    <row r="543" spans="1:7" x14ac:dyDescent="0.25">
      <c r="A543" t="s">
        <v>567</v>
      </c>
      <c r="B543" t="s">
        <v>555</v>
      </c>
      <c r="C543" t="s">
        <v>610</v>
      </c>
      <c r="D543" t="s">
        <v>639</v>
      </c>
      <c r="E543" t="s">
        <v>51</v>
      </c>
      <c r="F543" t="str">
        <f t="shared" si="8"/>
        <v>DHA1415DHA1180DHA1928DHA3240L</v>
      </c>
      <c r="G543" t="s">
        <v>504</v>
      </c>
    </row>
    <row r="544" spans="1:7" x14ac:dyDescent="0.25">
      <c r="A544" t="s">
        <v>567</v>
      </c>
      <c r="B544" t="s">
        <v>555</v>
      </c>
      <c r="C544" t="s">
        <v>610</v>
      </c>
      <c r="D544" t="s">
        <v>641</v>
      </c>
      <c r="E544" t="s">
        <v>4</v>
      </c>
      <c r="F544" t="str">
        <f t="shared" si="8"/>
        <v>DHA1415DHA1180DHA1928DHA3250S</v>
      </c>
      <c r="G544" t="s">
        <v>501</v>
      </c>
    </row>
    <row r="545" spans="1:7" x14ac:dyDescent="0.25">
      <c r="A545" t="s">
        <v>567</v>
      </c>
      <c r="B545" t="s">
        <v>555</v>
      </c>
      <c r="C545" t="s">
        <v>610</v>
      </c>
      <c r="D545" t="s">
        <v>641</v>
      </c>
      <c r="E545" t="s">
        <v>51</v>
      </c>
      <c r="F545" t="str">
        <f t="shared" si="8"/>
        <v>DHA1415DHA1180DHA1928DHA3250L</v>
      </c>
      <c r="G545" t="s">
        <v>504</v>
      </c>
    </row>
    <row r="546" spans="1:7" x14ac:dyDescent="0.25">
      <c r="A546" t="s">
        <v>567</v>
      </c>
      <c r="B546" t="s">
        <v>555</v>
      </c>
      <c r="C546" t="s">
        <v>611</v>
      </c>
      <c r="D546" t="s">
        <v>639</v>
      </c>
      <c r="E546" t="s">
        <v>4</v>
      </c>
      <c r="F546" t="str">
        <f t="shared" si="8"/>
        <v>DHA1415DHA1180DHA1930DHA3240S</v>
      </c>
      <c r="G546" t="s">
        <v>501</v>
      </c>
    </row>
    <row r="547" spans="1:7" x14ac:dyDescent="0.25">
      <c r="A547" t="s">
        <v>567</v>
      </c>
      <c r="B547" t="s">
        <v>555</v>
      </c>
      <c r="C547" t="s">
        <v>611</v>
      </c>
      <c r="D547" t="s">
        <v>639</v>
      </c>
      <c r="E547" t="s">
        <v>51</v>
      </c>
      <c r="F547" t="str">
        <f t="shared" si="8"/>
        <v>DHA1415DHA1180DHA1930DHA3240L</v>
      </c>
      <c r="G547" t="s">
        <v>504</v>
      </c>
    </row>
    <row r="548" spans="1:7" x14ac:dyDescent="0.25">
      <c r="A548" t="s">
        <v>567</v>
      </c>
      <c r="B548" t="s">
        <v>555</v>
      </c>
      <c r="C548" t="s">
        <v>611</v>
      </c>
      <c r="D548" t="s">
        <v>641</v>
      </c>
      <c r="E548" t="s">
        <v>4</v>
      </c>
      <c r="F548" t="str">
        <f t="shared" si="8"/>
        <v>DHA1415DHA1180DHA1930DHA3250S</v>
      </c>
      <c r="G548" t="s">
        <v>501</v>
      </c>
    </row>
    <row r="549" spans="1:7" x14ac:dyDescent="0.25">
      <c r="A549" t="s">
        <v>567</v>
      </c>
      <c r="B549" t="s">
        <v>555</v>
      </c>
      <c r="C549" t="s">
        <v>611</v>
      </c>
      <c r="D549" t="s">
        <v>641</v>
      </c>
      <c r="E549" t="s">
        <v>51</v>
      </c>
      <c r="F549" t="str">
        <f t="shared" si="8"/>
        <v>DHA1415DHA1180DHA1930DHA3250L</v>
      </c>
      <c r="G549" t="s">
        <v>504</v>
      </c>
    </row>
    <row r="550" spans="1:7" x14ac:dyDescent="0.25">
      <c r="A550" t="s">
        <v>567</v>
      </c>
      <c r="B550" t="s">
        <v>555</v>
      </c>
      <c r="C550" t="s">
        <v>612</v>
      </c>
      <c r="D550" t="s">
        <v>639</v>
      </c>
      <c r="E550" t="s">
        <v>4</v>
      </c>
      <c r="F550" t="str">
        <f t="shared" si="8"/>
        <v>DHA1415DHA1180DHA1932DHA3240S</v>
      </c>
      <c r="G550" t="s">
        <v>501</v>
      </c>
    </row>
    <row r="551" spans="1:7" x14ac:dyDescent="0.25">
      <c r="A551" t="s">
        <v>567</v>
      </c>
      <c r="B551" t="s">
        <v>555</v>
      </c>
      <c r="C551" t="s">
        <v>612</v>
      </c>
      <c r="D551" t="s">
        <v>639</v>
      </c>
      <c r="E551" t="s">
        <v>51</v>
      </c>
      <c r="F551" t="str">
        <f t="shared" si="8"/>
        <v>DHA1415DHA1180DHA1932DHA3240L</v>
      </c>
      <c r="G551" t="s">
        <v>504</v>
      </c>
    </row>
    <row r="552" spans="1:7" x14ac:dyDescent="0.25">
      <c r="A552" t="s">
        <v>567</v>
      </c>
      <c r="B552" t="s">
        <v>555</v>
      </c>
      <c r="C552" t="s">
        <v>612</v>
      </c>
      <c r="D552" t="s">
        <v>641</v>
      </c>
      <c r="E552" t="s">
        <v>4</v>
      </c>
      <c r="F552" t="str">
        <f t="shared" si="8"/>
        <v>DHA1415DHA1180DHA1932DHA3250S</v>
      </c>
      <c r="G552" t="s">
        <v>501</v>
      </c>
    </row>
    <row r="553" spans="1:7" x14ac:dyDescent="0.25">
      <c r="A553" t="s">
        <v>567</v>
      </c>
      <c r="B553" t="s">
        <v>555</v>
      </c>
      <c r="C553" t="s">
        <v>612</v>
      </c>
      <c r="D553" t="s">
        <v>641</v>
      </c>
      <c r="E553" t="s">
        <v>51</v>
      </c>
      <c r="F553" t="str">
        <f t="shared" si="8"/>
        <v>DHA1415DHA1180DHA1932DHA3250L</v>
      </c>
      <c r="G553" t="s">
        <v>504</v>
      </c>
    </row>
    <row r="554" spans="1:7" x14ac:dyDescent="0.25">
      <c r="A554" t="s">
        <v>567</v>
      </c>
      <c r="B554" t="s">
        <v>555</v>
      </c>
      <c r="C554" t="s">
        <v>613</v>
      </c>
      <c r="D554" t="s">
        <v>639</v>
      </c>
      <c r="E554" t="s">
        <v>4</v>
      </c>
      <c r="F554" t="str">
        <f t="shared" si="8"/>
        <v>DHA1415DHA1180DHA1934DHA3240S</v>
      </c>
      <c r="G554" t="s">
        <v>501</v>
      </c>
    </row>
    <row r="555" spans="1:7" x14ac:dyDescent="0.25">
      <c r="A555" t="s">
        <v>567</v>
      </c>
      <c r="B555" t="s">
        <v>555</v>
      </c>
      <c r="C555" t="s">
        <v>613</v>
      </c>
      <c r="D555" t="s">
        <v>639</v>
      </c>
      <c r="E555" t="s">
        <v>51</v>
      </c>
      <c r="F555" t="str">
        <f t="shared" si="8"/>
        <v>DHA1415DHA1180DHA1934DHA3240L</v>
      </c>
      <c r="G555" t="s">
        <v>504</v>
      </c>
    </row>
    <row r="556" spans="1:7" x14ac:dyDescent="0.25">
      <c r="A556" t="s">
        <v>567</v>
      </c>
      <c r="B556" t="s">
        <v>555</v>
      </c>
      <c r="C556" t="s">
        <v>613</v>
      </c>
      <c r="D556" t="s">
        <v>641</v>
      </c>
      <c r="E556" t="s">
        <v>4</v>
      </c>
      <c r="F556" t="str">
        <f t="shared" si="8"/>
        <v>DHA1415DHA1180DHA1934DHA3250S</v>
      </c>
      <c r="G556" t="s">
        <v>501</v>
      </c>
    </row>
    <row r="557" spans="1:7" x14ac:dyDescent="0.25">
      <c r="A557" t="s">
        <v>567</v>
      </c>
      <c r="B557" t="s">
        <v>555</v>
      </c>
      <c r="C557" t="s">
        <v>613</v>
      </c>
      <c r="D557" t="s">
        <v>641</v>
      </c>
      <c r="E557" t="s">
        <v>51</v>
      </c>
      <c r="F557" t="str">
        <f t="shared" si="8"/>
        <v>DHA1415DHA1180DHA1934DHA3250L</v>
      </c>
      <c r="G557" t="s">
        <v>504</v>
      </c>
    </row>
    <row r="558" spans="1:7" x14ac:dyDescent="0.25">
      <c r="A558" t="s">
        <v>567</v>
      </c>
      <c r="B558" t="s">
        <v>555</v>
      </c>
      <c r="C558" t="s">
        <v>614</v>
      </c>
      <c r="D558" t="s">
        <v>639</v>
      </c>
      <c r="E558" t="s">
        <v>4</v>
      </c>
      <c r="F558" t="str">
        <f t="shared" si="8"/>
        <v>DHA1415DHA1180DHA1936DHA3240S</v>
      </c>
      <c r="G558" t="s">
        <v>501</v>
      </c>
    </row>
    <row r="559" spans="1:7" x14ac:dyDescent="0.25">
      <c r="A559" t="s">
        <v>567</v>
      </c>
      <c r="B559" t="s">
        <v>555</v>
      </c>
      <c r="C559" t="s">
        <v>614</v>
      </c>
      <c r="D559" t="s">
        <v>639</v>
      </c>
      <c r="E559" t="s">
        <v>51</v>
      </c>
      <c r="F559" t="str">
        <f t="shared" si="8"/>
        <v>DHA1415DHA1180DHA1936DHA3240L</v>
      </c>
      <c r="G559" t="s">
        <v>504</v>
      </c>
    </row>
    <row r="560" spans="1:7" x14ac:dyDescent="0.25">
      <c r="A560" t="s">
        <v>567</v>
      </c>
      <c r="B560" t="s">
        <v>555</v>
      </c>
      <c r="C560" t="s">
        <v>614</v>
      </c>
      <c r="D560" t="s">
        <v>641</v>
      </c>
      <c r="E560" t="s">
        <v>4</v>
      </c>
      <c r="F560" t="str">
        <f t="shared" si="8"/>
        <v>DHA1415DHA1180DHA1936DHA3250S</v>
      </c>
      <c r="G560" t="s">
        <v>501</v>
      </c>
    </row>
    <row r="561" spans="1:7" x14ac:dyDescent="0.25">
      <c r="A561" t="s">
        <v>567</v>
      </c>
      <c r="B561" t="s">
        <v>555</v>
      </c>
      <c r="C561" t="s">
        <v>614</v>
      </c>
      <c r="D561" t="s">
        <v>641</v>
      </c>
      <c r="E561" t="s">
        <v>51</v>
      </c>
      <c r="F561" t="str">
        <f t="shared" si="8"/>
        <v>DHA1415DHA1180DHA1936DHA3250L</v>
      </c>
      <c r="G561" t="s">
        <v>504</v>
      </c>
    </row>
    <row r="562" spans="1:7" x14ac:dyDescent="0.25">
      <c r="A562" t="s">
        <v>567</v>
      </c>
      <c r="B562" t="s">
        <v>555</v>
      </c>
      <c r="C562" t="s">
        <v>615</v>
      </c>
      <c r="D562" t="s">
        <v>639</v>
      </c>
      <c r="E562" t="s">
        <v>4</v>
      </c>
      <c r="F562" t="str">
        <f t="shared" si="8"/>
        <v>DHA1415DHA1180DHA1938DHA3240S</v>
      </c>
      <c r="G562" t="s">
        <v>501</v>
      </c>
    </row>
    <row r="563" spans="1:7" x14ac:dyDescent="0.25">
      <c r="A563" t="s">
        <v>567</v>
      </c>
      <c r="B563" t="s">
        <v>555</v>
      </c>
      <c r="C563" t="s">
        <v>615</v>
      </c>
      <c r="D563" t="s">
        <v>639</v>
      </c>
      <c r="E563" t="s">
        <v>51</v>
      </c>
      <c r="F563" t="str">
        <f t="shared" si="8"/>
        <v>DHA1415DHA1180DHA1938DHA3240L</v>
      </c>
      <c r="G563" t="s">
        <v>501</v>
      </c>
    </row>
    <row r="564" spans="1:7" x14ac:dyDescent="0.25">
      <c r="A564" t="s">
        <v>567</v>
      </c>
      <c r="B564" t="s">
        <v>555</v>
      </c>
      <c r="C564" t="s">
        <v>615</v>
      </c>
      <c r="D564" t="s">
        <v>641</v>
      </c>
      <c r="E564" t="s">
        <v>4</v>
      </c>
      <c r="F564" t="str">
        <f t="shared" si="8"/>
        <v>DHA1415DHA1180DHA1938DHA3250S</v>
      </c>
      <c r="G564" t="s">
        <v>501</v>
      </c>
    </row>
    <row r="565" spans="1:7" x14ac:dyDescent="0.25">
      <c r="A565" t="s">
        <v>567</v>
      </c>
      <c r="B565" t="s">
        <v>555</v>
      </c>
      <c r="C565" t="s">
        <v>615</v>
      </c>
      <c r="D565" t="s">
        <v>641</v>
      </c>
      <c r="E565" t="s">
        <v>51</v>
      </c>
      <c r="F565" t="str">
        <f t="shared" si="8"/>
        <v>DHA1415DHA1180DHA1938DHA3250L</v>
      </c>
      <c r="G565" t="s">
        <v>501</v>
      </c>
    </row>
    <row r="566" spans="1:7" x14ac:dyDescent="0.25">
      <c r="A566" t="s">
        <v>567</v>
      </c>
      <c r="B566" t="s">
        <v>555</v>
      </c>
      <c r="C566" t="s">
        <v>616</v>
      </c>
      <c r="D566" t="s">
        <v>639</v>
      </c>
      <c r="E566" t="s">
        <v>4</v>
      </c>
      <c r="F566" t="str">
        <f t="shared" si="8"/>
        <v>DHA1415DHA1180DHA1940DHA3240S</v>
      </c>
      <c r="G566" t="s">
        <v>501</v>
      </c>
    </row>
    <row r="567" spans="1:7" x14ac:dyDescent="0.25">
      <c r="A567" t="s">
        <v>567</v>
      </c>
      <c r="B567" t="s">
        <v>555</v>
      </c>
      <c r="C567" t="s">
        <v>616</v>
      </c>
      <c r="D567" t="s">
        <v>639</v>
      </c>
      <c r="E567" t="s">
        <v>51</v>
      </c>
      <c r="F567" t="str">
        <f t="shared" si="8"/>
        <v>DHA1415DHA1180DHA1940DHA3240L</v>
      </c>
      <c r="G567" t="s">
        <v>501</v>
      </c>
    </row>
    <row r="568" spans="1:7" x14ac:dyDescent="0.25">
      <c r="A568" t="s">
        <v>567</v>
      </c>
      <c r="B568" t="s">
        <v>555</v>
      </c>
      <c r="C568" t="s">
        <v>616</v>
      </c>
      <c r="D568" t="s">
        <v>641</v>
      </c>
      <c r="E568" t="s">
        <v>4</v>
      </c>
      <c r="F568" t="str">
        <f t="shared" si="8"/>
        <v>DHA1415DHA1180DHA1940DHA3250S</v>
      </c>
      <c r="G568" t="s">
        <v>501</v>
      </c>
    </row>
    <row r="569" spans="1:7" x14ac:dyDescent="0.25">
      <c r="A569" t="s">
        <v>567</v>
      </c>
      <c r="B569" t="s">
        <v>555</v>
      </c>
      <c r="C569" t="s">
        <v>616</v>
      </c>
      <c r="D569" t="s">
        <v>641</v>
      </c>
      <c r="E569" t="s">
        <v>51</v>
      </c>
      <c r="F569" t="str">
        <f t="shared" si="8"/>
        <v>DHA1415DHA1180DHA1940DHA3250L</v>
      </c>
      <c r="G569" t="s">
        <v>501</v>
      </c>
    </row>
    <row r="570" spans="1:7" x14ac:dyDescent="0.25">
      <c r="A570" t="s">
        <v>567</v>
      </c>
      <c r="B570" t="s">
        <v>555</v>
      </c>
      <c r="C570" t="s">
        <v>617</v>
      </c>
      <c r="D570" t="s">
        <v>639</v>
      </c>
      <c r="E570" t="s">
        <v>4</v>
      </c>
      <c r="F570" t="str">
        <f t="shared" si="8"/>
        <v>DHA1415DHA1180DHA1942DHA3240S</v>
      </c>
      <c r="G570" t="s">
        <v>501</v>
      </c>
    </row>
    <row r="571" spans="1:7" x14ac:dyDescent="0.25">
      <c r="A571" t="s">
        <v>567</v>
      </c>
      <c r="B571" t="s">
        <v>555</v>
      </c>
      <c r="C571" t="s">
        <v>617</v>
      </c>
      <c r="D571" t="s">
        <v>639</v>
      </c>
      <c r="E571" t="s">
        <v>51</v>
      </c>
      <c r="F571" t="str">
        <f t="shared" si="8"/>
        <v>DHA1415DHA1180DHA1942DHA3240L</v>
      </c>
      <c r="G571" t="s">
        <v>501</v>
      </c>
    </row>
    <row r="572" spans="1:7" x14ac:dyDescent="0.25">
      <c r="A572" t="s">
        <v>567</v>
      </c>
      <c r="B572" t="s">
        <v>555</v>
      </c>
      <c r="C572" t="s">
        <v>617</v>
      </c>
      <c r="D572" t="s">
        <v>641</v>
      </c>
      <c r="E572" t="s">
        <v>4</v>
      </c>
      <c r="F572" t="str">
        <f t="shared" si="8"/>
        <v>DHA1415DHA1180DHA1942DHA3250S</v>
      </c>
      <c r="G572" t="s">
        <v>501</v>
      </c>
    </row>
    <row r="573" spans="1:7" x14ac:dyDescent="0.25">
      <c r="A573" t="s">
        <v>567</v>
      </c>
      <c r="B573" t="s">
        <v>555</v>
      </c>
      <c r="C573" t="s">
        <v>617</v>
      </c>
      <c r="D573" t="s">
        <v>641</v>
      </c>
      <c r="E573" t="s">
        <v>51</v>
      </c>
      <c r="F573" t="str">
        <f t="shared" si="8"/>
        <v>DHA1415DHA1180DHA1942DHA3250L</v>
      </c>
      <c r="G573" t="s">
        <v>501</v>
      </c>
    </row>
    <row r="574" spans="1:7" x14ac:dyDescent="0.25">
      <c r="A574" t="s">
        <v>567</v>
      </c>
      <c r="B574" t="s">
        <v>555</v>
      </c>
      <c r="C574" t="s">
        <v>618</v>
      </c>
      <c r="D574" t="s">
        <v>639</v>
      </c>
      <c r="E574" t="s">
        <v>4</v>
      </c>
      <c r="F574" t="str">
        <f t="shared" si="8"/>
        <v>DHA1415DHA1180DHA1944DHA3240S</v>
      </c>
      <c r="G574" t="s">
        <v>501</v>
      </c>
    </row>
    <row r="575" spans="1:7" x14ac:dyDescent="0.25">
      <c r="A575" t="s">
        <v>567</v>
      </c>
      <c r="B575" t="s">
        <v>555</v>
      </c>
      <c r="C575" t="s">
        <v>618</v>
      </c>
      <c r="D575" t="s">
        <v>639</v>
      </c>
      <c r="E575" t="s">
        <v>51</v>
      </c>
      <c r="F575" t="str">
        <f t="shared" si="8"/>
        <v>DHA1415DHA1180DHA1944DHA3240L</v>
      </c>
      <c r="G575" t="s">
        <v>501</v>
      </c>
    </row>
    <row r="576" spans="1:7" x14ac:dyDescent="0.25">
      <c r="A576" t="s">
        <v>567</v>
      </c>
      <c r="B576" t="s">
        <v>555</v>
      </c>
      <c r="C576" t="s">
        <v>618</v>
      </c>
      <c r="D576" t="s">
        <v>641</v>
      </c>
      <c r="E576" t="s">
        <v>4</v>
      </c>
      <c r="F576" t="str">
        <f t="shared" si="8"/>
        <v>DHA1415DHA1180DHA1944DHA3250S</v>
      </c>
      <c r="G576" t="s">
        <v>501</v>
      </c>
    </row>
    <row r="577" spans="1:7" x14ac:dyDescent="0.25">
      <c r="A577" t="s">
        <v>567</v>
      </c>
      <c r="B577" t="s">
        <v>555</v>
      </c>
      <c r="C577" t="s">
        <v>618</v>
      </c>
      <c r="D577" t="s">
        <v>641</v>
      </c>
      <c r="E577" t="s">
        <v>51</v>
      </c>
      <c r="F577" t="str">
        <f t="shared" si="8"/>
        <v>DHA1415DHA1180DHA1944DHA3250L</v>
      </c>
      <c r="G577" t="s">
        <v>501</v>
      </c>
    </row>
    <row r="578" spans="1:7" x14ac:dyDescent="0.25">
      <c r="A578" t="s">
        <v>567</v>
      </c>
      <c r="B578" t="s">
        <v>555</v>
      </c>
      <c r="C578" t="s">
        <v>619</v>
      </c>
      <c r="D578" t="s">
        <v>639</v>
      </c>
      <c r="E578" t="s">
        <v>4</v>
      </c>
      <c r="F578" t="str">
        <f t="shared" si="8"/>
        <v>DHA1415DHA1180DHA1946DHA3240S</v>
      </c>
      <c r="G578" t="s">
        <v>501</v>
      </c>
    </row>
    <row r="579" spans="1:7" x14ac:dyDescent="0.25">
      <c r="A579" t="s">
        <v>567</v>
      </c>
      <c r="B579" t="s">
        <v>555</v>
      </c>
      <c r="C579" t="s">
        <v>619</v>
      </c>
      <c r="D579" t="s">
        <v>639</v>
      </c>
      <c r="E579" t="s">
        <v>51</v>
      </c>
      <c r="F579" t="str">
        <f t="shared" ref="F579:F642" si="9">CONCATENATE(A579,B579,C579,D579,E579)</f>
        <v>DHA1415DHA1180DHA1946DHA3240L</v>
      </c>
      <c r="G579" t="s">
        <v>501</v>
      </c>
    </row>
    <row r="580" spans="1:7" x14ac:dyDescent="0.25">
      <c r="A580" t="s">
        <v>567</v>
      </c>
      <c r="B580" t="s">
        <v>555</v>
      </c>
      <c r="C580" t="s">
        <v>619</v>
      </c>
      <c r="D580" t="s">
        <v>641</v>
      </c>
      <c r="E580" t="s">
        <v>4</v>
      </c>
      <c r="F580" t="str">
        <f t="shared" si="9"/>
        <v>DHA1415DHA1180DHA1946DHA3250S</v>
      </c>
      <c r="G580" t="s">
        <v>501</v>
      </c>
    </row>
    <row r="581" spans="1:7" x14ac:dyDescent="0.25">
      <c r="A581" t="s">
        <v>567</v>
      </c>
      <c r="B581" t="s">
        <v>555</v>
      </c>
      <c r="C581" t="s">
        <v>619</v>
      </c>
      <c r="D581" t="s">
        <v>641</v>
      </c>
      <c r="E581" t="s">
        <v>51</v>
      </c>
      <c r="F581" t="str">
        <f t="shared" si="9"/>
        <v>DHA1415DHA1180DHA1946DHA3250L</v>
      </c>
      <c r="G581" t="s">
        <v>501</v>
      </c>
    </row>
    <row r="582" spans="1:7" x14ac:dyDescent="0.25">
      <c r="A582" t="s">
        <v>567</v>
      </c>
      <c r="B582" t="s">
        <v>555</v>
      </c>
      <c r="C582" t="s">
        <v>620</v>
      </c>
      <c r="D582" t="s">
        <v>639</v>
      </c>
      <c r="E582" t="s">
        <v>4</v>
      </c>
      <c r="F582" t="str">
        <f t="shared" si="9"/>
        <v>DHA1415DHA1180DHA1948DHA3240S</v>
      </c>
      <c r="G582" t="s">
        <v>501</v>
      </c>
    </row>
    <row r="583" spans="1:7" x14ac:dyDescent="0.25">
      <c r="A583" t="s">
        <v>567</v>
      </c>
      <c r="B583" t="s">
        <v>555</v>
      </c>
      <c r="C583" t="s">
        <v>620</v>
      </c>
      <c r="D583" t="s">
        <v>639</v>
      </c>
      <c r="E583" t="s">
        <v>51</v>
      </c>
      <c r="F583" t="str">
        <f t="shared" si="9"/>
        <v>DHA1415DHA1180DHA1948DHA3240L</v>
      </c>
      <c r="G583" t="s">
        <v>501</v>
      </c>
    </row>
    <row r="584" spans="1:7" x14ac:dyDescent="0.25">
      <c r="A584" t="s">
        <v>567</v>
      </c>
      <c r="B584" t="s">
        <v>555</v>
      </c>
      <c r="C584" t="s">
        <v>620</v>
      </c>
      <c r="D584" t="s">
        <v>641</v>
      </c>
      <c r="E584" t="s">
        <v>4</v>
      </c>
      <c r="F584" t="str">
        <f t="shared" si="9"/>
        <v>DHA1415DHA1180DHA1948DHA3250S</v>
      </c>
      <c r="G584" t="s">
        <v>723</v>
      </c>
    </row>
    <row r="585" spans="1:7" x14ac:dyDescent="0.25">
      <c r="A585" t="s">
        <v>567</v>
      </c>
      <c r="B585" t="s">
        <v>555</v>
      </c>
      <c r="C585" t="s">
        <v>620</v>
      </c>
      <c r="D585" t="s">
        <v>641</v>
      </c>
      <c r="E585" t="s">
        <v>51</v>
      </c>
      <c r="F585" t="str">
        <f t="shared" si="9"/>
        <v>DHA1415DHA1180DHA1948DHA3250L</v>
      </c>
      <c r="G585" t="s">
        <v>501</v>
      </c>
    </row>
    <row r="586" spans="1:7" x14ac:dyDescent="0.25">
      <c r="A586" t="s">
        <v>567</v>
      </c>
      <c r="B586" t="s">
        <v>555</v>
      </c>
      <c r="C586" t="s">
        <v>621</v>
      </c>
      <c r="D586" t="s">
        <v>639</v>
      </c>
      <c r="E586" t="s">
        <v>4</v>
      </c>
      <c r="F586" t="str">
        <f t="shared" si="9"/>
        <v>DHA1415DHA1180DHA1950DHA3240S</v>
      </c>
      <c r="G586" t="s">
        <v>723</v>
      </c>
    </row>
    <row r="587" spans="1:7" x14ac:dyDescent="0.25">
      <c r="A587" t="s">
        <v>567</v>
      </c>
      <c r="B587" t="s">
        <v>555</v>
      </c>
      <c r="C587" t="s">
        <v>621</v>
      </c>
      <c r="D587" t="s">
        <v>639</v>
      </c>
      <c r="E587" t="s">
        <v>51</v>
      </c>
      <c r="F587" t="str">
        <f t="shared" si="9"/>
        <v>DHA1415DHA1180DHA1950DHA3240L</v>
      </c>
      <c r="G587" t="s">
        <v>501</v>
      </c>
    </row>
    <row r="588" spans="1:7" x14ac:dyDescent="0.25">
      <c r="A588" t="s">
        <v>567</v>
      </c>
      <c r="B588" t="s">
        <v>555</v>
      </c>
      <c r="C588" t="s">
        <v>621</v>
      </c>
      <c r="D588" t="s">
        <v>641</v>
      </c>
      <c r="E588" t="s">
        <v>4</v>
      </c>
      <c r="F588" t="str">
        <f t="shared" si="9"/>
        <v>DHA1415DHA1180DHA1950DHA3250S</v>
      </c>
      <c r="G588" t="s">
        <v>723</v>
      </c>
    </row>
    <row r="589" spans="1:7" x14ac:dyDescent="0.25">
      <c r="A589" t="s">
        <v>567</v>
      </c>
      <c r="B589" t="s">
        <v>555</v>
      </c>
      <c r="C589" t="s">
        <v>621</v>
      </c>
      <c r="D589" t="s">
        <v>641</v>
      </c>
      <c r="E589" t="s">
        <v>51</v>
      </c>
      <c r="F589" t="str">
        <f t="shared" si="9"/>
        <v>DHA1415DHA1180DHA1950DHA3250L</v>
      </c>
      <c r="G589" t="s">
        <v>501</v>
      </c>
    </row>
    <row r="590" spans="1:7" x14ac:dyDescent="0.25">
      <c r="A590" t="s">
        <v>567</v>
      </c>
      <c r="B590" t="s">
        <v>555</v>
      </c>
      <c r="C590" t="s">
        <v>622</v>
      </c>
      <c r="D590" t="s">
        <v>639</v>
      </c>
      <c r="E590" t="s">
        <v>4</v>
      </c>
      <c r="F590" t="str">
        <f t="shared" si="9"/>
        <v>DHA1415DHA1180DHA1952DHA3240S</v>
      </c>
      <c r="G590" t="s">
        <v>723</v>
      </c>
    </row>
    <row r="591" spans="1:7" x14ac:dyDescent="0.25">
      <c r="A591" t="s">
        <v>567</v>
      </c>
      <c r="B591" t="s">
        <v>555</v>
      </c>
      <c r="C591" t="s">
        <v>622</v>
      </c>
      <c r="D591" t="s">
        <v>639</v>
      </c>
      <c r="E591" t="s">
        <v>51</v>
      </c>
      <c r="F591" t="str">
        <f t="shared" si="9"/>
        <v>DHA1415DHA1180DHA1952DHA3240L</v>
      </c>
      <c r="G591" t="s">
        <v>501</v>
      </c>
    </row>
    <row r="592" spans="1:7" x14ac:dyDescent="0.25">
      <c r="A592" t="s">
        <v>567</v>
      </c>
      <c r="B592" t="s">
        <v>555</v>
      </c>
      <c r="C592" t="s">
        <v>622</v>
      </c>
      <c r="D592" t="s">
        <v>641</v>
      </c>
      <c r="E592" t="s">
        <v>4</v>
      </c>
      <c r="F592" t="str">
        <f t="shared" si="9"/>
        <v>DHA1415DHA1180DHA1952DHA3250S</v>
      </c>
      <c r="G592" t="s">
        <v>723</v>
      </c>
    </row>
    <row r="593" spans="1:7" x14ac:dyDescent="0.25">
      <c r="A593" t="s">
        <v>567</v>
      </c>
      <c r="B593" t="s">
        <v>555</v>
      </c>
      <c r="C593" t="s">
        <v>622</v>
      </c>
      <c r="D593" t="s">
        <v>641</v>
      </c>
      <c r="E593" t="s">
        <v>51</v>
      </c>
      <c r="F593" t="str">
        <f t="shared" si="9"/>
        <v>DHA1415DHA1180DHA1952DHA3250L</v>
      </c>
      <c r="G593" t="s">
        <v>501</v>
      </c>
    </row>
    <row r="594" spans="1:7" x14ac:dyDescent="0.25">
      <c r="A594" t="s">
        <v>567</v>
      </c>
      <c r="B594" t="s">
        <v>555</v>
      </c>
      <c r="C594" t="s">
        <v>623</v>
      </c>
      <c r="D594" t="s">
        <v>639</v>
      </c>
      <c r="E594" t="s">
        <v>4</v>
      </c>
      <c r="F594" t="str">
        <f t="shared" si="9"/>
        <v>DHA1415DHA1180DHA1954DHA3240S</v>
      </c>
      <c r="G594" t="s">
        <v>723</v>
      </c>
    </row>
    <row r="595" spans="1:7" x14ac:dyDescent="0.25">
      <c r="A595" t="s">
        <v>567</v>
      </c>
      <c r="B595" t="s">
        <v>555</v>
      </c>
      <c r="C595" t="s">
        <v>623</v>
      </c>
      <c r="D595" t="s">
        <v>639</v>
      </c>
      <c r="E595" t="s">
        <v>51</v>
      </c>
      <c r="F595" t="str">
        <f t="shared" si="9"/>
        <v>DHA1415DHA1180DHA1954DHA3240L</v>
      </c>
      <c r="G595" t="s">
        <v>501</v>
      </c>
    </row>
    <row r="596" spans="1:7" x14ac:dyDescent="0.25">
      <c r="A596" t="s">
        <v>567</v>
      </c>
      <c r="B596" t="s">
        <v>555</v>
      </c>
      <c r="C596" t="s">
        <v>623</v>
      </c>
      <c r="D596" t="s">
        <v>641</v>
      </c>
      <c r="E596" t="s">
        <v>4</v>
      </c>
      <c r="F596" t="str">
        <f t="shared" si="9"/>
        <v>DHA1415DHA1180DHA1954DHA3250S</v>
      </c>
      <c r="G596" t="s">
        <v>723</v>
      </c>
    </row>
    <row r="597" spans="1:7" x14ac:dyDescent="0.25">
      <c r="A597" t="s">
        <v>567</v>
      </c>
      <c r="B597" t="s">
        <v>555</v>
      </c>
      <c r="C597" t="s">
        <v>623</v>
      </c>
      <c r="D597" t="s">
        <v>641</v>
      </c>
      <c r="E597" t="s">
        <v>51</v>
      </c>
      <c r="F597" t="str">
        <f t="shared" si="9"/>
        <v>DHA1415DHA1180DHA1954DHA3250L</v>
      </c>
      <c r="G597" t="s">
        <v>501</v>
      </c>
    </row>
    <row r="598" spans="1:7" x14ac:dyDescent="0.25">
      <c r="A598" t="s">
        <v>567</v>
      </c>
      <c r="B598" t="s">
        <v>555</v>
      </c>
      <c r="C598" t="s">
        <v>624</v>
      </c>
      <c r="D598" t="s">
        <v>639</v>
      </c>
      <c r="E598" t="s">
        <v>4</v>
      </c>
      <c r="F598" t="str">
        <f t="shared" si="9"/>
        <v>DHA1415DHA1180DHA1956DHA3240S</v>
      </c>
      <c r="G598" t="s">
        <v>723</v>
      </c>
    </row>
    <row r="599" spans="1:7" x14ac:dyDescent="0.25">
      <c r="A599" t="s">
        <v>567</v>
      </c>
      <c r="B599" t="s">
        <v>555</v>
      </c>
      <c r="C599" t="s">
        <v>624</v>
      </c>
      <c r="D599" t="s">
        <v>639</v>
      </c>
      <c r="E599" t="s">
        <v>51</v>
      </c>
      <c r="F599" t="str">
        <f t="shared" si="9"/>
        <v>DHA1415DHA1180DHA1956DHA3240L</v>
      </c>
      <c r="G599" t="s">
        <v>501</v>
      </c>
    </row>
    <row r="600" spans="1:7" x14ac:dyDescent="0.25">
      <c r="A600" t="s">
        <v>567</v>
      </c>
      <c r="B600" t="s">
        <v>555</v>
      </c>
      <c r="C600" t="s">
        <v>624</v>
      </c>
      <c r="D600" t="s">
        <v>641</v>
      </c>
      <c r="E600" t="s">
        <v>4</v>
      </c>
      <c r="F600" t="str">
        <f t="shared" si="9"/>
        <v>DHA1415DHA1180DHA1956DHA3250S</v>
      </c>
      <c r="G600" t="s">
        <v>723</v>
      </c>
    </row>
    <row r="601" spans="1:7" x14ac:dyDescent="0.25">
      <c r="A601" t="s">
        <v>567</v>
      </c>
      <c r="B601" t="s">
        <v>555</v>
      </c>
      <c r="C601" t="s">
        <v>624</v>
      </c>
      <c r="D601" t="s">
        <v>641</v>
      </c>
      <c r="E601" t="s">
        <v>51</v>
      </c>
      <c r="F601" t="str">
        <f t="shared" si="9"/>
        <v>DHA1415DHA1180DHA1956DHA3250L</v>
      </c>
      <c r="G601" t="s">
        <v>501</v>
      </c>
    </row>
    <row r="602" spans="1:7" x14ac:dyDescent="0.25">
      <c r="A602" t="s">
        <v>567</v>
      </c>
      <c r="B602" t="s">
        <v>555</v>
      </c>
      <c r="C602" t="s">
        <v>625</v>
      </c>
      <c r="D602" t="s">
        <v>639</v>
      </c>
      <c r="E602" t="s">
        <v>4</v>
      </c>
      <c r="F602" t="str">
        <f t="shared" si="9"/>
        <v>DHA1415DHA1180DHA1958DHA3240S</v>
      </c>
      <c r="G602" t="s">
        <v>723</v>
      </c>
    </row>
    <row r="603" spans="1:7" x14ac:dyDescent="0.25">
      <c r="A603" t="s">
        <v>567</v>
      </c>
      <c r="B603" t="s">
        <v>555</v>
      </c>
      <c r="C603" t="s">
        <v>625</v>
      </c>
      <c r="D603" t="s">
        <v>639</v>
      </c>
      <c r="E603" t="s">
        <v>51</v>
      </c>
      <c r="F603" t="str">
        <f t="shared" si="9"/>
        <v>DHA1415DHA1180DHA1958DHA3240L</v>
      </c>
      <c r="G603" t="s">
        <v>501</v>
      </c>
    </row>
    <row r="604" spans="1:7" x14ac:dyDescent="0.25">
      <c r="A604" t="s">
        <v>567</v>
      </c>
      <c r="B604" t="s">
        <v>555</v>
      </c>
      <c r="C604" t="s">
        <v>625</v>
      </c>
      <c r="D604" t="s">
        <v>641</v>
      </c>
      <c r="E604" t="s">
        <v>4</v>
      </c>
      <c r="F604" t="str">
        <f t="shared" si="9"/>
        <v>DHA1415DHA1180DHA1958DHA3250S</v>
      </c>
      <c r="G604" t="s">
        <v>723</v>
      </c>
    </row>
    <row r="605" spans="1:7" x14ac:dyDescent="0.25">
      <c r="A605" t="s">
        <v>567</v>
      </c>
      <c r="B605" t="s">
        <v>555</v>
      </c>
      <c r="C605" t="s">
        <v>625</v>
      </c>
      <c r="D605" t="s">
        <v>641</v>
      </c>
      <c r="E605" t="s">
        <v>51</v>
      </c>
      <c r="F605" t="str">
        <f t="shared" si="9"/>
        <v>DHA1415DHA1180DHA1958DHA3250L</v>
      </c>
      <c r="G605" t="s">
        <v>501</v>
      </c>
    </row>
    <row r="606" spans="1:7" x14ac:dyDescent="0.25">
      <c r="A606" t="s">
        <v>567</v>
      </c>
      <c r="B606" t="s">
        <v>555</v>
      </c>
      <c r="C606" t="s">
        <v>626</v>
      </c>
      <c r="D606" t="s">
        <v>639</v>
      </c>
      <c r="E606" t="s">
        <v>4</v>
      </c>
      <c r="F606" t="str">
        <f t="shared" si="9"/>
        <v>DHA1415DHA1180DHA1960DHA3240S</v>
      </c>
      <c r="G606" t="s">
        <v>723</v>
      </c>
    </row>
    <row r="607" spans="1:7" x14ac:dyDescent="0.25">
      <c r="A607" t="s">
        <v>567</v>
      </c>
      <c r="B607" t="s">
        <v>555</v>
      </c>
      <c r="C607" t="s">
        <v>626</v>
      </c>
      <c r="D607" t="s">
        <v>639</v>
      </c>
      <c r="E607" t="s">
        <v>51</v>
      </c>
      <c r="F607" t="str">
        <f t="shared" si="9"/>
        <v>DHA1415DHA1180DHA1960DHA3240L</v>
      </c>
      <c r="G607" t="s">
        <v>723</v>
      </c>
    </row>
    <row r="608" spans="1:7" x14ac:dyDescent="0.25">
      <c r="A608" t="s">
        <v>567</v>
      </c>
      <c r="B608" t="s">
        <v>555</v>
      </c>
      <c r="C608" t="s">
        <v>626</v>
      </c>
      <c r="D608" t="s">
        <v>641</v>
      </c>
      <c r="E608" t="s">
        <v>4</v>
      </c>
      <c r="F608" t="str">
        <f t="shared" si="9"/>
        <v>DHA1415DHA1180DHA1960DHA3250S</v>
      </c>
      <c r="G608" t="s">
        <v>723</v>
      </c>
    </row>
    <row r="609" spans="1:7" x14ac:dyDescent="0.25">
      <c r="A609" t="s">
        <v>567</v>
      </c>
      <c r="B609" t="s">
        <v>555</v>
      </c>
      <c r="C609" t="s">
        <v>626</v>
      </c>
      <c r="D609" t="s">
        <v>641</v>
      </c>
      <c r="E609" t="s">
        <v>51</v>
      </c>
      <c r="F609" t="str">
        <f t="shared" si="9"/>
        <v>DHA1415DHA1180DHA1960DHA3250L</v>
      </c>
      <c r="G609" t="s">
        <v>723</v>
      </c>
    </row>
    <row r="610" spans="1:7" x14ac:dyDescent="0.25">
      <c r="A610" t="s">
        <v>568</v>
      </c>
      <c r="B610" t="s">
        <v>550</v>
      </c>
      <c r="C610" t="s">
        <v>608</v>
      </c>
      <c r="D610" t="s">
        <v>639</v>
      </c>
      <c r="E610" t="s">
        <v>4</v>
      </c>
      <c r="F610" t="str">
        <f t="shared" si="9"/>
        <v>DHA1425DHA1150DHA1924DHA3240S</v>
      </c>
      <c r="G610" t="s">
        <v>504</v>
      </c>
    </row>
    <row r="611" spans="1:7" x14ac:dyDescent="0.25">
      <c r="A611" t="s">
        <v>568</v>
      </c>
      <c r="B611" t="s">
        <v>550</v>
      </c>
      <c r="C611" t="s">
        <v>608</v>
      </c>
      <c r="D611" t="s">
        <v>639</v>
      </c>
      <c r="E611" t="s">
        <v>51</v>
      </c>
      <c r="F611" t="str">
        <f t="shared" si="9"/>
        <v>DHA1425DHA1150DHA1924DHA3240L</v>
      </c>
      <c r="G611" t="s">
        <v>504</v>
      </c>
    </row>
    <row r="612" spans="1:7" x14ac:dyDescent="0.25">
      <c r="A612" t="s">
        <v>568</v>
      </c>
      <c r="B612" t="s">
        <v>550</v>
      </c>
      <c r="C612" t="s">
        <v>608</v>
      </c>
      <c r="D612" t="s">
        <v>641</v>
      </c>
      <c r="E612" t="s">
        <v>4</v>
      </c>
      <c r="F612" t="str">
        <f t="shared" si="9"/>
        <v>DHA1425DHA1150DHA1924DHA3250S</v>
      </c>
      <c r="G612" t="s">
        <v>504</v>
      </c>
    </row>
    <row r="613" spans="1:7" x14ac:dyDescent="0.25">
      <c r="A613" t="s">
        <v>568</v>
      </c>
      <c r="B613" t="s">
        <v>550</v>
      </c>
      <c r="C613" t="s">
        <v>608</v>
      </c>
      <c r="D613" t="s">
        <v>641</v>
      </c>
      <c r="E613" t="s">
        <v>51</v>
      </c>
      <c r="F613" t="str">
        <f t="shared" si="9"/>
        <v>DHA1425DHA1150DHA1924DHA3250L</v>
      </c>
      <c r="G613" t="s">
        <v>504</v>
      </c>
    </row>
    <row r="614" spans="1:7" x14ac:dyDescent="0.25">
      <c r="A614" t="s">
        <v>568</v>
      </c>
      <c r="B614" t="s">
        <v>550</v>
      </c>
      <c r="C614" t="s">
        <v>609</v>
      </c>
      <c r="D614" t="s">
        <v>639</v>
      </c>
      <c r="E614" t="s">
        <v>4</v>
      </c>
      <c r="F614" t="str">
        <f t="shared" si="9"/>
        <v>DHA1425DHA1150DHA1926DHA3240S</v>
      </c>
      <c r="G614" t="s">
        <v>504</v>
      </c>
    </row>
    <row r="615" spans="1:7" x14ac:dyDescent="0.25">
      <c r="A615" t="s">
        <v>568</v>
      </c>
      <c r="B615" t="s">
        <v>550</v>
      </c>
      <c r="C615" t="s">
        <v>609</v>
      </c>
      <c r="D615" t="s">
        <v>639</v>
      </c>
      <c r="E615" t="s">
        <v>51</v>
      </c>
      <c r="F615" t="str">
        <f t="shared" si="9"/>
        <v>DHA1425DHA1150DHA1926DHA3240L</v>
      </c>
      <c r="G615" t="s">
        <v>504</v>
      </c>
    </row>
    <row r="616" spans="1:7" x14ac:dyDescent="0.25">
      <c r="A616" t="s">
        <v>568</v>
      </c>
      <c r="B616" t="s">
        <v>550</v>
      </c>
      <c r="C616" t="s">
        <v>609</v>
      </c>
      <c r="D616" t="s">
        <v>641</v>
      </c>
      <c r="E616" t="s">
        <v>4</v>
      </c>
      <c r="F616" t="str">
        <f t="shared" si="9"/>
        <v>DHA1425DHA1150DHA1926DHA3250S</v>
      </c>
      <c r="G616" t="s">
        <v>501</v>
      </c>
    </row>
    <row r="617" spans="1:7" x14ac:dyDescent="0.25">
      <c r="A617" t="s">
        <v>568</v>
      </c>
      <c r="B617" t="s">
        <v>550</v>
      </c>
      <c r="C617" t="s">
        <v>609</v>
      </c>
      <c r="D617" t="s">
        <v>641</v>
      </c>
      <c r="E617" t="s">
        <v>51</v>
      </c>
      <c r="F617" t="str">
        <f t="shared" si="9"/>
        <v>DHA1425DHA1150DHA1926DHA3250L</v>
      </c>
      <c r="G617" t="s">
        <v>504</v>
      </c>
    </row>
    <row r="618" spans="1:7" x14ac:dyDescent="0.25">
      <c r="A618" t="s">
        <v>568</v>
      </c>
      <c r="B618" t="s">
        <v>550</v>
      </c>
      <c r="C618" t="s">
        <v>610</v>
      </c>
      <c r="D618" t="s">
        <v>639</v>
      </c>
      <c r="E618" t="s">
        <v>4</v>
      </c>
      <c r="F618" t="str">
        <f t="shared" si="9"/>
        <v>DHA1425DHA1150DHA1928DHA3240S</v>
      </c>
      <c r="G618" t="s">
        <v>501</v>
      </c>
    </row>
    <row r="619" spans="1:7" x14ac:dyDescent="0.25">
      <c r="A619" t="s">
        <v>568</v>
      </c>
      <c r="B619" t="s">
        <v>550</v>
      </c>
      <c r="C619" t="s">
        <v>610</v>
      </c>
      <c r="D619" t="s">
        <v>639</v>
      </c>
      <c r="E619" t="s">
        <v>51</v>
      </c>
      <c r="F619" t="str">
        <f t="shared" si="9"/>
        <v>DHA1425DHA1150DHA1928DHA3240L</v>
      </c>
      <c r="G619" t="s">
        <v>504</v>
      </c>
    </row>
    <row r="620" spans="1:7" x14ac:dyDescent="0.25">
      <c r="A620" t="s">
        <v>568</v>
      </c>
      <c r="B620" t="s">
        <v>550</v>
      </c>
      <c r="C620" t="s">
        <v>610</v>
      </c>
      <c r="D620" t="s">
        <v>641</v>
      </c>
      <c r="E620" t="s">
        <v>4</v>
      </c>
      <c r="F620" t="str">
        <f t="shared" si="9"/>
        <v>DHA1425DHA1150DHA1928DHA3250S</v>
      </c>
      <c r="G620" t="s">
        <v>501</v>
      </c>
    </row>
    <row r="621" spans="1:7" x14ac:dyDescent="0.25">
      <c r="A621" t="s">
        <v>568</v>
      </c>
      <c r="B621" t="s">
        <v>550</v>
      </c>
      <c r="C621" t="s">
        <v>610</v>
      </c>
      <c r="D621" t="s">
        <v>641</v>
      </c>
      <c r="E621" t="s">
        <v>51</v>
      </c>
      <c r="F621" t="str">
        <f t="shared" si="9"/>
        <v>DHA1425DHA1150DHA1928DHA3250L</v>
      </c>
      <c r="G621" t="s">
        <v>504</v>
      </c>
    </row>
    <row r="622" spans="1:7" x14ac:dyDescent="0.25">
      <c r="A622" t="s">
        <v>568</v>
      </c>
      <c r="B622" t="s">
        <v>550</v>
      </c>
      <c r="C622" t="s">
        <v>611</v>
      </c>
      <c r="D622" t="s">
        <v>639</v>
      </c>
      <c r="E622" t="s">
        <v>4</v>
      </c>
      <c r="F622" t="str">
        <f t="shared" si="9"/>
        <v>DHA1425DHA1150DHA1930DHA3240S</v>
      </c>
      <c r="G622" t="s">
        <v>501</v>
      </c>
    </row>
    <row r="623" spans="1:7" x14ac:dyDescent="0.25">
      <c r="A623" t="s">
        <v>568</v>
      </c>
      <c r="B623" t="s">
        <v>550</v>
      </c>
      <c r="C623" t="s">
        <v>611</v>
      </c>
      <c r="D623" t="s">
        <v>639</v>
      </c>
      <c r="E623" t="s">
        <v>51</v>
      </c>
      <c r="F623" t="str">
        <f t="shared" si="9"/>
        <v>DHA1425DHA1150DHA1930DHA3240L</v>
      </c>
      <c r="G623" t="s">
        <v>504</v>
      </c>
    </row>
    <row r="624" spans="1:7" x14ac:dyDescent="0.25">
      <c r="A624" t="s">
        <v>568</v>
      </c>
      <c r="B624" t="s">
        <v>550</v>
      </c>
      <c r="C624" t="s">
        <v>611</v>
      </c>
      <c r="D624" t="s">
        <v>641</v>
      </c>
      <c r="E624" t="s">
        <v>4</v>
      </c>
      <c r="F624" t="str">
        <f t="shared" si="9"/>
        <v>DHA1425DHA1150DHA1930DHA3250S</v>
      </c>
      <c r="G624" t="s">
        <v>501</v>
      </c>
    </row>
    <row r="625" spans="1:7" x14ac:dyDescent="0.25">
      <c r="A625" t="s">
        <v>568</v>
      </c>
      <c r="B625" t="s">
        <v>550</v>
      </c>
      <c r="C625" t="s">
        <v>611</v>
      </c>
      <c r="D625" t="s">
        <v>641</v>
      </c>
      <c r="E625" t="s">
        <v>51</v>
      </c>
      <c r="F625" t="str">
        <f t="shared" si="9"/>
        <v>DHA1425DHA1150DHA1930DHA3250L</v>
      </c>
      <c r="G625" t="s">
        <v>504</v>
      </c>
    </row>
    <row r="626" spans="1:7" x14ac:dyDescent="0.25">
      <c r="A626" t="s">
        <v>568</v>
      </c>
      <c r="B626" t="s">
        <v>550</v>
      </c>
      <c r="C626" t="s">
        <v>612</v>
      </c>
      <c r="D626" t="s">
        <v>639</v>
      </c>
      <c r="E626" t="s">
        <v>4</v>
      </c>
      <c r="F626" t="str">
        <f t="shared" si="9"/>
        <v>DHA1425DHA1150DHA1932DHA3240S</v>
      </c>
      <c r="G626" t="s">
        <v>501</v>
      </c>
    </row>
    <row r="627" spans="1:7" x14ac:dyDescent="0.25">
      <c r="A627" t="s">
        <v>568</v>
      </c>
      <c r="B627" t="s">
        <v>550</v>
      </c>
      <c r="C627" t="s">
        <v>612</v>
      </c>
      <c r="D627" t="s">
        <v>639</v>
      </c>
      <c r="E627" t="s">
        <v>51</v>
      </c>
      <c r="F627" t="str">
        <f t="shared" si="9"/>
        <v>DHA1425DHA1150DHA1932DHA3240L</v>
      </c>
      <c r="G627" t="s">
        <v>504</v>
      </c>
    </row>
    <row r="628" spans="1:7" x14ac:dyDescent="0.25">
      <c r="A628" t="s">
        <v>568</v>
      </c>
      <c r="B628" t="s">
        <v>550</v>
      </c>
      <c r="C628" t="s">
        <v>612</v>
      </c>
      <c r="D628" t="s">
        <v>641</v>
      </c>
      <c r="E628" t="s">
        <v>4</v>
      </c>
      <c r="F628" t="str">
        <f t="shared" si="9"/>
        <v>DHA1425DHA1150DHA1932DHA3250S</v>
      </c>
      <c r="G628" t="s">
        <v>501</v>
      </c>
    </row>
    <row r="629" spans="1:7" x14ac:dyDescent="0.25">
      <c r="A629" t="s">
        <v>568</v>
      </c>
      <c r="B629" t="s">
        <v>550</v>
      </c>
      <c r="C629" t="s">
        <v>612</v>
      </c>
      <c r="D629" t="s">
        <v>641</v>
      </c>
      <c r="E629" t="s">
        <v>51</v>
      </c>
      <c r="F629" t="str">
        <f t="shared" si="9"/>
        <v>DHA1425DHA1150DHA1932DHA3250L</v>
      </c>
      <c r="G629" t="s">
        <v>504</v>
      </c>
    </row>
    <row r="630" spans="1:7" x14ac:dyDescent="0.25">
      <c r="A630" t="s">
        <v>568</v>
      </c>
      <c r="B630" t="s">
        <v>550</v>
      </c>
      <c r="C630" t="s">
        <v>613</v>
      </c>
      <c r="D630" t="s">
        <v>639</v>
      </c>
      <c r="E630" t="s">
        <v>4</v>
      </c>
      <c r="F630" t="str">
        <f t="shared" si="9"/>
        <v>DHA1425DHA1150DHA1934DHA3240S</v>
      </c>
      <c r="G630" t="s">
        <v>501</v>
      </c>
    </row>
    <row r="631" spans="1:7" x14ac:dyDescent="0.25">
      <c r="A631" t="s">
        <v>568</v>
      </c>
      <c r="B631" t="s">
        <v>550</v>
      </c>
      <c r="C631" t="s">
        <v>613</v>
      </c>
      <c r="D631" t="s">
        <v>639</v>
      </c>
      <c r="E631" t="s">
        <v>51</v>
      </c>
      <c r="F631" t="str">
        <f t="shared" si="9"/>
        <v>DHA1425DHA1150DHA1934DHA3240L</v>
      </c>
      <c r="G631" t="s">
        <v>504</v>
      </c>
    </row>
    <row r="632" spans="1:7" x14ac:dyDescent="0.25">
      <c r="A632" t="s">
        <v>568</v>
      </c>
      <c r="B632" t="s">
        <v>550</v>
      </c>
      <c r="C632" t="s">
        <v>613</v>
      </c>
      <c r="D632" t="s">
        <v>641</v>
      </c>
      <c r="E632" t="s">
        <v>4</v>
      </c>
      <c r="F632" t="str">
        <f t="shared" si="9"/>
        <v>DHA1425DHA1150DHA1934DHA3250S</v>
      </c>
      <c r="G632" t="s">
        <v>501</v>
      </c>
    </row>
    <row r="633" spans="1:7" x14ac:dyDescent="0.25">
      <c r="A633" t="s">
        <v>568</v>
      </c>
      <c r="B633" t="s">
        <v>550</v>
      </c>
      <c r="C633" t="s">
        <v>613</v>
      </c>
      <c r="D633" t="s">
        <v>641</v>
      </c>
      <c r="E633" t="s">
        <v>51</v>
      </c>
      <c r="F633" t="str">
        <f t="shared" si="9"/>
        <v>DHA1425DHA1150DHA1934DHA3250L</v>
      </c>
      <c r="G633" t="s">
        <v>504</v>
      </c>
    </row>
    <row r="634" spans="1:7" x14ac:dyDescent="0.25">
      <c r="A634" t="s">
        <v>568</v>
      </c>
      <c r="B634" t="s">
        <v>550</v>
      </c>
      <c r="C634" t="s">
        <v>614</v>
      </c>
      <c r="D634" t="s">
        <v>639</v>
      </c>
      <c r="E634" t="s">
        <v>4</v>
      </c>
      <c r="F634" t="str">
        <f t="shared" si="9"/>
        <v>DHA1425DHA1150DHA1936DHA3240S</v>
      </c>
      <c r="G634" t="s">
        <v>501</v>
      </c>
    </row>
    <row r="635" spans="1:7" x14ac:dyDescent="0.25">
      <c r="A635" t="s">
        <v>568</v>
      </c>
      <c r="B635" t="s">
        <v>550</v>
      </c>
      <c r="C635" t="s">
        <v>614</v>
      </c>
      <c r="D635" t="s">
        <v>639</v>
      </c>
      <c r="E635" t="s">
        <v>51</v>
      </c>
      <c r="F635" t="str">
        <f t="shared" si="9"/>
        <v>DHA1425DHA1150DHA1936DHA3240L</v>
      </c>
      <c r="G635" t="s">
        <v>504</v>
      </c>
    </row>
    <row r="636" spans="1:7" x14ac:dyDescent="0.25">
      <c r="A636" t="s">
        <v>568</v>
      </c>
      <c r="B636" t="s">
        <v>550</v>
      </c>
      <c r="C636" t="s">
        <v>614</v>
      </c>
      <c r="D636" t="s">
        <v>641</v>
      </c>
      <c r="E636" t="s">
        <v>4</v>
      </c>
      <c r="F636" t="str">
        <f t="shared" si="9"/>
        <v>DHA1425DHA1150DHA1936DHA3250S</v>
      </c>
      <c r="G636" t="s">
        <v>501</v>
      </c>
    </row>
    <row r="637" spans="1:7" x14ac:dyDescent="0.25">
      <c r="A637" t="s">
        <v>568</v>
      </c>
      <c r="B637" t="s">
        <v>550</v>
      </c>
      <c r="C637" t="s">
        <v>614</v>
      </c>
      <c r="D637" t="s">
        <v>641</v>
      </c>
      <c r="E637" t="s">
        <v>51</v>
      </c>
      <c r="F637" t="str">
        <f t="shared" si="9"/>
        <v>DHA1425DHA1150DHA1936DHA3250L</v>
      </c>
      <c r="G637" t="s">
        <v>501</v>
      </c>
    </row>
    <row r="638" spans="1:7" x14ac:dyDescent="0.25">
      <c r="A638" t="s">
        <v>568</v>
      </c>
      <c r="B638" t="s">
        <v>550</v>
      </c>
      <c r="C638" t="s">
        <v>615</v>
      </c>
      <c r="D638" t="s">
        <v>639</v>
      </c>
      <c r="E638" t="s">
        <v>4</v>
      </c>
      <c r="F638" t="str">
        <f t="shared" si="9"/>
        <v>DHA1425DHA1150DHA1938DHA3240S</v>
      </c>
      <c r="G638" t="s">
        <v>501</v>
      </c>
    </row>
    <row r="639" spans="1:7" x14ac:dyDescent="0.25">
      <c r="A639" t="s">
        <v>568</v>
      </c>
      <c r="B639" t="s">
        <v>550</v>
      </c>
      <c r="C639" t="s">
        <v>615</v>
      </c>
      <c r="D639" t="s">
        <v>639</v>
      </c>
      <c r="E639" t="s">
        <v>51</v>
      </c>
      <c r="F639" t="str">
        <f t="shared" si="9"/>
        <v>DHA1425DHA1150DHA1938DHA3240L</v>
      </c>
      <c r="G639" t="s">
        <v>501</v>
      </c>
    </row>
    <row r="640" spans="1:7" x14ac:dyDescent="0.25">
      <c r="A640" t="s">
        <v>568</v>
      </c>
      <c r="B640" t="s">
        <v>550</v>
      </c>
      <c r="C640" t="s">
        <v>615</v>
      </c>
      <c r="D640" t="s">
        <v>641</v>
      </c>
      <c r="E640" t="s">
        <v>4</v>
      </c>
      <c r="F640" t="str">
        <f t="shared" si="9"/>
        <v>DHA1425DHA1150DHA1938DHA3250S</v>
      </c>
      <c r="G640" t="s">
        <v>501</v>
      </c>
    </row>
    <row r="641" spans="1:7" x14ac:dyDescent="0.25">
      <c r="A641" t="s">
        <v>568</v>
      </c>
      <c r="B641" t="s">
        <v>550</v>
      </c>
      <c r="C641" t="s">
        <v>615</v>
      </c>
      <c r="D641" t="s">
        <v>641</v>
      </c>
      <c r="E641" t="s">
        <v>51</v>
      </c>
      <c r="F641" t="str">
        <f t="shared" si="9"/>
        <v>DHA1425DHA1150DHA1938DHA3250L</v>
      </c>
      <c r="G641" t="s">
        <v>501</v>
      </c>
    </row>
    <row r="642" spans="1:7" x14ac:dyDescent="0.25">
      <c r="A642" t="s">
        <v>568</v>
      </c>
      <c r="B642" t="s">
        <v>550</v>
      </c>
      <c r="C642" t="s">
        <v>616</v>
      </c>
      <c r="D642" t="s">
        <v>639</v>
      </c>
      <c r="E642" t="s">
        <v>4</v>
      </c>
      <c r="F642" t="str">
        <f t="shared" si="9"/>
        <v>DHA1425DHA1150DHA1940DHA3240S</v>
      </c>
      <c r="G642" t="s">
        <v>501</v>
      </c>
    </row>
    <row r="643" spans="1:7" x14ac:dyDescent="0.25">
      <c r="A643" t="s">
        <v>568</v>
      </c>
      <c r="B643" t="s">
        <v>550</v>
      </c>
      <c r="C643" t="s">
        <v>616</v>
      </c>
      <c r="D643" t="s">
        <v>639</v>
      </c>
      <c r="E643" t="s">
        <v>51</v>
      </c>
      <c r="F643" t="str">
        <f t="shared" ref="F643:F706" si="10">CONCATENATE(A643,B643,C643,D643,E643)</f>
        <v>DHA1425DHA1150DHA1940DHA3240L</v>
      </c>
      <c r="G643" t="s">
        <v>501</v>
      </c>
    </row>
    <row r="644" spans="1:7" x14ac:dyDescent="0.25">
      <c r="A644" t="s">
        <v>568</v>
      </c>
      <c r="B644" t="s">
        <v>550</v>
      </c>
      <c r="C644" t="s">
        <v>616</v>
      </c>
      <c r="D644" t="s">
        <v>641</v>
      </c>
      <c r="E644" t="s">
        <v>4</v>
      </c>
      <c r="F644" t="str">
        <f t="shared" si="10"/>
        <v>DHA1425DHA1150DHA1940DHA3250S</v>
      </c>
      <c r="G644" t="s">
        <v>501</v>
      </c>
    </row>
    <row r="645" spans="1:7" x14ac:dyDescent="0.25">
      <c r="A645" t="s">
        <v>568</v>
      </c>
      <c r="B645" t="s">
        <v>550</v>
      </c>
      <c r="C645" t="s">
        <v>616</v>
      </c>
      <c r="D645" t="s">
        <v>641</v>
      </c>
      <c r="E645" t="s">
        <v>51</v>
      </c>
      <c r="F645" t="str">
        <f t="shared" si="10"/>
        <v>DHA1425DHA1150DHA1940DHA3250L</v>
      </c>
      <c r="G645" t="s">
        <v>501</v>
      </c>
    </row>
    <row r="646" spans="1:7" x14ac:dyDescent="0.25">
      <c r="A646" t="s">
        <v>568</v>
      </c>
      <c r="B646" t="s">
        <v>550</v>
      </c>
      <c r="C646" t="s">
        <v>617</v>
      </c>
      <c r="D646" t="s">
        <v>639</v>
      </c>
      <c r="E646" t="s">
        <v>4</v>
      </c>
      <c r="F646" t="str">
        <f t="shared" si="10"/>
        <v>DHA1425DHA1150DHA1942DHA3240S</v>
      </c>
      <c r="G646" t="s">
        <v>501</v>
      </c>
    </row>
    <row r="647" spans="1:7" x14ac:dyDescent="0.25">
      <c r="A647" t="s">
        <v>568</v>
      </c>
      <c r="B647" t="s">
        <v>550</v>
      </c>
      <c r="C647" t="s">
        <v>617</v>
      </c>
      <c r="D647" t="s">
        <v>639</v>
      </c>
      <c r="E647" t="s">
        <v>51</v>
      </c>
      <c r="F647" t="str">
        <f t="shared" si="10"/>
        <v>DHA1425DHA1150DHA1942DHA3240L</v>
      </c>
      <c r="G647" t="s">
        <v>501</v>
      </c>
    </row>
    <row r="648" spans="1:7" x14ac:dyDescent="0.25">
      <c r="A648" t="s">
        <v>568</v>
      </c>
      <c r="B648" t="s">
        <v>550</v>
      </c>
      <c r="C648" t="s">
        <v>617</v>
      </c>
      <c r="D648" t="s">
        <v>641</v>
      </c>
      <c r="E648" t="s">
        <v>4</v>
      </c>
      <c r="F648" t="str">
        <f t="shared" si="10"/>
        <v>DHA1425DHA1150DHA1942DHA3250S</v>
      </c>
      <c r="G648" t="s">
        <v>501</v>
      </c>
    </row>
    <row r="649" spans="1:7" x14ac:dyDescent="0.25">
      <c r="A649" t="s">
        <v>568</v>
      </c>
      <c r="B649" t="s">
        <v>550</v>
      </c>
      <c r="C649" t="s">
        <v>617</v>
      </c>
      <c r="D649" t="s">
        <v>641</v>
      </c>
      <c r="E649" t="s">
        <v>51</v>
      </c>
      <c r="F649" t="str">
        <f t="shared" si="10"/>
        <v>DHA1425DHA1150DHA1942DHA3250L</v>
      </c>
      <c r="G649" t="s">
        <v>501</v>
      </c>
    </row>
    <row r="650" spans="1:7" x14ac:dyDescent="0.25">
      <c r="A650" t="s">
        <v>568</v>
      </c>
      <c r="B650" t="s">
        <v>550</v>
      </c>
      <c r="C650" t="s">
        <v>618</v>
      </c>
      <c r="D650" t="s">
        <v>639</v>
      </c>
      <c r="E650" t="s">
        <v>4</v>
      </c>
      <c r="F650" t="str">
        <f t="shared" si="10"/>
        <v>DHA1425DHA1150DHA1944DHA3240S</v>
      </c>
      <c r="G650" t="s">
        <v>501</v>
      </c>
    </row>
    <row r="651" spans="1:7" x14ac:dyDescent="0.25">
      <c r="A651" t="s">
        <v>568</v>
      </c>
      <c r="B651" t="s">
        <v>550</v>
      </c>
      <c r="C651" t="s">
        <v>618</v>
      </c>
      <c r="D651" t="s">
        <v>639</v>
      </c>
      <c r="E651" t="s">
        <v>51</v>
      </c>
      <c r="F651" t="str">
        <f t="shared" si="10"/>
        <v>DHA1425DHA1150DHA1944DHA3240L</v>
      </c>
      <c r="G651" t="s">
        <v>501</v>
      </c>
    </row>
    <row r="652" spans="1:7" x14ac:dyDescent="0.25">
      <c r="A652" t="s">
        <v>568</v>
      </c>
      <c r="B652" t="s">
        <v>550</v>
      </c>
      <c r="C652" t="s">
        <v>618</v>
      </c>
      <c r="D652" t="s">
        <v>641</v>
      </c>
      <c r="E652" t="s">
        <v>4</v>
      </c>
      <c r="F652" t="str">
        <f t="shared" si="10"/>
        <v>DHA1425DHA1150DHA1944DHA3250S</v>
      </c>
      <c r="G652" t="s">
        <v>501</v>
      </c>
    </row>
    <row r="653" spans="1:7" x14ac:dyDescent="0.25">
      <c r="A653" t="s">
        <v>568</v>
      </c>
      <c r="B653" t="s">
        <v>550</v>
      </c>
      <c r="C653" t="s">
        <v>618</v>
      </c>
      <c r="D653" t="s">
        <v>641</v>
      </c>
      <c r="E653" t="s">
        <v>51</v>
      </c>
      <c r="F653" t="str">
        <f t="shared" si="10"/>
        <v>DHA1425DHA1150DHA1944DHA3250L</v>
      </c>
      <c r="G653" t="s">
        <v>501</v>
      </c>
    </row>
    <row r="654" spans="1:7" x14ac:dyDescent="0.25">
      <c r="A654" t="s">
        <v>568</v>
      </c>
      <c r="B654" t="s">
        <v>550</v>
      </c>
      <c r="C654" t="s">
        <v>619</v>
      </c>
      <c r="D654" t="s">
        <v>639</v>
      </c>
      <c r="E654" t="s">
        <v>4</v>
      </c>
      <c r="F654" t="str">
        <f t="shared" si="10"/>
        <v>DHA1425DHA1150DHA1946DHA3240S</v>
      </c>
      <c r="G654" t="s">
        <v>501</v>
      </c>
    </row>
    <row r="655" spans="1:7" x14ac:dyDescent="0.25">
      <c r="A655" t="s">
        <v>568</v>
      </c>
      <c r="B655" t="s">
        <v>550</v>
      </c>
      <c r="C655" t="s">
        <v>619</v>
      </c>
      <c r="D655" t="s">
        <v>639</v>
      </c>
      <c r="E655" t="s">
        <v>51</v>
      </c>
      <c r="F655" t="str">
        <f t="shared" si="10"/>
        <v>DHA1425DHA1150DHA1946DHA3240L</v>
      </c>
      <c r="G655" t="s">
        <v>501</v>
      </c>
    </row>
    <row r="656" spans="1:7" x14ac:dyDescent="0.25">
      <c r="A656" t="s">
        <v>568</v>
      </c>
      <c r="B656" t="s">
        <v>550</v>
      </c>
      <c r="C656" t="s">
        <v>619</v>
      </c>
      <c r="D656" t="s">
        <v>641</v>
      </c>
      <c r="E656" t="s">
        <v>4</v>
      </c>
      <c r="F656" t="str">
        <f t="shared" si="10"/>
        <v>DHA1425DHA1150DHA1946DHA3250S</v>
      </c>
      <c r="G656" t="s">
        <v>501</v>
      </c>
    </row>
    <row r="657" spans="1:7" x14ac:dyDescent="0.25">
      <c r="A657" t="s">
        <v>568</v>
      </c>
      <c r="B657" t="s">
        <v>550</v>
      </c>
      <c r="C657" t="s">
        <v>619</v>
      </c>
      <c r="D657" t="s">
        <v>641</v>
      </c>
      <c r="E657" t="s">
        <v>51</v>
      </c>
      <c r="F657" t="str">
        <f t="shared" si="10"/>
        <v>DHA1425DHA1150DHA1946DHA3250L</v>
      </c>
      <c r="G657" t="s">
        <v>501</v>
      </c>
    </row>
    <row r="658" spans="1:7" x14ac:dyDescent="0.25">
      <c r="A658" t="s">
        <v>568</v>
      </c>
      <c r="B658" t="s">
        <v>550</v>
      </c>
      <c r="C658" t="s">
        <v>620</v>
      </c>
      <c r="D658" t="s">
        <v>639</v>
      </c>
      <c r="E658" t="s">
        <v>4</v>
      </c>
      <c r="F658" t="str">
        <f t="shared" si="10"/>
        <v>DHA1425DHA1150DHA1948DHA3240S</v>
      </c>
      <c r="G658" t="s">
        <v>501</v>
      </c>
    </row>
    <row r="659" spans="1:7" x14ac:dyDescent="0.25">
      <c r="A659" t="s">
        <v>568</v>
      </c>
      <c r="B659" t="s">
        <v>550</v>
      </c>
      <c r="C659" t="s">
        <v>620</v>
      </c>
      <c r="D659" t="s">
        <v>639</v>
      </c>
      <c r="E659" t="s">
        <v>51</v>
      </c>
      <c r="F659" t="str">
        <f t="shared" si="10"/>
        <v>DHA1425DHA1150DHA1948DHA3240L</v>
      </c>
      <c r="G659" t="s">
        <v>501</v>
      </c>
    </row>
    <row r="660" spans="1:7" x14ac:dyDescent="0.25">
      <c r="A660" t="s">
        <v>568</v>
      </c>
      <c r="B660" t="s">
        <v>550</v>
      </c>
      <c r="C660" t="s">
        <v>620</v>
      </c>
      <c r="D660" t="s">
        <v>641</v>
      </c>
      <c r="E660" t="s">
        <v>4</v>
      </c>
      <c r="F660" t="str">
        <f t="shared" si="10"/>
        <v>DHA1425DHA1150DHA1948DHA3250S</v>
      </c>
      <c r="G660" t="s">
        <v>723</v>
      </c>
    </row>
    <row r="661" spans="1:7" x14ac:dyDescent="0.25">
      <c r="A661" t="s">
        <v>568</v>
      </c>
      <c r="B661" t="s">
        <v>550</v>
      </c>
      <c r="C661" t="s">
        <v>620</v>
      </c>
      <c r="D661" t="s">
        <v>641</v>
      </c>
      <c r="E661" t="s">
        <v>51</v>
      </c>
      <c r="F661" t="str">
        <f t="shared" si="10"/>
        <v>DHA1425DHA1150DHA1948DHA3250L</v>
      </c>
      <c r="G661" t="s">
        <v>501</v>
      </c>
    </row>
    <row r="662" spans="1:7" x14ac:dyDescent="0.25">
      <c r="A662" t="s">
        <v>568</v>
      </c>
      <c r="B662" t="s">
        <v>550</v>
      </c>
      <c r="C662" t="s">
        <v>621</v>
      </c>
      <c r="D662" t="s">
        <v>639</v>
      </c>
      <c r="E662" t="s">
        <v>4</v>
      </c>
      <c r="F662" t="str">
        <f t="shared" si="10"/>
        <v>DHA1425DHA1150DHA1950DHA3240S</v>
      </c>
      <c r="G662" t="s">
        <v>723</v>
      </c>
    </row>
    <row r="663" spans="1:7" x14ac:dyDescent="0.25">
      <c r="A663" t="s">
        <v>568</v>
      </c>
      <c r="B663" t="s">
        <v>550</v>
      </c>
      <c r="C663" t="s">
        <v>621</v>
      </c>
      <c r="D663" t="s">
        <v>639</v>
      </c>
      <c r="E663" t="s">
        <v>51</v>
      </c>
      <c r="F663" t="str">
        <f t="shared" si="10"/>
        <v>DHA1425DHA1150DHA1950DHA3240L</v>
      </c>
      <c r="G663" t="s">
        <v>501</v>
      </c>
    </row>
    <row r="664" spans="1:7" x14ac:dyDescent="0.25">
      <c r="A664" t="s">
        <v>568</v>
      </c>
      <c r="B664" t="s">
        <v>550</v>
      </c>
      <c r="C664" t="s">
        <v>621</v>
      </c>
      <c r="D664" t="s">
        <v>641</v>
      </c>
      <c r="E664" t="s">
        <v>4</v>
      </c>
      <c r="F664" t="str">
        <f t="shared" si="10"/>
        <v>DHA1425DHA1150DHA1950DHA3250S</v>
      </c>
      <c r="G664" t="s">
        <v>723</v>
      </c>
    </row>
    <row r="665" spans="1:7" x14ac:dyDescent="0.25">
      <c r="A665" t="s">
        <v>568</v>
      </c>
      <c r="B665" t="s">
        <v>550</v>
      </c>
      <c r="C665" t="s">
        <v>621</v>
      </c>
      <c r="D665" t="s">
        <v>641</v>
      </c>
      <c r="E665" t="s">
        <v>51</v>
      </c>
      <c r="F665" t="str">
        <f t="shared" si="10"/>
        <v>DHA1425DHA1150DHA1950DHA3250L</v>
      </c>
      <c r="G665" t="s">
        <v>501</v>
      </c>
    </row>
    <row r="666" spans="1:7" x14ac:dyDescent="0.25">
      <c r="A666" t="s">
        <v>568</v>
      </c>
      <c r="B666" t="s">
        <v>550</v>
      </c>
      <c r="C666" t="s">
        <v>622</v>
      </c>
      <c r="D666" t="s">
        <v>639</v>
      </c>
      <c r="E666" t="s">
        <v>4</v>
      </c>
      <c r="F666" t="str">
        <f t="shared" si="10"/>
        <v>DHA1425DHA1150DHA1952DHA3240S</v>
      </c>
      <c r="G666" t="s">
        <v>723</v>
      </c>
    </row>
    <row r="667" spans="1:7" x14ac:dyDescent="0.25">
      <c r="A667" t="s">
        <v>568</v>
      </c>
      <c r="B667" t="s">
        <v>550</v>
      </c>
      <c r="C667" t="s">
        <v>622</v>
      </c>
      <c r="D667" t="s">
        <v>639</v>
      </c>
      <c r="E667" t="s">
        <v>51</v>
      </c>
      <c r="F667" t="str">
        <f t="shared" si="10"/>
        <v>DHA1425DHA1150DHA1952DHA3240L</v>
      </c>
      <c r="G667" t="s">
        <v>501</v>
      </c>
    </row>
    <row r="668" spans="1:7" x14ac:dyDescent="0.25">
      <c r="A668" t="s">
        <v>568</v>
      </c>
      <c r="B668" t="s">
        <v>550</v>
      </c>
      <c r="C668" t="s">
        <v>622</v>
      </c>
      <c r="D668" t="s">
        <v>641</v>
      </c>
      <c r="E668" t="s">
        <v>4</v>
      </c>
      <c r="F668" t="str">
        <f t="shared" si="10"/>
        <v>DHA1425DHA1150DHA1952DHA3250S</v>
      </c>
      <c r="G668" t="s">
        <v>723</v>
      </c>
    </row>
    <row r="669" spans="1:7" x14ac:dyDescent="0.25">
      <c r="A669" t="s">
        <v>568</v>
      </c>
      <c r="B669" t="s">
        <v>550</v>
      </c>
      <c r="C669" t="s">
        <v>622</v>
      </c>
      <c r="D669" t="s">
        <v>641</v>
      </c>
      <c r="E669" t="s">
        <v>51</v>
      </c>
      <c r="F669" t="str">
        <f t="shared" si="10"/>
        <v>DHA1425DHA1150DHA1952DHA3250L</v>
      </c>
      <c r="G669" t="s">
        <v>501</v>
      </c>
    </row>
    <row r="670" spans="1:7" x14ac:dyDescent="0.25">
      <c r="A670" t="s">
        <v>568</v>
      </c>
      <c r="B670" t="s">
        <v>550</v>
      </c>
      <c r="C670" t="s">
        <v>623</v>
      </c>
      <c r="D670" t="s">
        <v>639</v>
      </c>
      <c r="E670" t="s">
        <v>4</v>
      </c>
      <c r="F670" t="str">
        <f t="shared" si="10"/>
        <v>DHA1425DHA1150DHA1954DHA3240S</v>
      </c>
      <c r="G670" t="s">
        <v>723</v>
      </c>
    </row>
    <row r="671" spans="1:7" x14ac:dyDescent="0.25">
      <c r="A671" t="s">
        <v>568</v>
      </c>
      <c r="B671" t="s">
        <v>550</v>
      </c>
      <c r="C671" t="s">
        <v>623</v>
      </c>
      <c r="D671" t="s">
        <v>639</v>
      </c>
      <c r="E671" t="s">
        <v>51</v>
      </c>
      <c r="F671" t="str">
        <f t="shared" si="10"/>
        <v>DHA1425DHA1150DHA1954DHA3240L</v>
      </c>
      <c r="G671" t="s">
        <v>501</v>
      </c>
    </row>
    <row r="672" spans="1:7" x14ac:dyDescent="0.25">
      <c r="A672" t="s">
        <v>568</v>
      </c>
      <c r="B672" t="s">
        <v>550</v>
      </c>
      <c r="C672" t="s">
        <v>623</v>
      </c>
      <c r="D672" t="s">
        <v>641</v>
      </c>
      <c r="E672" t="s">
        <v>4</v>
      </c>
      <c r="F672" t="str">
        <f t="shared" si="10"/>
        <v>DHA1425DHA1150DHA1954DHA3250S</v>
      </c>
      <c r="G672" t="s">
        <v>723</v>
      </c>
    </row>
    <row r="673" spans="1:7" x14ac:dyDescent="0.25">
      <c r="A673" t="s">
        <v>568</v>
      </c>
      <c r="B673" t="s">
        <v>550</v>
      </c>
      <c r="C673" t="s">
        <v>623</v>
      </c>
      <c r="D673" t="s">
        <v>641</v>
      </c>
      <c r="E673" t="s">
        <v>51</v>
      </c>
      <c r="F673" t="str">
        <f t="shared" si="10"/>
        <v>DHA1425DHA1150DHA1954DHA3250L</v>
      </c>
      <c r="G673" t="s">
        <v>501</v>
      </c>
    </row>
    <row r="674" spans="1:7" x14ac:dyDescent="0.25">
      <c r="A674" t="s">
        <v>568</v>
      </c>
      <c r="B674" t="s">
        <v>550</v>
      </c>
      <c r="C674" t="s">
        <v>624</v>
      </c>
      <c r="D674" t="s">
        <v>639</v>
      </c>
      <c r="E674" t="s">
        <v>4</v>
      </c>
      <c r="F674" t="str">
        <f t="shared" si="10"/>
        <v>DHA1425DHA1150DHA1956DHA3240S</v>
      </c>
      <c r="G674" t="s">
        <v>723</v>
      </c>
    </row>
    <row r="675" spans="1:7" x14ac:dyDescent="0.25">
      <c r="A675" t="s">
        <v>568</v>
      </c>
      <c r="B675" t="s">
        <v>550</v>
      </c>
      <c r="C675" t="s">
        <v>624</v>
      </c>
      <c r="D675" t="s">
        <v>639</v>
      </c>
      <c r="E675" t="s">
        <v>51</v>
      </c>
      <c r="F675" t="str">
        <f t="shared" si="10"/>
        <v>DHA1425DHA1150DHA1956DHA3240L</v>
      </c>
      <c r="G675" t="s">
        <v>501</v>
      </c>
    </row>
    <row r="676" spans="1:7" x14ac:dyDescent="0.25">
      <c r="A676" t="s">
        <v>568</v>
      </c>
      <c r="B676" t="s">
        <v>550</v>
      </c>
      <c r="C676" t="s">
        <v>624</v>
      </c>
      <c r="D676" t="s">
        <v>641</v>
      </c>
      <c r="E676" t="s">
        <v>4</v>
      </c>
      <c r="F676" t="str">
        <f t="shared" si="10"/>
        <v>DHA1425DHA1150DHA1956DHA3250S</v>
      </c>
      <c r="G676" t="s">
        <v>723</v>
      </c>
    </row>
    <row r="677" spans="1:7" x14ac:dyDescent="0.25">
      <c r="A677" t="s">
        <v>568</v>
      </c>
      <c r="B677" t="s">
        <v>550</v>
      </c>
      <c r="C677" t="s">
        <v>624</v>
      </c>
      <c r="D677" t="s">
        <v>641</v>
      </c>
      <c r="E677" t="s">
        <v>51</v>
      </c>
      <c r="F677" t="str">
        <f t="shared" si="10"/>
        <v>DHA1425DHA1150DHA1956DHA3250L</v>
      </c>
      <c r="G677" t="s">
        <v>501</v>
      </c>
    </row>
    <row r="678" spans="1:7" x14ac:dyDescent="0.25">
      <c r="A678" t="s">
        <v>568</v>
      </c>
      <c r="B678" t="s">
        <v>550</v>
      </c>
      <c r="C678" t="s">
        <v>625</v>
      </c>
      <c r="D678" t="s">
        <v>639</v>
      </c>
      <c r="E678" t="s">
        <v>4</v>
      </c>
      <c r="F678" t="str">
        <f t="shared" si="10"/>
        <v>DHA1425DHA1150DHA1958DHA3240S</v>
      </c>
      <c r="G678" t="s">
        <v>723</v>
      </c>
    </row>
    <row r="679" spans="1:7" x14ac:dyDescent="0.25">
      <c r="A679" t="s">
        <v>568</v>
      </c>
      <c r="B679" t="s">
        <v>550</v>
      </c>
      <c r="C679" t="s">
        <v>625</v>
      </c>
      <c r="D679" t="s">
        <v>639</v>
      </c>
      <c r="E679" t="s">
        <v>51</v>
      </c>
      <c r="F679" t="str">
        <f t="shared" si="10"/>
        <v>DHA1425DHA1150DHA1958DHA3240L</v>
      </c>
      <c r="G679" t="s">
        <v>501</v>
      </c>
    </row>
    <row r="680" spans="1:7" x14ac:dyDescent="0.25">
      <c r="A680" t="s">
        <v>568</v>
      </c>
      <c r="B680" t="s">
        <v>550</v>
      </c>
      <c r="C680" t="s">
        <v>625</v>
      </c>
      <c r="D680" t="s">
        <v>641</v>
      </c>
      <c r="E680" t="s">
        <v>4</v>
      </c>
      <c r="F680" t="str">
        <f t="shared" si="10"/>
        <v>DHA1425DHA1150DHA1958DHA3250S</v>
      </c>
      <c r="G680" t="s">
        <v>723</v>
      </c>
    </row>
    <row r="681" spans="1:7" x14ac:dyDescent="0.25">
      <c r="A681" t="s">
        <v>568</v>
      </c>
      <c r="B681" t="s">
        <v>550</v>
      </c>
      <c r="C681" t="s">
        <v>625</v>
      </c>
      <c r="D681" t="s">
        <v>641</v>
      </c>
      <c r="E681" t="s">
        <v>51</v>
      </c>
      <c r="F681" t="str">
        <f t="shared" si="10"/>
        <v>DHA1425DHA1150DHA1958DHA3250L</v>
      </c>
      <c r="G681" t="s">
        <v>723</v>
      </c>
    </row>
    <row r="682" spans="1:7" x14ac:dyDescent="0.25">
      <c r="A682" t="s">
        <v>568</v>
      </c>
      <c r="B682" t="s">
        <v>550</v>
      </c>
      <c r="C682" t="s">
        <v>626</v>
      </c>
      <c r="D682" t="s">
        <v>639</v>
      </c>
      <c r="E682" t="s">
        <v>4</v>
      </c>
      <c r="F682" t="str">
        <f t="shared" si="10"/>
        <v>DHA1425DHA1150DHA1960DHA3240S</v>
      </c>
      <c r="G682" t="s">
        <v>723</v>
      </c>
    </row>
    <row r="683" spans="1:7" x14ac:dyDescent="0.25">
      <c r="A683" t="s">
        <v>568</v>
      </c>
      <c r="B683" t="s">
        <v>550</v>
      </c>
      <c r="C683" t="s">
        <v>626</v>
      </c>
      <c r="D683" t="s">
        <v>639</v>
      </c>
      <c r="E683" t="s">
        <v>51</v>
      </c>
      <c r="F683" t="str">
        <f t="shared" si="10"/>
        <v>DHA1425DHA1150DHA1960DHA3240L</v>
      </c>
      <c r="G683" t="s">
        <v>723</v>
      </c>
    </row>
    <row r="684" spans="1:7" x14ac:dyDescent="0.25">
      <c r="A684" t="s">
        <v>568</v>
      </c>
      <c r="B684" t="s">
        <v>550</v>
      </c>
      <c r="C684" t="s">
        <v>626</v>
      </c>
      <c r="D684" t="s">
        <v>641</v>
      </c>
      <c r="E684" t="s">
        <v>4</v>
      </c>
      <c r="F684" t="str">
        <f t="shared" si="10"/>
        <v>DHA1425DHA1150DHA1960DHA3250S</v>
      </c>
      <c r="G684" t="s">
        <v>723</v>
      </c>
    </row>
    <row r="685" spans="1:7" x14ac:dyDescent="0.25">
      <c r="A685" t="s">
        <v>568</v>
      </c>
      <c r="B685" t="s">
        <v>550</v>
      </c>
      <c r="C685" t="s">
        <v>626</v>
      </c>
      <c r="D685" t="s">
        <v>641</v>
      </c>
      <c r="E685" t="s">
        <v>51</v>
      </c>
      <c r="F685" t="str">
        <f t="shared" si="10"/>
        <v>DHA1425DHA1150DHA1960DHA3250L</v>
      </c>
      <c r="G685" t="s">
        <v>723</v>
      </c>
    </row>
    <row r="686" spans="1:7" x14ac:dyDescent="0.25">
      <c r="A686" t="s">
        <v>568</v>
      </c>
      <c r="B686" t="s">
        <v>551</v>
      </c>
      <c r="C686" t="s">
        <v>608</v>
      </c>
      <c r="D686" t="s">
        <v>639</v>
      </c>
      <c r="E686" t="s">
        <v>4</v>
      </c>
      <c r="F686" t="str">
        <f t="shared" si="10"/>
        <v>DHA1425DHA1160DHA1924DHA3240S</v>
      </c>
      <c r="G686" t="s">
        <v>504</v>
      </c>
    </row>
    <row r="687" spans="1:7" x14ac:dyDescent="0.25">
      <c r="A687" t="s">
        <v>568</v>
      </c>
      <c r="B687" t="s">
        <v>551</v>
      </c>
      <c r="C687" t="s">
        <v>608</v>
      </c>
      <c r="D687" t="s">
        <v>639</v>
      </c>
      <c r="E687" t="s">
        <v>51</v>
      </c>
      <c r="F687" t="str">
        <f t="shared" si="10"/>
        <v>DHA1425DHA1160DHA1924DHA3240L</v>
      </c>
      <c r="G687" t="s">
        <v>504</v>
      </c>
    </row>
    <row r="688" spans="1:7" x14ac:dyDescent="0.25">
      <c r="A688" t="s">
        <v>568</v>
      </c>
      <c r="B688" t="s">
        <v>551</v>
      </c>
      <c r="C688" t="s">
        <v>608</v>
      </c>
      <c r="D688" t="s">
        <v>641</v>
      </c>
      <c r="E688" t="s">
        <v>4</v>
      </c>
      <c r="F688" t="str">
        <f t="shared" si="10"/>
        <v>DHA1425DHA1160DHA1924DHA3250S</v>
      </c>
      <c r="G688" t="s">
        <v>504</v>
      </c>
    </row>
    <row r="689" spans="1:7" x14ac:dyDescent="0.25">
      <c r="A689" t="s">
        <v>568</v>
      </c>
      <c r="B689" t="s">
        <v>551</v>
      </c>
      <c r="C689" t="s">
        <v>608</v>
      </c>
      <c r="D689" t="s">
        <v>641</v>
      </c>
      <c r="E689" t="s">
        <v>51</v>
      </c>
      <c r="F689" t="str">
        <f t="shared" si="10"/>
        <v>DHA1425DHA1160DHA1924DHA3250L</v>
      </c>
      <c r="G689" t="s">
        <v>504</v>
      </c>
    </row>
    <row r="690" spans="1:7" x14ac:dyDescent="0.25">
      <c r="A690" t="s">
        <v>568</v>
      </c>
      <c r="B690" t="s">
        <v>551</v>
      </c>
      <c r="C690" t="s">
        <v>609</v>
      </c>
      <c r="D690" t="s">
        <v>639</v>
      </c>
      <c r="E690" t="s">
        <v>4</v>
      </c>
      <c r="F690" t="str">
        <f t="shared" si="10"/>
        <v>DHA1425DHA1160DHA1926DHA3240S</v>
      </c>
      <c r="G690" t="s">
        <v>504</v>
      </c>
    </row>
    <row r="691" spans="1:7" x14ac:dyDescent="0.25">
      <c r="A691" t="s">
        <v>568</v>
      </c>
      <c r="B691" t="s">
        <v>551</v>
      </c>
      <c r="C691" t="s">
        <v>609</v>
      </c>
      <c r="D691" t="s">
        <v>639</v>
      </c>
      <c r="E691" t="s">
        <v>51</v>
      </c>
      <c r="F691" t="str">
        <f t="shared" si="10"/>
        <v>DHA1425DHA1160DHA1926DHA3240L</v>
      </c>
      <c r="G691" t="s">
        <v>504</v>
      </c>
    </row>
    <row r="692" spans="1:7" x14ac:dyDescent="0.25">
      <c r="A692" t="s">
        <v>568</v>
      </c>
      <c r="B692" t="s">
        <v>551</v>
      </c>
      <c r="C692" t="s">
        <v>609</v>
      </c>
      <c r="D692" t="s">
        <v>641</v>
      </c>
      <c r="E692" t="s">
        <v>4</v>
      </c>
      <c r="F692" t="str">
        <f t="shared" si="10"/>
        <v>DHA1425DHA1160DHA1926DHA3250S</v>
      </c>
      <c r="G692" t="s">
        <v>504</v>
      </c>
    </row>
    <row r="693" spans="1:7" x14ac:dyDescent="0.25">
      <c r="A693" t="s">
        <v>568</v>
      </c>
      <c r="B693" t="s">
        <v>551</v>
      </c>
      <c r="C693" t="s">
        <v>609</v>
      </c>
      <c r="D693" t="s">
        <v>641</v>
      </c>
      <c r="E693" t="s">
        <v>51</v>
      </c>
      <c r="F693" t="str">
        <f t="shared" si="10"/>
        <v>DHA1425DHA1160DHA1926DHA3250L</v>
      </c>
      <c r="G693" t="s">
        <v>504</v>
      </c>
    </row>
    <row r="694" spans="1:7" x14ac:dyDescent="0.25">
      <c r="A694" t="s">
        <v>568</v>
      </c>
      <c r="B694" t="s">
        <v>551</v>
      </c>
      <c r="C694" t="s">
        <v>610</v>
      </c>
      <c r="D694" t="s">
        <v>639</v>
      </c>
      <c r="E694" t="s">
        <v>4</v>
      </c>
      <c r="F694" t="str">
        <f t="shared" si="10"/>
        <v>DHA1425DHA1160DHA1928DHA3240S</v>
      </c>
      <c r="G694" t="s">
        <v>504</v>
      </c>
    </row>
    <row r="695" spans="1:7" x14ac:dyDescent="0.25">
      <c r="A695" t="s">
        <v>568</v>
      </c>
      <c r="B695" t="s">
        <v>551</v>
      </c>
      <c r="C695" t="s">
        <v>610</v>
      </c>
      <c r="D695" t="s">
        <v>639</v>
      </c>
      <c r="E695" t="s">
        <v>51</v>
      </c>
      <c r="F695" t="str">
        <f t="shared" si="10"/>
        <v>DHA1425DHA1160DHA1928DHA3240L</v>
      </c>
      <c r="G695" t="s">
        <v>504</v>
      </c>
    </row>
    <row r="696" spans="1:7" x14ac:dyDescent="0.25">
      <c r="A696" t="s">
        <v>568</v>
      </c>
      <c r="B696" t="s">
        <v>551</v>
      </c>
      <c r="C696" t="s">
        <v>610</v>
      </c>
      <c r="D696" t="s">
        <v>641</v>
      </c>
      <c r="E696" t="s">
        <v>4</v>
      </c>
      <c r="F696" t="str">
        <f t="shared" si="10"/>
        <v>DHA1425DHA1160DHA1928DHA3250S</v>
      </c>
      <c r="G696" t="s">
        <v>501</v>
      </c>
    </row>
    <row r="697" spans="1:7" x14ac:dyDescent="0.25">
      <c r="A697" t="s">
        <v>568</v>
      </c>
      <c r="B697" t="s">
        <v>551</v>
      </c>
      <c r="C697" t="s">
        <v>610</v>
      </c>
      <c r="D697" t="s">
        <v>641</v>
      </c>
      <c r="E697" t="s">
        <v>51</v>
      </c>
      <c r="F697" t="str">
        <f t="shared" si="10"/>
        <v>DHA1425DHA1160DHA1928DHA3250L</v>
      </c>
      <c r="G697" t="s">
        <v>504</v>
      </c>
    </row>
    <row r="698" spans="1:7" x14ac:dyDescent="0.25">
      <c r="A698" t="s">
        <v>568</v>
      </c>
      <c r="B698" t="s">
        <v>551</v>
      </c>
      <c r="C698" t="s">
        <v>611</v>
      </c>
      <c r="D698" t="s">
        <v>639</v>
      </c>
      <c r="E698" t="s">
        <v>4</v>
      </c>
      <c r="F698" t="str">
        <f t="shared" si="10"/>
        <v>DHA1425DHA1160DHA1930DHA3240S</v>
      </c>
      <c r="G698" t="s">
        <v>501</v>
      </c>
    </row>
    <row r="699" spans="1:7" x14ac:dyDescent="0.25">
      <c r="A699" t="s">
        <v>568</v>
      </c>
      <c r="B699" t="s">
        <v>551</v>
      </c>
      <c r="C699" t="s">
        <v>611</v>
      </c>
      <c r="D699" t="s">
        <v>639</v>
      </c>
      <c r="E699" t="s">
        <v>51</v>
      </c>
      <c r="F699" t="str">
        <f t="shared" si="10"/>
        <v>DHA1425DHA1160DHA1930DHA3240L</v>
      </c>
      <c r="G699" t="s">
        <v>504</v>
      </c>
    </row>
    <row r="700" spans="1:7" x14ac:dyDescent="0.25">
      <c r="A700" t="s">
        <v>568</v>
      </c>
      <c r="B700" t="s">
        <v>551</v>
      </c>
      <c r="C700" t="s">
        <v>611</v>
      </c>
      <c r="D700" t="s">
        <v>641</v>
      </c>
      <c r="E700" t="s">
        <v>4</v>
      </c>
      <c r="F700" t="str">
        <f t="shared" si="10"/>
        <v>DHA1425DHA1160DHA1930DHA3250S</v>
      </c>
      <c r="G700" t="s">
        <v>501</v>
      </c>
    </row>
    <row r="701" spans="1:7" x14ac:dyDescent="0.25">
      <c r="A701" t="s">
        <v>568</v>
      </c>
      <c r="B701" t="s">
        <v>551</v>
      </c>
      <c r="C701" t="s">
        <v>611</v>
      </c>
      <c r="D701" t="s">
        <v>641</v>
      </c>
      <c r="E701" t="s">
        <v>51</v>
      </c>
      <c r="F701" t="str">
        <f t="shared" si="10"/>
        <v>DHA1425DHA1160DHA1930DHA3250L</v>
      </c>
      <c r="G701" t="s">
        <v>504</v>
      </c>
    </row>
    <row r="702" spans="1:7" x14ac:dyDescent="0.25">
      <c r="A702" t="s">
        <v>568</v>
      </c>
      <c r="B702" t="s">
        <v>551</v>
      </c>
      <c r="C702" t="s">
        <v>612</v>
      </c>
      <c r="D702" t="s">
        <v>639</v>
      </c>
      <c r="E702" t="s">
        <v>4</v>
      </c>
      <c r="F702" t="str">
        <f t="shared" si="10"/>
        <v>DHA1425DHA1160DHA1932DHA3240S</v>
      </c>
      <c r="G702" t="s">
        <v>501</v>
      </c>
    </row>
    <row r="703" spans="1:7" x14ac:dyDescent="0.25">
      <c r="A703" t="s">
        <v>568</v>
      </c>
      <c r="B703" t="s">
        <v>551</v>
      </c>
      <c r="C703" t="s">
        <v>612</v>
      </c>
      <c r="D703" t="s">
        <v>639</v>
      </c>
      <c r="E703" t="s">
        <v>51</v>
      </c>
      <c r="F703" t="str">
        <f t="shared" si="10"/>
        <v>DHA1425DHA1160DHA1932DHA3240L</v>
      </c>
      <c r="G703" t="s">
        <v>504</v>
      </c>
    </row>
    <row r="704" spans="1:7" x14ac:dyDescent="0.25">
      <c r="A704" t="s">
        <v>568</v>
      </c>
      <c r="B704" t="s">
        <v>551</v>
      </c>
      <c r="C704" t="s">
        <v>612</v>
      </c>
      <c r="D704" t="s">
        <v>641</v>
      </c>
      <c r="E704" t="s">
        <v>4</v>
      </c>
      <c r="F704" t="str">
        <f t="shared" si="10"/>
        <v>DHA1425DHA1160DHA1932DHA3250S</v>
      </c>
      <c r="G704" t="s">
        <v>501</v>
      </c>
    </row>
    <row r="705" spans="1:7" x14ac:dyDescent="0.25">
      <c r="A705" t="s">
        <v>568</v>
      </c>
      <c r="B705" t="s">
        <v>551</v>
      </c>
      <c r="C705" t="s">
        <v>612</v>
      </c>
      <c r="D705" t="s">
        <v>641</v>
      </c>
      <c r="E705" t="s">
        <v>51</v>
      </c>
      <c r="F705" t="str">
        <f t="shared" si="10"/>
        <v>DHA1425DHA1160DHA1932DHA3250L</v>
      </c>
      <c r="G705" t="s">
        <v>504</v>
      </c>
    </row>
    <row r="706" spans="1:7" x14ac:dyDescent="0.25">
      <c r="A706" t="s">
        <v>568</v>
      </c>
      <c r="B706" t="s">
        <v>551</v>
      </c>
      <c r="C706" t="s">
        <v>613</v>
      </c>
      <c r="D706" t="s">
        <v>639</v>
      </c>
      <c r="E706" t="s">
        <v>4</v>
      </c>
      <c r="F706" t="str">
        <f t="shared" si="10"/>
        <v>DHA1425DHA1160DHA1934DHA3240S</v>
      </c>
      <c r="G706" t="s">
        <v>501</v>
      </c>
    </row>
    <row r="707" spans="1:7" x14ac:dyDescent="0.25">
      <c r="A707" t="s">
        <v>568</v>
      </c>
      <c r="B707" t="s">
        <v>551</v>
      </c>
      <c r="C707" t="s">
        <v>613</v>
      </c>
      <c r="D707" t="s">
        <v>639</v>
      </c>
      <c r="E707" t="s">
        <v>51</v>
      </c>
      <c r="F707" t="str">
        <f t="shared" ref="F707:F770" si="11">CONCATENATE(A707,B707,C707,D707,E707)</f>
        <v>DHA1425DHA1160DHA1934DHA3240L</v>
      </c>
      <c r="G707" t="s">
        <v>504</v>
      </c>
    </row>
    <row r="708" spans="1:7" x14ac:dyDescent="0.25">
      <c r="A708" t="s">
        <v>568</v>
      </c>
      <c r="B708" t="s">
        <v>551</v>
      </c>
      <c r="C708" t="s">
        <v>613</v>
      </c>
      <c r="D708" t="s">
        <v>641</v>
      </c>
      <c r="E708" t="s">
        <v>4</v>
      </c>
      <c r="F708" t="str">
        <f t="shared" si="11"/>
        <v>DHA1425DHA1160DHA1934DHA3250S</v>
      </c>
      <c r="G708" t="s">
        <v>501</v>
      </c>
    </row>
    <row r="709" spans="1:7" x14ac:dyDescent="0.25">
      <c r="A709" t="s">
        <v>568</v>
      </c>
      <c r="B709" t="s">
        <v>551</v>
      </c>
      <c r="C709" t="s">
        <v>613</v>
      </c>
      <c r="D709" t="s">
        <v>641</v>
      </c>
      <c r="E709" t="s">
        <v>51</v>
      </c>
      <c r="F709" t="str">
        <f t="shared" si="11"/>
        <v>DHA1425DHA1160DHA1934DHA3250L</v>
      </c>
      <c r="G709" t="s">
        <v>504</v>
      </c>
    </row>
    <row r="710" spans="1:7" x14ac:dyDescent="0.25">
      <c r="A710" t="s">
        <v>568</v>
      </c>
      <c r="B710" t="s">
        <v>551</v>
      </c>
      <c r="C710" t="s">
        <v>614</v>
      </c>
      <c r="D710" t="s">
        <v>639</v>
      </c>
      <c r="E710" t="s">
        <v>4</v>
      </c>
      <c r="F710" t="str">
        <f t="shared" si="11"/>
        <v>DHA1425DHA1160DHA1936DHA3240S</v>
      </c>
      <c r="G710" t="s">
        <v>501</v>
      </c>
    </row>
    <row r="711" spans="1:7" x14ac:dyDescent="0.25">
      <c r="A711" t="s">
        <v>568</v>
      </c>
      <c r="B711" t="s">
        <v>551</v>
      </c>
      <c r="C711" t="s">
        <v>614</v>
      </c>
      <c r="D711" t="s">
        <v>639</v>
      </c>
      <c r="E711" t="s">
        <v>51</v>
      </c>
      <c r="F711" t="str">
        <f t="shared" si="11"/>
        <v>DHA1425DHA1160DHA1936DHA3240L</v>
      </c>
      <c r="G711" t="s">
        <v>504</v>
      </c>
    </row>
    <row r="712" spans="1:7" x14ac:dyDescent="0.25">
      <c r="A712" t="s">
        <v>568</v>
      </c>
      <c r="B712" t="s">
        <v>551</v>
      </c>
      <c r="C712" t="s">
        <v>614</v>
      </c>
      <c r="D712" t="s">
        <v>641</v>
      </c>
      <c r="E712" t="s">
        <v>4</v>
      </c>
      <c r="F712" t="str">
        <f t="shared" si="11"/>
        <v>DHA1425DHA1160DHA1936DHA3250S</v>
      </c>
      <c r="G712" t="s">
        <v>501</v>
      </c>
    </row>
    <row r="713" spans="1:7" x14ac:dyDescent="0.25">
      <c r="A713" t="s">
        <v>568</v>
      </c>
      <c r="B713" t="s">
        <v>551</v>
      </c>
      <c r="C713" t="s">
        <v>614</v>
      </c>
      <c r="D713" t="s">
        <v>641</v>
      </c>
      <c r="E713" t="s">
        <v>51</v>
      </c>
      <c r="F713" t="str">
        <f t="shared" si="11"/>
        <v>DHA1425DHA1160DHA1936DHA3250L</v>
      </c>
      <c r="G713" t="s">
        <v>504</v>
      </c>
    </row>
    <row r="714" spans="1:7" x14ac:dyDescent="0.25">
      <c r="A714" t="s">
        <v>568</v>
      </c>
      <c r="B714" t="s">
        <v>551</v>
      </c>
      <c r="C714" t="s">
        <v>615</v>
      </c>
      <c r="D714" t="s">
        <v>639</v>
      </c>
      <c r="E714" t="s">
        <v>4</v>
      </c>
      <c r="F714" t="str">
        <f t="shared" si="11"/>
        <v>DHA1425DHA1160DHA1938DHA3240S</v>
      </c>
      <c r="G714" t="s">
        <v>501</v>
      </c>
    </row>
    <row r="715" spans="1:7" x14ac:dyDescent="0.25">
      <c r="A715" t="s">
        <v>568</v>
      </c>
      <c r="B715" t="s">
        <v>551</v>
      </c>
      <c r="C715" t="s">
        <v>615</v>
      </c>
      <c r="D715" t="s">
        <v>639</v>
      </c>
      <c r="E715" t="s">
        <v>51</v>
      </c>
      <c r="F715" t="str">
        <f t="shared" si="11"/>
        <v>DHA1425DHA1160DHA1938DHA3240L</v>
      </c>
      <c r="G715" t="s">
        <v>501</v>
      </c>
    </row>
    <row r="716" spans="1:7" x14ac:dyDescent="0.25">
      <c r="A716" t="s">
        <v>568</v>
      </c>
      <c r="B716" t="s">
        <v>551</v>
      </c>
      <c r="C716" t="s">
        <v>615</v>
      </c>
      <c r="D716" t="s">
        <v>641</v>
      </c>
      <c r="E716" t="s">
        <v>4</v>
      </c>
      <c r="F716" t="str">
        <f t="shared" si="11"/>
        <v>DHA1425DHA1160DHA1938DHA3250S</v>
      </c>
      <c r="G716" t="s">
        <v>501</v>
      </c>
    </row>
    <row r="717" spans="1:7" x14ac:dyDescent="0.25">
      <c r="A717" t="s">
        <v>568</v>
      </c>
      <c r="B717" t="s">
        <v>551</v>
      </c>
      <c r="C717" t="s">
        <v>615</v>
      </c>
      <c r="D717" t="s">
        <v>641</v>
      </c>
      <c r="E717" t="s">
        <v>51</v>
      </c>
      <c r="F717" t="str">
        <f t="shared" si="11"/>
        <v>DHA1425DHA1160DHA1938DHA3250L</v>
      </c>
      <c r="G717" t="s">
        <v>501</v>
      </c>
    </row>
    <row r="718" spans="1:7" x14ac:dyDescent="0.25">
      <c r="A718" t="s">
        <v>568</v>
      </c>
      <c r="B718" t="s">
        <v>551</v>
      </c>
      <c r="C718" t="s">
        <v>616</v>
      </c>
      <c r="D718" t="s">
        <v>639</v>
      </c>
      <c r="E718" t="s">
        <v>4</v>
      </c>
      <c r="F718" t="str">
        <f t="shared" si="11"/>
        <v>DHA1425DHA1160DHA1940DHA3240S</v>
      </c>
      <c r="G718" t="s">
        <v>501</v>
      </c>
    </row>
    <row r="719" spans="1:7" x14ac:dyDescent="0.25">
      <c r="A719" t="s">
        <v>568</v>
      </c>
      <c r="B719" t="s">
        <v>551</v>
      </c>
      <c r="C719" t="s">
        <v>616</v>
      </c>
      <c r="D719" t="s">
        <v>639</v>
      </c>
      <c r="E719" t="s">
        <v>51</v>
      </c>
      <c r="F719" t="str">
        <f t="shared" si="11"/>
        <v>DHA1425DHA1160DHA1940DHA3240L</v>
      </c>
      <c r="G719" t="s">
        <v>501</v>
      </c>
    </row>
    <row r="720" spans="1:7" x14ac:dyDescent="0.25">
      <c r="A720" t="s">
        <v>568</v>
      </c>
      <c r="B720" t="s">
        <v>551</v>
      </c>
      <c r="C720" t="s">
        <v>616</v>
      </c>
      <c r="D720" t="s">
        <v>641</v>
      </c>
      <c r="E720" t="s">
        <v>4</v>
      </c>
      <c r="F720" t="str">
        <f t="shared" si="11"/>
        <v>DHA1425DHA1160DHA1940DHA3250S</v>
      </c>
      <c r="G720" t="s">
        <v>501</v>
      </c>
    </row>
    <row r="721" spans="1:7" x14ac:dyDescent="0.25">
      <c r="A721" t="s">
        <v>568</v>
      </c>
      <c r="B721" t="s">
        <v>551</v>
      </c>
      <c r="C721" t="s">
        <v>616</v>
      </c>
      <c r="D721" t="s">
        <v>641</v>
      </c>
      <c r="E721" t="s">
        <v>51</v>
      </c>
      <c r="F721" t="str">
        <f t="shared" si="11"/>
        <v>DHA1425DHA1160DHA1940DHA3250L</v>
      </c>
      <c r="G721" t="s">
        <v>501</v>
      </c>
    </row>
    <row r="722" spans="1:7" x14ac:dyDescent="0.25">
      <c r="A722" t="s">
        <v>568</v>
      </c>
      <c r="B722" t="s">
        <v>551</v>
      </c>
      <c r="C722" t="s">
        <v>617</v>
      </c>
      <c r="D722" t="s">
        <v>639</v>
      </c>
      <c r="E722" t="s">
        <v>4</v>
      </c>
      <c r="F722" t="str">
        <f t="shared" si="11"/>
        <v>DHA1425DHA1160DHA1942DHA3240S</v>
      </c>
      <c r="G722" t="s">
        <v>501</v>
      </c>
    </row>
    <row r="723" spans="1:7" x14ac:dyDescent="0.25">
      <c r="A723" t="s">
        <v>568</v>
      </c>
      <c r="B723" t="s">
        <v>551</v>
      </c>
      <c r="C723" t="s">
        <v>617</v>
      </c>
      <c r="D723" t="s">
        <v>639</v>
      </c>
      <c r="E723" t="s">
        <v>51</v>
      </c>
      <c r="F723" t="str">
        <f t="shared" si="11"/>
        <v>DHA1425DHA1160DHA1942DHA3240L</v>
      </c>
      <c r="G723" t="s">
        <v>501</v>
      </c>
    </row>
    <row r="724" spans="1:7" x14ac:dyDescent="0.25">
      <c r="A724" t="s">
        <v>568</v>
      </c>
      <c r="B724" t="s">
        <v>551</v>
      </c>
      <c r="C724" t="s">
        <v>617</v>
      </c>
      <c r="D724" t="s">
        <v>641</v>
      </c>
      <c r="E724" t="s">
        <v>4</v>
      </c>
      <c r="F724" t="str">
        <f t="shared" si="11"/>
        <v>DHA1425DHA1160DHA1942DHA3250S</v>
      </c>
      <c r="G724" t="s">
        <v>501</v>
      </c>
    </row>
    <row r="725" spans="1:7" x14ac:dyDescent="0.25">
      <c r="A725" t="s">
        <v>568</v>
      </c>
      <c r="B725" t="s">
        <v>551</v>
      </c>
      <c r="C725" t="s">
        <v>617</v>
      </c>
      <c r="D725" t="s">
        <v>641</v>
      </c>
      <c r="E725" t="s">
        <v>51</v>
      </c>
      <c r="F725" t="str">
        <f t="shared" si="11"/>
        <v>DHA1425DHA1160DHA1942DHA3250L</v>
      </c>
      <c r="G725" t="s">
        <v>501</v>
      </c>
    </row>
    <row r="726" spans="1:7" x14ac:dyDescent="0.25">
      <c r="A726" t="s">
        <v>568</v>
      </c>
      <c r="B726" t="s">
        <v>551</v>
      </c>
      <c r="C726" t="s">
        <v>618</v>
      </c>
      <c r="D726" t="s">
        <v>639</v>
      </c>
      <c r="E726" t="s">
        <v>4</v>
      </c>
      <c r="F726" t="str">
        <f t="shared" si="11"/>
        <v>DHA1425DHA1160DHA1944DHA3240S</v>
      </c>
      <c r="G726" t="s">
        <v>501</v>
      </c>
    </row>
    <row r="727" spans="1:7" x14ac:dyDescent="0.25">
      <c r="A727" t="s">
        <v>568</v>
      </c>
      <c r="B727" t="s">
        <v>551</v>
      </c>
      <c r="C727" t="s">
        <v>618</v>
      </c>
      <c r="D727" t="s">
        <v>639</v>
      </c>
      <c r="E727" t="s">
        <v>51</v>
      </c>
      <c r="F727" t="str">
        <f t="shared" si="11"/>
        <v>DHA1425DHA1160DHA1944DHA3240L</v>
      </c>
      <c r="G727" t="s">
        <v>501</v>
      </c>
    </row>
    <row r="728" spans="1:7" x14ac:dyDescent="0.25">
      <c r="A728" t="s">
        <v>568</v>
      </c>
      <c r="B728" t="s">
        <v>551</v>
      </c>
      <c r="C728" t="s">
        <v>618</v>
      </c>
      <c r="D728" t="s">
        <v>641</v>
      </c>
      <c r="E728" t="s">
        <v>4</v>
      </c>
      <c r="F728" t="str">
        <f t="shared" si="11"/>
        <v>DHA1425DHA1160DHA1944DHA3250S</v>
      </c>
      <c r="G728" t="s">
        <v>501</v>
      </c>
    </row>
    <row r="729" spans="1:7" x14ac:dyDescent="0.25">
      <c r="A729" t="s">
        <v>568</v>
      </c>
      <c r="B729" t="s">
        <v>551</v>
      </c>
      <c r="C729" t="s">
        <v>618</v>
      </c>
      <c r="D729" t="s">
        <v>641</v>
      </c>
      <c r="E729" t="s">
        <v>51</v>
      </c>
      <c r="F729" t="str">
        <f t="shared" si="11"/>
        <v>DHA1425DHA1160DHA1944DHA3250L</v>
      </c>
      <c r="G729" t="s">
        <v>501</v>
      </c>
    </row>
    <row r="730" spans="1:7" x14ac:dyDescent="0.25">
      <c r="A730" t="s">
        <v>568</v>
      </c>
      <c r="B730" t="s">
        <v>551</v>
      </c>
      <c r="C730" t="s">
        <v>619</v>
      </c>
      <c r="D730" t="s">
        <v>639</v>
      </c>
      <c r="E730" t="s">
        <v>4</v>
      </c>
      <c r="F730" t="str">
        <f t="shared" si="11"/>
        <v>DHA1425DHA1160DHA1946DHA3240S</v>
      </c>
      <c r="G730" t="s">
        <v>501</v>
      </c>
    </row>
    <row r="731" spans="1:7" x14ac:dyDescent="0.25">
      <c r="A731" t="s">
        <v>568</v>
      </c>
      <c r="B731" t="s">
        <v>551</v>
      </c>
      <c r="C731" t="s">
        <v>619</v>
      </c>
      <c r="D731" t="s">
        <v>639</v>
      </c>
      <c r="E731" t="s">
        <v>51</v>
      </c>
      <c r="F731" t="str">
        <f t="shared" si="11"/>
        <v>DHA1425DHA1160DHA1946DHA3240L</v>
      </c>
      <c r="G731" t="s">
        <v>501</v>
      </c>
    </row>
    <row r="732" spans="1:7" x14ac:dyDescent="0.25">
      <c r="A732" t="s">
        <v>568</v>
      </c>
      <c r="B732" t="s">
        <v>551</v>
      </c>
      <c r="C732" t="s">
        <v>619</v>
      </c>
      <c r="D732" t="s">
        <v>641</v>
      </c>
      <c r="E732" t="s">
        <v>4</v>
      </c>
      <c r="F732" t="str">
        <f t="shared" si="11"/>
        <v>DHA1425DHA1160DHA1946DHA3250S</v>
      </c>
      <c r="G732" t="s">
        <v>501</v>
      </c>
    </row>
    <row r="733" spans="1:7" x14ac:dyDescent="0.25">
      <c r="A733" t="s">
        <v>568</v>
      </c>
      <c r="B733" t="s">
        <v>551</v>
      </c>
      <c r="C733" t="s">
        <v>619</v>
      </c>
      <c r="D733" t="s">
        <v>641</v>
      </c>
      <c r="E733" t="s">
        <v>51</v>
      </c>
      <c r="F733" t="str">
        <f t="shared" si="11"/>
        <v>DHA1425DHA1160DHA1946DHA3250L</v>
      </c>
      <c r="G733" t="s">
        <v>501</v>
      </c>
    </row>
    <row r="734" spans="1:7" x14ac:dyDescent="0.25">
      <c r="A734" t="s">
        <v>568</v>
      </c>
      <c r="B734" t="s">
        <v>551</v>
      </c>
      <c r="C734" t="s">
        <v>620</v>
      </c>
      <c r="D734" t="s">
        <v>639</v>
      </c>
      <c r="E734" t="s">
        <v>4</v>
      </c>
      <c r="F734" t="str">
        <f t="shared" si="11"/>
        <v>DHA1425DHA1160DHA1948DHA3240S</v>
      </c>
      <c r="G734" t="s">
        <v>501</v>
      </c>
    </row>
    <row r="735" spans="1:7" x14ac:dyDescent="0.25">
      <c r="A735" t="s">
        <v>568</v>
      </c>
      <c r="B735" t="s">
        <v>551</v>
      </c>
      <c r="C735" t="s">
        <v>620</v>
      </c>
      <c r="D735" t="s">
        <v>639</v>
      </c>
      <c r="E735" t="s">
        <v>51</v>
      </c>
      <c r="F735" t="str">
        <f t="shared" si="11"/>
        <v>DHA1425DHA1160DHA1948DHA3240L</v>
      </c>
      <c r="G735" t="s">
        <v>501</v>
      </c>
    </row>
    <row r="736" spans="1:7" x14ac:dyDescent="0.25">
      <c r="A736" t="s">
        <v>568</v>
      </c>
      <c r="B736" t="s">
        <v>551</v>
      </c>
      <c r="C736" t="s">
        <v>620</v>
      </c>
      <c r="D736" t="s">
        <v>641</v>
      </c>
      <c r="E736" t="s">
        <v>4</v>
      </c>
      <c r="F736" t="str">
        <f t="shared" si="11"/>
        <v>DHA1425DHA1160DHA1948DHA3250S</v>
      </c>
      <c r="G736" t="s">
        <v>723</v>
      </c>
    </row>
    <row r="737" spans="1:7" x14ac:dyDescent="0.25">
      <c r="A737" t="s">
        <v>568</v>
      </c>
      <c r="B737" t="s">
        <v>551</v>
      </c>
      <c r="C737" t="s">
        <v>620</v>
      </c>
      <c r="D737" t="s">
        <v>641</v>
      </c>
      <c r="E737" t="s">
        <v>51</v>
      </c>
      <c r="F737" t="str">
        <f t="shared" si="11"/>
        <v>DHA1425DHA1160DHA1948DHA3250L</v>
      </c>
      <c r="G737" t="s">
        <v>501</v>
      </c>
    </row>
    <row r="738" spans="1:7" x14ac:dyDescent="0.25">
      <c r="A738" t="s">
        <v>568</v>
      </c>
      <c r="B738" t="s">
        <v>551</v>
      </c>
      <c r="C738" t="s">
        <v>621</v>
      </c>
      <c r="D738" t="s">
        <v>639</v>
      </c>
      <c r="E738" t="s">
        <v>4</v>
      </c>
      <c r="F738" t="str">
        <f t="shared" si="11"/>
        <v>DHA1425DHA1160DHA1950DHA3240S</v>
      </c>
      <c r="G738" t="s">
        <v>723</v>
      </c>
    </row>
    <row r="739" spans="1:7" x14ac:dyDescent="0.25">
      <c r="A739" t="s">
        <v>568</v>
      </c>
      <c r="B739" t="s">
        <v>551</v>
      </c>
      <c r="C739" t="s">
        <v>621</v>
      </c>
      <c r="D739" t="s">
        <v>639</v>
      </c>
      <c r="E739" t="s">
        <v>51</v>
      </c>
      <c r="F739" t="str">
        <f t="shared" si="11"/>
        <v>DHA1425DHA1160DHA1950DHA3240L</v>
      </c>
      <c r="G739" t="s">
        <v>501</v>
      </c>
    </row>
    <row r="740" spans="1:7" x14ac:dyDescent="0.25">
      <c r="A740" t="s">
        <v>568</v>
      </c>
      <c r="B740" t="s">
        <v>551</v>
      </c>
      <c r="C740" t="s">
        <v>621</v>
      </c>
      <c r="D740" t="s">
        <v>641</v>
      </c>
      <c r="E740" t="s">
        <v>4</v>
      </c>
      <c r="F740" t="str">
        <f t="shared" si="11"/>
        <v>DHA1425DHA1160DHA1950DHA3250S</v>
      </c>
      <c r="G740" t="s">
        <v>723</v>
      </c>
    </row>
    <row r="741" spans="1:7" x14ac:dyDescent="0.25">
      <c r="A741" t="s">
        <v>568</v>
      </c>
      <c r="B741" t="s">
        <v>551</v>
      </c>
      <c r="C741" t="s">
        <v>621</v>
      </c>
      <c r="D741" t="s">
        <v>641</v>
      </c>
      <c r="E741" t="s">
        <v>51</v>
      </c>
      <c r="F741" t="str">
        <f t="shared" si="11"/>
        <v>DHA1425DHA1160DHA1950DHA3250L</v>
      </c>
      <c r="G741" t="s">
        <v>501</v>
      </c>
    </row>
    <row r="742" spans="1:7" x14ac:dyDescent="0.25">
      <c r="A742" t="s">
        <v>568</v>
      </c>
      <c r="B742" t="s">
        <v>551</v>
      </c>
      <c r="C742" t="s">
        <v>622</v>
      </c>
      <c r="D742" t="s">
        <v>639</v>
      </c>
      <c r="E742" t="s">
        <v>4</v>
      </c>
      <c r="F742" t="str">
        <f t="shared" si="11"/>
        <v>DHA1425DHA1160DHA1952DHA3240S</v>
      </c>
      <c r="G742" t="s">
        <v>723</v>
      </c>
    </row>
    <row r="743" spans="1:7" x14ac:dyDescent="0.25">
      <c r="A743" t="s">
        <v>568</v>
      </c>
      <c r="B743" t="s">
        <v>551</v>
      </c>
      <c r="C743" t="s">
        <v>622</v>
      </c>
      <c r="D743" t="s">
        <v>639</v>
      </c>
      <c r="E743" t="s">
        <v>51</v>
      </c>
      <c r="F743" t="str">
        <f t="shared" si="11"/>
        <v>DHA1425DHA1160DHA1952DHA3240L</v>
      </c>
      <c r="G743" t="s">
        <v>501</v>
      </c>
    </row>
    <row r="744" spans="1:7" x14ac:dyDescent="0.25">
      <c r="A744" t="s">
        <v>568</v>
      </c>
      <c r="B744" t="s">
        <v>551</v>
      </c>
      <c r="C744" t="s">
        <v>622</v>
      </c>
      <c r="D744" t="s">
        <v>641</v>
      </c>
      <c r="E744" t="s">
        <v>4</v>
      </c>
      <c r="F744" t="str">
        <f t="shared" si="11"/>
        <v>DHA1425DHA1160DHA1952DHA3250S</v>
      </c>
      <c r="G744" t="s">
        <v>723</v>
      </c>
    </row>
    <row r="745" spans="1:7" x14ac:dyDescent="0.25">
      <c r="A745" t="s">
        <v>568</v>
      </c>
      <c r="B745" t="s">
        <v>551</v>
      </c>
      <c r="C745" t="s">
        <v>622</v>
      </c>
      <c r="D745" t="s">
        <v>641</v>
      </c>
      <c r="E745" t="s">
        <v>51</v>
      </c>
      <c r="F745" t="str">
        <f t="shared" si="11"/>
        <v>DHA1425DHA1160DHA1952DHA3250L</v>
      </c>
      <c r="G745" t="s">
        <v>501</v>
      </c>
    </row>
    <row r="746" spans="1:7" x14ac:dyDescent="0.25">
      <c r="A746" t="s">
        <v>568</v>
      </c>
      <c r="B746" t="s">
        <v>551</v>
      </c>
      <c r="C746" t="s">
        <v>623</v>
      </c>
      <c r="D746" t="s">
        <v>639</v>
      </c>
      <c r="E746" t="s">
        <v>4</v>
      </c>
      <c r="F746" t="str">
        <f t="shared" si="11"/>
        <v>DHA1425DHA1160DHA1954DHA3240S</v>
      </c>
      <c r="G746" t="s">
        <v>723</v>
      </c>
    </row>
    <row r="747" spans="1:7" x14ac:dyDescent="0.25">
      <c r="A747" t="s">
        <v>568</v>
      </c>
      <c r="B747" t="s">
        <v>551</v>
      </c>
      <c r="C747" t="s">
        <v>623</v>
      </c>
      <c r="D747" t="s">
        <v>639</v>
      </c>
      <c r="E747" t="s">
        <v>51</v>
      </c>
      <c r="F747" t="str">
        <f t="shared" si="11"/>
        <v>DHA1425DHA1160DHA1954DHA3240L</v>
      </c>
      <c r="G747" t="s">
        <v>501</v>
      </c>
    </row>
    <row r="748" spans="1:7" x14ac:dyDescent="0.25">
      <c r="A748" t="s">
        <v>568</v>
      </c>
      <c r="B748" t="s">
        <v>551</v>
      </c>
      <c r="C748" t="s">
        <v>623</v>
      </c>
      <c r="D748" t="s">
        <v>641</v>
      </c>
      <c r="E748" t="s">
        <v>4</v>
      </c>
      <c r="F748" t="str">
        <f t="shared" si="11"/>
        <v>DHA1425DHA1160DHA1954DHA3250S</v>
      </c>
      <c r="G748" t="s">
        <v>723</v>
      </c>
    </row>
    <row r="749" spans="1:7" x14ac:dyDescent="0.25">
      <c r="A749" t="s">
        <v>568</v>
      </c>
      <c r="B749" t="s">
        <v>551</v>
      </c>
      <c r="C749" t="s">
        <v>623</v>
      </c>
      <c r="D749" t="s">
        <v>641</v>
      </c>
      <c r="E749" t="s">
        <v>51</v>
      </c>
      <c r="F749" t="str">
        <f t="shared" si="11"/>
        <v>DHA1425DHA1160DHA1954DHA3250L</v>
      </c>
      <c r="G749" t="s">
        <v>501</v>
      </c>
    </row>
    <row r="750" spans="1:7" x14ac:dyDescent="0.25">
      <c r="A750" t="s">
        <v>568</v>
      </c>
      <c r="B750" t="s">
        <v>551</v>
      </c>
      <c r="C750" t="s">
        <v>624</v>
      </c>
      <c r="D750" t="s">
        <v>639</v>
      </c>
      <c r="E750" t="s">
        <v>4</v>
      </c>
      <c r="F750" t="str">
        <f t="shared" si="11"/>
        <v>DHA1425DHA1160DHA1956DHA3240S</v>
      </c>
      <c r="G750" t="s">
        <v>723</v>
      </c>
    </row>
    <row r="751" spans="1:7" x14ac:dyDescent="0.25">
      <c r="A751" t="s">
        <v>568</v>
      </c>
      <c r="B751" t="s">
        <v>551</v>
      </c>
      <c r="C751" t="s">
        <v>624</v>
      </c>
      <c r="D751" t="s">
        <v>639</v>
      </c>
      <c r="E751" t="s">
        <v>51</v>
      </c>
      <c r="F751" t="str">
        <f t="shared" si="11"/>
        <v>DHA1425DHA1160DHA1956DHA3240L</v>
      </c>
      <c r="G751" t="s">
        <v>501</v>
      </c>
    </row>
    <row r="752" spans="1:7" x14ac:dyDescent="0.25">
      <c r="A752" t="s">
        <v>568</v>
      </c>
      <c r="B752" t="s">
        <v>551</v>
      </c>
      <c r="C752" t="s">
        <v>624</v>
      </c>
      <c r="D752" t="s">
        <v>641</v>
      </c>
      <c r="E752" t="s">
        <v>4</v>
      </c>
      <c r="F752" t="str">
        <f t="shared" si="11"/>
        <v>DHA1425DHA1160DHA1956DHA3250S</v>
      </c>
      <c r="G752" t="s">
        <v>723</v>
      </c>
    </row>
    <row r="753" spans="1:7" x14ac:dyDescent="0.25">
      <c r="A753" t="s">
        <v>568</v>
      </c>
      <c r="B753" t="s">
        <v>551</v>
      </c>
      <c r="C753" t="s">
        <v>624</v>
      </c>
      <c r="D753" t="s">
        <v>641</v>
      </c>
      <c r="E753" t="s">
        <v>51</v>
      </c>
      <c r="F753" t="str">
        <f t="shared" si="11"/>
        <v>DHA1425DHA1160DHA1956DHA3250L</v>
      </c>
      <c r="G753" t="s">
        <v>501</v>
      </c>
    </row>
    <row r="754" spans="1:7" x14ac:dyDescent="0.25">
      <c r="A754" t="s">
        <v>568</v>
      </c>
      <c r="B754" t="s">
        <v>551</v>
      </c>
      <c r="C754" t="s">
        <v>625</v>
      </c>
      <c r="D754" t="s">
        <v>639</v>
      </c>
      <c r="E754" t="s">
        <v>4</v>
      </c>
      <c r="F754" t="str">
        <f t="shared" si="11"/>
        <v>DHA1425DHA1160DHA1958DHA3240S</v>
      </c>
      <c r="G754" t="s">
        <v>723</v>
      </c>
    </row>
    <row r="755" spans="1:7" x14ac:dyDescent="0.25">
      <c r="A755" t="s">
        <v>568</v>
      </c>
      <c r="B755" t="s">
        <v>551</v>
      </c>
      <c r="C755" t="s">
        <v>625</v>
      </c>
      <c r="D755" t="s">
        <v>639</v>
      </c>
      <c r="E755" t="s">
        <v>51</v>
      </c>
      <c r="F755" t="str">
        <f t="shared" si="11"/>
        <v>DHA1425DHA1160DHA1958DHA3240L</v>
      </c>
      <c r="G755" t="s">
        <v>723</v>
      </c>
    </row>
    <row r="756" spans="1:7" x14ac:dyDescent="0.25">
      <c r="A756" t="s">
        <v>568</v>
      </c>
      <c r="B756" t="s">
        <v>551</v>
      </c>
      <c r="C756" t="s">
        <v>625</v>
      </c>
      <c r="D756" t="s">
        <v>641</v>
      </c>
      <c r="E756" t="s">
        <v>4</v>
      </c>
      <c r="F756" t="str">
        <f t="shared" si="11"/>
        <v>DHA1425DHA1160DHA1958DHA3250S</v>
      </c>
      <c r="G756" t="s">
        <v>723</v>
      </c>
    </row>
    <row r="757" spans="1:7" x14ac:dyDescent="0.25">
      <c r="A757" t="s">
        <v>568</v>
      </c>
      <c r="B757" t="s">
        <v>551</v>
      </c>
      <c r="C757" t="s">
        <v>625</v>
      </c>
      <c r="D757" t="s">
        <v>641</v>
      </c>
      <c r="E757" t="s">
        <v>51</v>
      </c>
      <c r="F757" t="str">
        <f t="shared" si="11"/>
        <v>DHA1425DHA1160DHA1958DHA3250L</v>
      </c>
      <c r="G757" t="s">
        <v>723</v>
      </c>
    </row>
    <row r="758" spans="1:7" x14ac:dyDescent="0.25">
      <c r="A758" t="s">
        <v>568</v>
      </c>
      <c r="B758" t="s">
        <v>551</v>
      </c>
      <c r="C758" t="s">
        <v>626</v>
      </c>
      <c r="D758" t="s">
        <v>639</v>
      </c>
      <c r="E758" t="s">
        <v>4</v>
      </c>
      <c r="F758" t="str">
        <f t="shared" si="11"/>
        <v>DHA1425DHA1160DHA1960DHA3240S</v>
      </c>
      <c r="G758" t="s">
        <v>723</v>
      </c>
    </row>
    <row r="759" spans="1:7" x14ac:dyDescent="0.25">
      <c r="A759" t="s">
        <v>568</v>
      </c>
      <c r="B759" t="s">
        <v>551</v>
      </c>
      <c r="C759" t="s">
        <v>626</v>
      </c>
      <c r="D759" t="s">
        <v>639</v>
      </c>
      <c r="E759" t="s">
        <v>51</v>
      </c>
      <c r="F759" t="str">
        <f t="shared" si="11"/>
        <v>DHA1425DHA1160DHA1960DHA3240L</v>
      </c>
      <c r="G759" t="s">
        <v>723</v>
      </c>
    </row>
    <row r="760" spans="1:7" x14ac:dyDescent="0.25">
      <c r="A760" t="s">
        <v>568</v>
      </c>
      <c r="B760" t="s">
        <v>551</v>
      </c>
      <c r="C760" t="s">
        <v>626</v>
      </c>
      <c r="D760" t="s">
        <v>641</v>
      </c>
      <c r="E760" t="s">
        <v>4</v>
      </c>
      <c r="F760" t="str">
        <f t="shared" si="11"/>
        <v>DHA1425DHA1160DHA1960DHA3250S</v>
      </c>
      <c r="G760" t="s">
        <v>723</v>
      </c>
    </row>
    <row r="761" spans="1:7" x14ac:dyDescent="0.25">
      <c r="A761" t="s">
        <v>568</v>
      </c>
      <c r="B761" t="s">
        <v>551</v>
      </c>
      <c r="C761" t="s">
        <v>626</v>
      </c>
      <c r="D761" t="s">
        <v>641</v>
      </c>
      <c r="E761" t="s">
        <v>51</v>
      </c>
      <c r="F761" t="str">
        <f t="shared" si="11"/>
        <v>DHA1425DHA1160DHA1960DHA3250L</v>
      </c>
      <c r="G761" t="s">
        <v>723</v>
      </c>
    </row>
    <row r="762" spans="1:7" x14ac:dyDescent="0.25">
      <c r="A762" t="s">
        <v>568</v>
      </c>
      <c r="B762" t="s">
        <v>553</v>
      </c>
      <c r="C762" t="s">
        <v>608</v>
      </c>
      <c r="D762" t="s">
        <v>639</v>
      </c>
      <c r="E762" t="s">
        <v>4</v>
      </c>
      <c r="F762" t="str">
        <f t="shared" si="11"/>
        <v>DHA1425DHA1170DHA1924DHA3240S</v>
      </c>
      <c r="G762" t="s">
        <v>504</v>
      </c>
    </row>
    <row r="763" spans="1:7" x14ac:dyDescent="0.25">
      <c r="A763" t="s">
        <v>568</v>
      </c>
      <c r="B763" t="s">
        <v>553</v>
      </c>
      <c r="C763" t="s">
        <v>608</v>
      </c>
      <c r="D763" t="s">
        <v>639</v>
      </c>
      <c r="E763" t="s">
        <v>51</v>
      </c>
      <c r="F763" t="str">
        <f t="shared" si="11"/>
        <v>DHA1425DHA1170DHA1924DHA3240L</v>
      </c>
      <c r="G763" t="s">
        <v>504</v>
      </c>
    </row>
    <row r="764" spans="1:7" x14ac:dyDescent="0.25">
      <c r="A764" t="s">
        <v>568</v>
      </c>
      <c r="B764" t="s">
        <v>553</v>
      </c>
      <c r="C764" t="s">
        <v>608</v>
      </c>
      <c r="D764" t="s">
        <v>641</v>
      </c>
      <c r="E764" t="s">
        <v>4</v>
      </c>
      <c r="F764" t="str">
        <f t="shared" si="11"/>
        <v>DHA1425DHA1170DHA1924DHA3250S</v>
      </c>
      <c r="G764" t="s">
        <v>504</v>
      </c>
    </row>
    <row r="765" spans="1:7" x14ac:dyDescent="0.25">
      <c r="A765" t="s">
        <v>568</v>
      </c>
      <c r="B765" t="s">
        <v>553</v>
      </c>
      <c r="C765" t="s">
        <v>608</v>
      </c>
      <c r="D765" t="s">
        <v>641</v>
      </c>
      <c r="E765" t="s">
        <v>51</v>
      </c>
      <c r="F765" t="str">
        <f t="shared" si="11"/>
        <v>DHA1425DHA1170DHA1924DHA3250L</v>
      </c>
      <c r="G765" t="s">
        <v>504</v>
      </c>
    </row>
    <row r="766" spans="1:7" x14ac:dyDescent="0.25">
      <c r="A766" t="s">
        <v>568</v>
      </c>
      <c r="B766" t="s">
        <v>553</v>
      </c>
      <c r="C766" t="s">
        <v>609</v>
      </c>
      <c r="D766" t="s">
        <v>639</v>
      </c>
      <c r="E766" t="s">
        <v>4</v>
      </c>
      <c r="F766" t="str">
        <f t="shared" si="11"/>
        <v>DHA1425DHA1170DHA1926DHA3240S</v>
      </c>
      <c r="G766" t="s">
        <v>504</v>
      </c>
    </row>
    <row r="767" spans="1:7" x14ac:dyDescent="0.25">
      <c r="A767" t="s">
        <v>568</v>
      </c>
      <c r="B767" t="s">
        <v>553</v>
      </c>
      <c r="C767" t="s">
        <v>609</v>
      </c>
      <c r="D767" t="s">
        <v>639</v>
      </c>
      <c r="E767" t="s">
        <v>51</v>
      </c>
      <c r="F767" t="str">
        <f t="shared" si="11"/>
        <v>DHA1425DHA1170DHA1926DHA3240L</v>
      </c>
      <c r="G767" t="s">
        <v>504</v>
      </c>
    </row>
    <row r="768" spans="1:7" x14ac:dyDescent="0.25">
      <c r="A768" t="s">
        <v>568</v>
      </c>
      <c r="B768" t="s">
        <v>553</v>
      </c>
      <c r="C768" t="s">
        <v>609</v>
      </c>
      <c r="D768" t="s">
        <v>641</v>
      </c>
      <c r="E768" t="s">
        <v>4</v>
      </c>
      <c r="F768" t="str">
        <f t="shared" si="11"/>
        <v>DHA1425DHA1170DHA1926DHA3250S</v>
      </c>
      <c r="G768" t="s">
        <v>501</v>
      </c>
    </row>
    <row r="769" spans="1:7" x14ac:dyDescent="0.25">
      <c r="A769" t="s">
        <v>568</v>
      </c>
      <c r="B769" t="s">
        <v>553</v>
      </c>
      <c r="C769" t="s">
        <v>609</v>
      </c>
      <c r="D769" t="s">
        <v>641</v>
      </c>
      <c r="E769" t="s">
        <v>51</v>
      </c>
      <c r="F769" t="str">
        <f t="shared" si="11"/>
        <v>DHA1425DHA1170DHA1926DHA3250L</v>
      </c>
      <c r="G769" t="s">
        <v>504</v>
      </c>
    </row>
    <row r="770" spans="1:7" x14ac:dyDescent="0.25">
      <c r="A770" t="s">
        <v>568</v>
      </c>
      <c r="B770" t="s">
        <v>553</v>
      </c>
      <c r="C770" t="s">
        <v>610</v>
      </c>
      <c r="D770" t="s">
        <v>639</v>
      </c>
      <c r="E770" t="s">
        <v>4</v>
      </c>
      <c r="F770" t="str">
        <f t="shared" si="11"/>
        <v>DHA1425DHA1170DHA1928DHA3240S</v>
      </c>
      <c r="G770" t="s">
        <v>501</v>
      </c>
    </row>
    <row r="771" spans="1:7" x14ac:dyDescent="0.25">
      <c r="A771" t="s">
        <v>568</v>
      </c>
      <c r="B771" t="s">
        <v>553</v>
      </c>
      <c r="C771" t="s">
        <v>610</v>
      </c>
      <c r="D771" t="s">
        <v>639</v>
      </c>
      <c r="E771" t="s">
        <v>51</v>
      </c>
      <c r="F771" t="str">
        <f t="shared" ref="F771:F834" si="12">CONCATENATE(A771,B771,C771,D771,E771)</f>
        <v>DHA1425DHA1170DHA1928DHA3240L</v>
      </c>
      <c r="G771" t="s">
        <v>504</v>
      </c>
    </row>
    <row r="772" spans="1:7" x14ac:dyDescent="0.25">
      <c r="A772" t="s">
        <v>568</v>
      </c>
      <c r="B772" t="s">
        <v>553</v>
      </c>
      <c r="C772" t="s">
        <v>610</v>
      </c>
      <c r="D772" t="s">
        <v>641</v>
      </c>
      <c r="E772" t="s">
        <v>4</v>
      </c>
      <c r="F772" t="str">
        <f t="shared" si="12"/>
        <v>DHA1425DHA1170DHA1928DHA3250S</v>
      </c>
      <c r="G772" t="s">
        <v>501</v>
      </c>
    </row>
    <row r="773" spans="1:7" x14ac:dyDescent="0.25">
      <c r="A773" t="s">
        <v>568</v>
      </c>
      <c r="B773" t="s">
        <v>553</v>
      </c>
      <c r="C773" t="s">
        <v>610</v>
      </c>
      <c r="D773" t="s">
        <v>641</v>
      </c>
      <c r="E773" t="s">
        <v>51</v>
      </c>
      <c r="F773" t="str">
        <f t="shared" si="12"/>
        <v>DHA1425DHA1170DHA1928DHA3250L</v>
      </c>
      <c r="G773" t="s">
        <v>504</v>
      </c>
    </row>
    <row r="774" spans="1:7" x14ac:dyDescent="0.25">
      <c r="A774" t="s">
        <v>568</v>
      </c>
      <c r="B774" t="s">
        <v>553</v>
      </c>
      <c r="C774" t="s">
        <v>611</v>
      </c>
      <c r="D774" t="s">
        <v>639</v>
      </c>
      <c r="E774" t="s">
        <v>4</v>
      </c>
      <c r="F774" t="str">
        <f t="shared" si="12"/>
        <v>DHA1425DHA1170DHA1930DHA3240S</v>
      </c>
      <c r="G774" t="s">
        <v>501</v>
      </c>
    </row>
    <row r="775" spans="1:7" x14ac:dyDescent="0.25">
      <c r="A775" t="s">
        <v>568</v>
      </c>
      <c r="B775" t="s">
        <v>553</v>
      </c>
      <c r="C775" t="s">
        <v>611</v>
      </c>
      <c r="D775" t="s">
        <v>639</v>
      </c>
      <c r="E775" t="s">
        <v>51</v>
      </c>
      <c r="F775" t="str">
        <f t="shared" si="12"/>
        <v>DHA1425DHA1170DHA1930DHA3240L</v>
      </c>
      <c r="G775" t="s">
        <v>504</v>
      </c>
    </row>
    <row r="776" spans="1:7" x14ac:dyDescent="0.25">
      <c r="A776" t="s">
        <v>568</v>
      </c>
      <c r="B776" t="s">
        <v>553</v>
      </c>
      <c r="C776" t="s">
        <v>611</v>
      </c>
      <c r="D776" t="s">
        <v>641</v>
      </c>
      <c r="E776" t="s">
        <v>4</v>
      </c>
      <c r="F776" t="str">
        <f t="shared" si="12"/>
        <v>DHA1425DHA1170DHA1930DHA3250S</v>
      </c>
      <c r="G776" t="s">
        <v>501</v>
      </c>
    </row>
    <row r="777" spans="1:7" x14ac:dyDescent="0.25">
      <c r="A777" t="s">
        <v>568</v>
      </c>
      <c r="B777" t="s">
        <v>553</v>
      </c>
      <c r="C777" t="s">
        <v>611</v>
      </c>
      <c r="D777" t="s">
        <v>641</v>
      </c>
      <c r="E777" t="s">
        <v>51</v>
      </c>
      <c r="F777" t="str">
        <f t="shared" si="12"/>
        <v>DHA1425DHA1170DHA1930DHA3250L</v>
      </c>
      <c r="G777" t="s">
        <v>504</v>
      </c>
    </row>
    <row r="778" spans="1:7" x14ac:dyDescent="0.25">
      <c r="A778" t="s">
        <v>568</v>
      </c>
      <c r="B778" t="s">
        <v>553</v>
      </c>
      <c r="C778" t="s">
        <v>612</v>
      </c>
      <c r="D778" t="s">
        <v>639</v>
      </c>
      <c r="E778" t="s">
        <v>4</v>
      </c>
      <c r="F778" t="str">
        <f t="shared" si="12"/>
        <v>DHA1425DHA1170DHA1932DHA3240S</v>
      </c>
      <c r="G778" t="s">
        <v>501</v>
      </c>
    </row>
    <row r="779" spans="1:7" x14ac:dyDescent="0.25">
      <c r="A779" t="s">
        <v>568</v>
      </c>
      <c r="B779" t="s">
        <v>553</v>
      </c>
      <c r="C779" t="s">
        <v>612</v>
      </c>
      <c r="D779" t="s">
        <v>639</v>
      </c>
      <c r="E779" t="s">
        <v>51</v>
      </c>
      <c r="F779" t="str">
        <f t="shared" si="12"/>
        <v>DHA1425DHA1170DHA1932DHA3240L</v>
      </c>
      <c r="G779" t="s">
        <v>504</v>
      </c>
    </row>
    <row r="780" spans="1:7" x14ac:dyDescent="0.25">
      <c r="A780" t="s">
        <v>568</v>
      </c>
      <c r="B780" t="s">
        <v>553</v>
      </c>
      <c r="C780" t="s">
        <v>612</v>
      </c>
      <c r="D780" t="s">
        <v>641</v>
      </c>
      <c r="E780" t="s">
        <v>4</v>
      </c>
      <c r="F780" t="str">
        <f t="shared" si="12"/>
        <v>DHA1425DHA1170DHA1932DHA3250S</v>
      </c>
      <c r="G780" t="s">
        <v>501</v>
      </c>
    </row>
    <row r="781" spans="1:7" x14ac:dyDescent="0.25">
      <c r="A781" t="s">
        <v>568</v>
      </c>
      <c r="B781" t="s">
        <v>553</v>
      </c>
      <c r="C781" t="s">
        <v>612</v>
      </c>
      <c r="D781" t="s">
        <v>641</v>
      </c>
      <c r="E781" t="s">
        <v>51</v>
      </c>
      <c r="F781" t="str">
        <f t="shared" si="12"/>
        <v>DHA1425DHA1170DHA1932DHA3250L</v>
      </c>
      <c r="G781" t="s">
        <v>504</v>
      </c>
    </row>
    <row r="782" spans="1:7" x14ac:dyDescent="0.25">
      <c r="A782" t="s">
        <v>568</v>
      </c>
      <c r="B782" t="s">
        <v>553</v>
      </c>
      <c r="C782" t="s">
        <v>613</v>
      </c>
      <c r="D782" t="s">
        <v>639</v>
      </c>
      <c r="E782" t="s">
        <v>4</v>
      </c>
      <c r="F782" t="str">
        <f t="shared" si="12"/>
        <v>DHA1425DHA1170DHA1934DHA3240S</v>
      </c>
      <c r="G782" t="s">
        <v>501</v>
      </c>
    </row>
    <row r="783" spans="1:7" x14ac:dyDescent="0.25">
      <c r="A783" t="s">
        <v>568</v>
      </c>
      <c r="B783" t="s">
        <v>553</v>
      </c>
      <c r="C783" t="s">
        <v>613</v>
      </c>
      <c r="D783" t="s">
        <v>639</v>
      </c>
      <c r="E783" t="s">
        <v>51</v>
      </c>
      <c r="F783" t="str">
        <f t="shared" si="12"/>
        <v>DHA1425DHA1170DHA1934DHA3240L</v>
      </c>
      <c r="G783" t="s">
        <v>504</v>
      </c>
    </row>
    <row r="784" spans="1:7" x14ac:dyDescent="0.25">
      <c r="A784" t="s">
        <v>568</v>
      </c>
      <c r="B784" t="s">
        <v>553</v>
      </c>
      <c r="C784" t="s">
        <v>613</v>
      </c>
      <c r="D784" t="s">
        <v>641</v>
      </c>
      <c r="E784" t="s">
        <v>4</v>
      </c>
      <c r="F784" t="str">
        <f t="shared" si="12"/>
        <v>DHA1425DHA1170DHA1934DHA3250S</v>
      </c>
      <c r="G784" t="s">
        <v>501</v>
      </c>
    </row>
    <row r="785" spans="1:7" x14ac:dyDescent="0.25">
      <c r="A785" t="s">
        <v>568</v>
      </c>
      <c r="B785" t="s">
        <v>553</v>
      </c>
      <c r="C785" t="s">
        <v>613</v>
      </c>
      <c r="D785" t="s">
        <v>641</v>
      </c>
      <c r="E785" t="s">
        <v>51</v>
      </c>
      <c r="F785" t="str">
        <f t="shared" si="12"/>
        <v>DHA1425DHA1170DHA1934DHA3250L</v>
      </c>
      <c r="G785" t="s">
        <v>504</v>
      </c>
    </row>
    <row r="786" spans="1:7" x14ac:dyDescent="0.25">
      <c r="A786" t="s">
        <v>568</v>
      </c>
      <c r="B786" t="s">
        <v>553</v>
      </c>
      <c r="C786" t="s">
        <v>614</v>
      </c>
      <c r="D786" t="s">
        <v>639</v>
      </c>
      <c r="E786" t="s">
        <v>4</v>
      </c>
      <c r="F786" t="str">
        <f t="shared" si="12"/>
        <v>DHA1425DHA1170DHA1936DHA3240S</v>
      </c>
      <c r="G786" t="s">
        <v>501</v>
      </c>
    </row>
    <row r="787" spans="1:7" x14ac:dyDescent="0.25">
      <c r="A787" t="s">
        <v>568</v>
      </c>
      <c r="B787" t="s">
        <v>553</v>
      </c>
      <c r="C787" t="s">
        <v>614</v>
      </c>
      <c r="D787" t="s">
        <v>639</v>
      </c>
      <c r="E787" t="s">
        <v>51</v>
      </c>
      <c r="F787" t="str">
        <f t="shared" si="12"/>
        <v>DHA1425DHA1170DHA1936DHA3240L</v>
      </c>
      <c r="G787" t="s">
        <v>504</v>
      </c>
    </row>
    <row r="788" spans="1:7" x14ac:dyDescent="0.25">
      <c r="A788" t="s">
        <v>568</v>
      </c>
      <c r="B788" t="s">
        <v>553</v>
      </c>
      <c r="C788" t="s">
        <v>614</v>
      </c>
      <c r="D788" t="s">
        <v>641</v>
      </c>
      <c r="E788" t="s">
        <v>4</v>
      </c>
      <c r="F788" t="str">
        <f t="shared" si="12"/>
        <v>DHA1425DHA1170DHA1936DHA3250S</v>
      </c>
      <c r="G788" t="s">
        <v>501</v>
      </c>
    </row>
    <row r="789" spans="1:7" x14ac:dyDescent="0.25">
      <c r="A789" t="s">
        <v>568</v>
      </c>
      <c r="B789" t="s">
        <v>553</v>
      </c>
      <c r="C789" t="s">
        <v>614</v>
      </c>
      <c r="D789" t="s">
        <v>641</v>
      </c>
      <c r="E789" t="s">
        <v>51</v>
      </c>
      <c r="F789" t="str">
        <f t="shared" si="12"/>
        <v>DHA1425DHA1170DHA1936DHA3250L</v>
      </c>
      <c r="G789" t="s">
        <v>501</v>
      </c>
    </row>
    <row r="790" spans="1:7" x14ac:dyDescent="0.25">
      <c r="A790" t="s">
        <v>568</v>
      </c>
      <c r="B790" t="s">
        <v>553</v>
      </c>
      <c r="C790" t="s">
        <v>615</v>
      </c>
      <c r="D790" t="s">
        <v>639</v>
      </c>
      <c r="E790" t="s">
        <v>4</v>
      </c>
      <c r="F790" t="str">
        <f t="shared" si="12"/>
        <v>DHA1425DHA1170DHA1938DHA3240S</v>
      </c>
      <c r="G790" t="s">
        <v>501</v>
      </c>
    </row>
    <row r="791" spans="1:7" x14ac:dyDescent="0.25">
      <c r="A791" t="s">
        <v>568</v>
      </c>
      <c r="B791" t="s">
        <v>553</v>
      </c>
      <c r="C791" t="s">
        <v>615</v>
      </c>
      <c r="D791" t="s">
        <v>639</v>
      </c>
      <c r="E791" t="s">
        <v>51</v>
      </c>
      <c r="F791" t="str">
        <f t="shared" si="12"/>
        <v>DHA1425DHA1170DHA1938DHA3240L</v>
      </c>
      <c r="G791" t="s">
        <v>501</v>
      </c>
    </row>
    <row r="792" spans="1:7" x14ac:dyDescent="0.25">
      <c r="A792" t="s">
        <v>568</v>
      </c>
      <c r="B792" t="s">
        <v>553</v>
      </c>
      <c r="C792" t="s">
        <v>615</v>
      </c>
      <c r="D792" t="s">
        <v>641</v>
      </c>
      <c r="E792" t="s">
        <v>4</v>
      </c>
      <c r="F792" t="str">
        <f t="shared" si="12"/>
        <v>DHA1425DHA1170DHA1938DHA3250S</v>
      </c>
      <c r="G792" t="s">
        <v>501</v>
      </c>
    </row>
    <row r="793" spans="1:7" x14ac:dyDescent="0.25">
      <c r="A793" t="s">
        <v>568</v>
      </c>
      <c r="B793" t="s">
        <v>553</v>
      </c>
      <c r="C793" t="s">
        <v>615</v>
      </c>
      <c r="D793" t="s">
        <v>641</v>
      </c>
      <c r="E793" t="s">
        <v>51</v>
      </c>
      <c r="F793" t="str">
        <f t="shared" si="12"/>
        <v>DHA1425DHA1170DHA1938DHA3250L</v>
      </c>
      <c r="G793" t="s">
        <v>501</v>
      </c>
    </row>
    <row r="794" spans="1:7" x14ac:dyDescent="0.25">
      <c r="A794" t="s">
        <v>568</v>
      </c>
      <c r="B794" t="s">
        <v>553</v>
      </c>
      <c r="C794" t="s">
        <v>616</v>
      </c>
      <c r="D794" t="s">
        <v>639</v>
      </c>
      <c r="E794" t="s">
        <v>4</v>
      </c>
      <c r="F794" t="str">
        <f t="shared" si="12"/>
        <v>DHA1425DHA1170DHA1940DHA3240S</v>
      </c>
      <c r="G794" t="s">
        <v>501</v>
      </c>
    </row>
    <row r="795" spans="1:7" x14ac:dyDescent="0.25">
      <c r="A795" t="s">
        <v>568</v>
      </c>
      <c r="B795" t="s">
        <v>553</v>
      </c>
      <c r="C795" t="s">
        <v>616</v>
      </c>
      <c r="D795" t="s">
        <v>639</v>
      </c>
      <c r="E795" t="s">
        <v>51</v>
      </c>
      <c r="F795" t="str">
        <f t="shared" si="12"/>
        <v>DHA1425DHA1170DHA1940DHA3240L</v>
      </c>
      <c r="G795" t="s">
        <v>501</v>
      </c>
    </row>
    <row r="796" spans="1:7" x14ac:dyDescent="0.25">
      <c r="A796" t="s">
        <v>568</v>
      </c>
      <c r="B796" t="s">
        <v>553</v>
      </c>
      <c r="C796" t="s">
        <v>616</v>
      </c>
      <c r="D796" t="s">
        <v>641</v>
      </c>
      <c r="E796" t="s">
        <v>4</v>
      </c>
      <c r="F796" t="str">
        <f t="shared" si="12"/>
        <v>DHA1425DHA1170DHA1940DHA3250S</v>
      </c>
      <c r="G796" t="s">
        <v>501</v>
      </c>
    </row>
    <row r="797" spans="1:7" x14ac:dyDescent="0.25">
      <c r="A797" t="s">
        <v>568</v>
      </c>
      <c r="B797" t="s">
        <v>553</v>
      </c>
      <c r="C797" t="s">
        <v>616</v>
      </c>
      <c r="D797" t="s">
        <v>641</v>
      </c>
      <c r="E797" t="s">
        <v>51</v>
      </c>
      <c r="F797" t="str">
        <f t="shared" si="12"/>
        <v>DHA1425DHA1170DHA1940DHA3250L</v>
      </c>
      <c r="G797" t="s">
        <v>501</v>
      </c>
    </row>
    <row r="798" spans="1:7" x14ac:dyDescent="0.25">
      <c r="A798" t="s">
        <v>568</v>
      </c>
      <c r="B798" t="s">
        <v>553</v>
      </c>
      <c r="C798" t="s">
        <v>617</v>
      </c>
      <c r="D798" t="s">
        <v>639</v>
      </c>
      <c r="E798" t="s">
        <v>4</v>
      </c>
      <c r="F798" t="str">
        <f t="shared" si="12"/>
        <v>DHA1425DHA1170DHA1942DHA3240S</v>
      </c>
      <c r="G798" t="s">
        <v>501</v>
      </c>
    </row>
    <row r="799" spans="1:7" x14ac:dyDescent="0.25">
      <c r="A799" t="s">
        <v>568</v>
      </c>
      <c r="B799" t="s">
        <v>553</v>
      </c>
      <c r="C799" t="s">
        <v>617</v>
      </c>
      <c r="D799" t="s">
        <v>639</v>
      </c>
      <c r="E799" t="s">
        <v>51</v>
      </c>
      <c r="F799" t="str">
        <f t="shared" si="12"/>
        <v>DHA1425DHA1170DHA1942DHA3240L</v>
      </c>
      <c r="G799" t="s">
        <v>501</v>
      </c>
    </row>
    <row r="800" spans="1:7" x14ac:dyDescent="0.25">
      <c r="A800" t="s">
        <v>568</v>
      </c>
      <c r="B800" t="s">
        <v>553</v>
      </c>
      <c r="C800" t="s">
        <v>617</v>
      </c>
      <c r="D800" t="s">
        <v>641</v>
      </c>
      <c r="E800" t="s">
        <v>4</v>
      </c>
      <c r="F800" t="str">
        <f t="shared" si="12"/>
        <v>DHA1425DHA1170DHA1942DHA3250S</v>
      </c>
      <c r="G800" t="s">
        <v>501</v>
      </c>
    </row>
    <row r="801" spans="1:7" x14ac:dyDescent="0.25">
      <c r="A801" t="s">
        <v>568</v>
      </c>
      <c r="B801" t="s">
        <v>553</v>
      </c>
      <c r="C801" t="s">
        <v>617</v>
      </c>
      <c r="D801" t="s">
        <v>641</v>
      </c>
      <c r="E801" t="s">
        <v>51</v>
      </c>
      <c r="F801" t="str">
        <f t="shared" si="12"/>
        <v>DHA1425DHA1170DHA1942DHA3250L</v>
      </c>
      <c r="G801" t="s">
        <v>501</v>
      </c>
    </row>
    <row r="802" spans="1:7" x14ac:dyDescent="0.25">
      <c r="A802" t="s">
        <v>568</v>
      </c>
      <c r="B802" t="s">
        <v>553</v>
      </c>
      <c r="C802" t="s">
        <v>618</v>
      </c>
      <c r="D802" t="s">
        <v>639</v>
      </c>
      <c r="E802" t="s">
        <v>4</v>
      </c>
      <c r="F802" t="str">
        <f t="shared" si="12"/>
        <v>DHA1425DHA1170DHA1944DHA3240S</v>
      </c>
      <c r="G802" t="s">
        <v>501</v>
      </c>
    </row>
    <row r="803" spans="1:7" x14ac:dyDescent="0.25">
      <c r="A803" t="s">
        <v>568</v>
      </c>
      <c r="B803" t="s">
        <v>553</v>
      </c>
      <c r="C803" t="s">
        <v>618</v>
      </c>
      <c r="D803" t="s">
        <v>639</v>
      </c>
      <c r="E803" t="s">
        <v>51</v>
      </c>
      <c r="F803" t="str">
        <f t="shared" si="12"/>
        <v>DHA1425DHA1170DHA1944DHA3240L</v>
      </c>
      <c r="G803" t="s">
        <v>501</v>
      </c>
    </row>
    <row r="804" spans="1:7" x14ac:dyDescent="0.25">
      <c r="A804" t="s">
        <v>568</v>
      </c>
      <c r="B804" t="s">
        <v>553</v>
      </c>
      <c r="C804" t="s">
        <v>618</v>
      </c>
      <c r="D804" t="s">
        <v>641</v>
      </c>
      <c r="E804" t="s">
        <v>4</v>
      </c>
      <c r="F804" t="str">
        <f t="shared" si="12"/>
        <v>DHA1425DHA1170DHA1944DHA3250S</v>
      </c>
      <c r="G804" t="s">
        <v>501</v>
      </c>
    </row>
    <row r="805" spans="1:7" x14ac:dyDescent="0.25">
      <c r="A805" t="s">
        <v>568</v>
      </c>
      <c r="B805" t="s">
        <v>553</v>
      </c>
      <c r="C805" t="s">
        <v>618</v>
      </c>
      <c r="D805" t="s">
        <v>641</v>
      </c>
      <c r="E805" t="s">
        <v>51</v>
      </c>
      <c r="F805" t="str">
        <f t="shared" si="12"/>
        <v>DHA1425DHA1170DHA1944DHA3250L</v>
      </c>
      <c r="G805" t="s">
        <v>501</v>
      </c>
    </row>
    <row r="806" spans="1:7" x14ac:dyDescent="0.25">
      <c r="A806" t="s">
        <v>568</v>
      </c>
      <c r="B806" t="s">
        <v>553</v>
      </c>
      <c r="C806" t="s">
        <v>619</v>
      </c>
      <c r="D806" t="s">
        <v>639</v>
      </c>
      <c r="E806" t="s">
        <v>4</v>
      </c>
      <c r="F806" t="str">
        <f t="shared" si="12"/>
        <v>DHA1425DHA1170DHA1946DHA3240S</v>
      </c>
      <c r="G806" t="s">
        <v>501</v>
      </c>
    </row>
    <row r="807" spans="1:7" x14ac:dyDescent="0.25">
      <c r="A807" t="s">
        <v>568</v>
      </c>
      <c r="B807" t="s">
        <v>553</v>
      </c>
      <c r="C807" t="s">
        <v>619</v>
      </c>
      <c r="D807" t="s">
        <v>639</v>
      </c>
      <c r="E807" t="s">
        <v>51</v>
      </c>
      <c r="F807" t="str">
        <f t="shared" si="12"/>
        <v>DHA1425DHA1170DHA1946DHA3240L</v>
      </c>
      <c r="G807" t="s">
        <v>501</v>
      </c>
    </row>
    <row r="808" spans="1:7" x14ac:dyDescent="0.25">
      <c r="A808" t="s">
        <v>568</v>
      </c>
      <c r="B808" t="s">
        <v>553</v>
      </c>
      <c r="C808" t="s">
        <v>619</v>
      </c>
      <c r="D808" t="s">
        <v>641</v>
      </c>
      <c r="E808" t="s">
        <v>4</v>
      </c>
      <c r="F808" t="str">
        <f t="shared" si="12"/>
        <v>DHA1425DHA1170DHA1946DHA3250S</v>
      </c>
      <c r="G808" t="s">
        <v>501</v>
      </c>
    </row>
    <row r="809" spans="1:7" x14ac:dyDescent="0.25">
      <c r="A809" t="s">
        <v>568</v>
      </c>
      <c r="B809" t="s">
        <v>553</v>
      </c>
      <c r="C809" t="s">
        <v>619</v>
      </c>
      <c r="D809" t="s">
        <v>641</v>
      </c>
      <c r="E809" t="s">
        <v>51</v>
      </c>
      <c r="F809" t="str">
        <f t="shared" si="12"/>
        <v>DHA1425DHA1170DHA1946DHA3250L</v>
      </c>
      <c r="G809" t="s">
        <v>501</v>
      </c>
    </row>
    <row r="810" spans="1:7" x14ac:dyDescent="0.25">
      <c r="A810" t="s">
        <v>568</v>
      </c>
      <c r="B810" t="s">
        <v>553</v>
      </c>
      <c r="C810" t="s">
        <v>620</v>
      </c>
      <c r="D810" t="s">
        <v>639</v>
      </c>
      <c r="E810" t="s">
        <v>4</v>
      </c>
      <c r="F810" t="str">
        <f t="shared" si="12"/>
        <v>DHA1425DHA1170DHA1948DHA3240S</v>
      </c>
      <c r="G810" t="s">
        <v>501</v>
      </c>
    </row>
    <row r="811" spans="1:7" x14ac:dyDescent="0.25">
      <c r="A811" t="s">
        <v>568</v>
      </c>
      <c r="B811" t="s">
        <v>553</v>
      </c>
      <c r="C811" t="s">
        <v>620</v>
      </c>
      <c r="D811" t="s">
        <v>639</v>
      </c>
      <c r="E811" t="s">
        <v>51</v>
      </c>
      <c r="F811" t="str">
        <f t="shared" si="12"/>
        <v>DHA1425DHA1170DHA1948DHA3240L</v>
      </c>
      <c r="G811" t="s">
        <v>501</v>
      </c>
    </row>
    <row r="812" spans="1:7" x14ac:dyDescent="0.25">
      <c r="A812" t="s">
        <v>568</v>
      </c>
      <c r="B812" t="s">
        <v>553</v>
      </c>
      <c r="C812" t="s">
        <v>620</v>
      </c>
      <c r="D812" t="s">
        <v>641</v>
      </c>
      <c r="E812" t="s">
        <v>4</v>
      </c>
      <c r="F812" t="str">
        <f t="shared" si="12"/>
        <v>DHA1425DHA1170DHA1948DHA3250S</v>
      </c>
      <c r="G812" t="s">
        <v>723</v>
      </c>
    </row>
    <row r="813" spans="1:7" x14ac:dyDescent="0.25">
      <c r="A813" t="s">
        <v>568</v>
      </c>
      <c r="B813" t="s">
        <v>553</v>
      </c>
      <c r="C813" t="s">
        <v>620</v>
      </c>
      <c r="D813" t="s">
        <v>641</v>
      </c>
      <c r="E813" t="s">
        <v>51</v>
      </c>
      <c r="F813" t="str">
        <f t="shared" si="12"/>
        <v>DHA1425DHA1170DHA1948DHA3250L</v>
      </c>
      <c r="G813" t="s">
        <v>501</v>
      </c>
    </row>
    <row r="814" spans="1:7" x14ac:dyDescent="0.25">
      <c r="A814" t="s">
        <v>568</v>
      </c>
      <c r="B814" t="s">
        <v>553</v>
      </c>
      <c r="C814" t="s">
        <v>621</v>
      </c>
      <c r="D814" t="s">
        <v>639</v>
      </c>
      <c r="E814" t="s">
        <v>4</v>
      </c>
      <c r="F814" t="str">
        <f t="shared" si="12"/>
        <v>DHA1425DHA1170DHA1950DHA3240S</v>
      </c>
      <c r="G814" t="s">
        <v>723</v>
      </c>
    </row>
    <row r="815" spans="1:7" x14ac:dyDescent="0.25">
      <c r="A815" t="s">
        <v>568</v>
      </c>
      <c r="B815" t="s">
        <v>553</v>
      </c>
      <c r="C815" t="s">
        <v>621</v>
      </c>
      <c r="D815" t="s">
        <v>639</v>
      </c>
      <c r="E815" t="s">
        <v>51</v>
      </c>
      <c r="F815" t="str">
        <f t="shared" si="12"/>
        <v>DHA1425DHA1170DHA1950DHA3240L</v>
      </c>
      <c r="G815" t="s">
        <v>501</v>
      </c>
    </row>
    <row r="816" spans="1:7" x14ac:dyDescent="0.25">
      <c r="A816" t="s">
        <v>568</v>
      </c>
      <c r="B816" t="s">
        <v>553</v>
      </c>
      <c r="C816" t="s">
        <v>621</v>
      </c>
      <c r="D816" t="s">
        <v>641</v>
      </c>
      <c r="E816" t="s">
        <v>4</v>
      </c>
      <c r="F816" t="str">
        <f t="shared" si="12"/>
        <v>DHA1425DHA1170DHA1950DHA3250S</v>
      </c>
      <c r="G816" t="s">
        <v>723</v>
      </c>
    </row>
    <row r="817" spans="1:7" x14ac:dyDescent="0.25">
      <c r="A817" t="s">
        <v>568</v>
      </c>
      <c r="B817" t="s">
        <v>553</v>
      </c>
      <c r="C817" t="s">
        <v>621</v>
      </c>
      <c r="D817" t="s">
        <v>641</v>
      </c>
      <c r="E817" t="s">
        <v>51</v>
      </c>
      <c r="F817" t="str">
        <f t="shared" si="12"/>
        <v>DHA1425DHA1170DHA1950DHA3250L</v>
      </c>
      <c r="G817" t="s">
        <v>501</v>
      </c>
    </row>
    <row r="818" spans="1:7" x14ac:dyDescent="0.25">
      <c r="A818" t="s">
        <v>568</v>
      </c>
      <c r="B818" t="s">
        <v>553</v>
      </c>
      <c r="C818" t="s">
        <v>622</v>
      </c>
      <c r="D818" t="s">
        <v>639</v>
      </c>
      <c r="E818" t="s">
        <v>4</v>
      </c>
      <c r="F818" t="str">
        <f t="shared" si="12"/>
        <v>DHA1425DHA1170DHA1952DHA3240S</v>
      </c>
      <c r="G818" t="s">
        <v>723</v>
      </c>
    </row>
    <row r="819" spans="1:7" x14ac:dyDescent="0.25">
      <c r="A819" t="s">
        <v>568</v>
      </c>
      <c r="B819" t="s">
        <v>553</v>
      </c>
      <c r="C819" t="s">
        <v>622</v>
      </c>
      <c r="D819" t="s">
        <v>639</v>
      </c>
      <c r="E819" t="s">
        <v>51</v>
      </c>
      <c r="F819" t="str">
        <f t="shared" si="12"/>
        <v>DHA1425DHA1170DHA1952DHA3240L</v>
      </c>
      <c r="G819" t="s">
        <v>501</v>
      </c>
    </row>
    <row r="820" spans="1:7" x14ac:dyDescent="0.25">
      <c r="A820" t="s">
        <v>568</v>
      </c>
      <c r="B820" t="s">
        <v>553</v>
      </c>
      <c r="C820" t="s">
        <v>622</v>
      </c>
      <c r="D820" t="s">
        <v>641</v>
      </c>
      <c r="E820" t="s">
        <v>4</v>
      </c>
      <c r="F820" t="str">
        <f t="shared" si="12"/>
        <v>DHA1425DHA1170DHA1952DHA3250S</v>
      </c>
      <c r="G820" t="s">
        <v>723</v>
      </c>
    </row>
    <row r="821" spans="1:7" x14ac:dyDescent="0.25">
      <c r="A821" t="s">
        <v>568</v>
      </c>
      <c r="B821" t="s">
        <v>553</v>
      </c>
      <c r="C821" t="s">
        <v>622</v>
      </c>
      <c r="D821" t="s">
        <v>641</v>
      </c>
      <c r="E821" t="s">
        <v>51</v>
      </c>
      <c r="F821" t="str">
        <f t="shared" si="12"/>
        <v>DHA1425DHA1170DHA1952DHA3250L</v>
      </c>
      <c r="G821" t="s">
        <v>501</v>
      </c>
    </row>
    <row r="822" spans="1:7" x14ac:dyDescent="0.25">
      <c r="A822" t="s">
        <v>568</v>
      </c>
      <c r="B822" t="s">
        <v>553</v>
      </c>
      <c r="C822" t="s">
        <v>623</v>
      </c>
      <c r="D822" t="s">
        <v>639</v>
      </c>
      <c r="E822" t="s">
        <v>4</v>
      </c>
      <c r="F822" t="str">
        <f t="shared" si="12"/>
        <v>DHA1425DHA1170DHA1954DHA3240S</v>
      </c>
      <c r="G822" t="s">
        <v>723</v>
      </c>
    </row>
    <row r="823" spans="1:7" x14ac:dyDescent="0.25">
      <c r="A823" t="s">
        <v>568</v>
      </c>
      <c r="B823" t="s">
        <v>553</v>
      </c>
      <c r="C823" t="s">
        <v>623</v>
      </c>
      <c r="D823" t="s">
        <v>639</v>
      </c>
      <c r="E823" t="s">
        <v>51</v>
      </c>
      <c r="F823" t="str">
        <f t="shared" si="12"/>
        <v>DHA1425DHA1170DHA1954DHA3240L</v>
      </c>
      <c r="G823" t="s">
        <v>501</v>
      </c>
    </row>
    <row r="824" spans="1:7" x14ac:dyDescent="0.25">
      <c r="A824" t="s">
        <v>568</v>
      </c>
      <c r="B824" t="s">
        <v>553</v>
      </c>
      <c r="C824" t="s">
        <v>623</v>
      </c>
      <c r="D824" t="s">
        <v>641</v>
      </c>
      <c r="E824" t="s">
        <v>4</v>
      </c>
      <c r="F824" t="str">
        <f t="shared" si="12"/>
        <v>DHA1425DHA1170DHA1954DHA3250S</v>
      </c>
      <c r="G824" t="s">
        <v>723</v>
      </c>
    </row>
    <row r="825" spans="1:7" x14ac:dyDescent="0.25">
      <c r="A825" t="s">
        <v>568</v>
      </c>
      <c r="B825" t="s">
        <v>553</v>
      </c>
      <c r="C825" t="s">
        <v>623</v>
      </c>
      <c r="D825" t="s">
        <v>641</v>
      </c>
      <c r="E825" t="s">
        <v>51</v>
      </c>
      <c r="F825" t="str">
        <f t="shared" si="12"/>
        <v>DHA1425DHA1170DHA1954DHA3250L</v>
      </c>
      <c r="G825" t="s">
        <v>501</v>
      </c>
    </row>
    <row r="826" spans="1:7" x14ac:dyDescent="0.25">
      <c r="A826" t="s">
        <v>568</v>
      </c>
      <c r="B826" t="s">
        <v>553</v>
      </c>
      <c r="C826" t="s">
        <v>624</v>
      </c>
      <c r="D826" t="s">
        <v>639</v>
      </c>
      <c r="E826" t="s">
        <v>4</v>
      </c>
      <c r="F826" t="str">
        <f t="shared" si="12"/>
        <v>DHA1425DHA1170DHA1956DHA3240S</v>
      </c>
      <c r="G826" t="s">
        <v>723</v>
      </c>
    </row>
    <row r="827" spans="1:7" x14ac:dyDescent="0.25">
      <c r="A827" t="s">
        <v>568</v>
      </c>
      <c r="B827" t="s">
        <v>553</v>
      </c>
      <c r="C827" t="s">
        <v>624</v>
      </c>
      <c r="D827" t="s">
        <v>639</v>
      </c>
      <c r="E827" t="s">
        <v>51</v>
      </c>
      <c r="F827" t="str">
        <f t="shared" si="12"/>
        <v>DHA1425DHA1170DHA1956DHA3240L</v>
      </c>
      <c r="G827" t="s">
        <v>501</v>
      </c>
    </row>
    <row r="828" spans="1:7" x14ac:dyDescent="0.25">
      <c r="A828" t="s">
        <v>568</v>
      </c>
      <c r="B828" t="s">
        <v>553</v>
      </c>
      <c r="C828" t="s">
        <v>624</v>
      </c>
      <c r="D828" t="s">
        <v>641</v>
      </c>
      <c r="E828" t="s">
        <v>4</v>
      </c>
      <c r="F828" t="str">
        <f t="shared" si="12"/>
        <v>DHA1425DHA1170DHA1956DHA3250S</v>
      </c>
      <c r="G828" t="s">
        <v>723</v>
      </c>
    </row>
    <row r="829" spans="1:7" x14ac:dyDescent="0.25">
      <c r="A829" t="s">
        <v>568</v>
      </c>
      <c r="B829" t="s">
        <v>553</v>
      </c>
      <c r="C829" t="s">
        <v>624</v>
      </c>
      <c r="D829" t="s">
        <v>641</v>
      </c>
      <c r="E829" t="s">
        <v>51</v>
      </c>
      <c r="F829" t="str">
        <f t="shared" si="12"/>
        <v>DHA1425DHA1170DHA1956DHA3250L</v>
      </c>
      <c r="G829" t="s">
        <v>501</v>
      </c>
    </row>
    <row r="830" spans="1:7" x14ac:dyDescent="0.25">
      <c r="A830" t="s">
        <v>568</v>
      </c>
      <c r="B830" t="s">
        <v>553</v>
      </c>
      <c r="C830" t="s">
        <v>625</v>
      </c>
      <c r="D830" t="s">
        <v>639</v>
      </c>
      <c r="E830" t="s">
        <v>4</v>
      </c>
      <c r="F830" t="str">
        <f t="shared" si="12"/>
        <v>DHA1425DHA1170DHA1958DHA3240S</v>
      </c>
      <c r="G830" t="s">
        <v>723</v>
      </c>
    </row>
    <row r="831" spans="1:7" x14ac:dyDescent="0.25">
      <c r="A831" t="s">
        <v>568</v>
      </c>
      <c r="B831" t="s">
        <v>553</v>
      </c>
      <c r="C831" t="s">
        <v>625</v>
      </c>
      <c r="D831" t="s">
        <v>639</v>
      </c>
      <c r="E831" t="s">
        <v>51</v>
      </c>
      <c r="F831" t="str">
        <f t="shared" si="12"/>
        <v>DHA1425DHA1170DHA1958DHA3240L</v>
      </c>
      <c r="G831" t="s">
        <v>501</v>
      </c>
    </row>
    <row r="832" spans="1:7" x14ac:dyDescent="0.25">
      <c r="A832" t="s">
        <v>568</v>
      </c>
      <c r="B832" t="s">
        <v>553</v>
      </c>
      <c r="C832" t="s">
        <v>625</v>
      </c>
      <c r="D832" t="s">
        <v>641</v>
      </c>
      <c r="E832" t="s">
        <v>4</v>
      </c>
      <c r="F832" t="str">
        <f t="shared" si="12"/>
        <v>DHA1425DHA1170DHA1958DHA3250S</v>
      </c>
      <c r="G832" t="s">
        <v>723</v>
      </c>
    </row>
    <row r="833" spans="1:7" x14ac:dyDescent="0.25">
      <c r="A833" t="s">
        <v>568</v>
      </c>
      <c r="B833" t="s">
        <v>553</v>
      </c>
      <c r="C833" t="s">
        <v>625</v>
      </c>
      <c r="D833" t="s">
        <v>641</v>
      </c>
      <c r="E833" t="s">
        <v>51</v>
      </c>
      <c r="F833" t="str">
        <f t="shared" si="12"/>
        <v>DHA1425DHA1170DHA1958DHA3250L</v>
      </c>
      <c r="G833" t="s">
        <v>723</v>
      </c>
    </row>
    <row r="834" spans="1:7" x14ac:dyDescent="0.25">
      <c r="A834" t="s">
        <v>568</v>
      </c>
      <c r="B834" t="s">
        <v>553</v>
      </c>
      <c r="C834" t="s">
        <v>626</v>
      </c>
      <c r="D834" t="s">
        <v>639</v>
      </c>
      <c r="E834" t="s">
        <v>4</v>
      </c>
      <c r="F834" t="str">
        <f t="shared" si="12"/>
        <v>DHA1425DHA1170DHA1960DHA3240S</v>
      </c>
      <c r="G834" t="s">
        <v>723</v>
      </c>
    </row>
    <row r="835" spans="1:7" x14ac:dyDescent="0.25">
      <c r="A835" t="s">
        <v>568</v>
      </c>
      <c r="B835" t="s">
        <v>553</v>
      </c>
      <c r="C835" t="s">
        <v>626</v>
      </c>
      <c r="D835" t="s">
        <v>639</v>
      </c>
      <c r="E835" t="s">
        <v>51</v>
      </c>
      <c r="F835" t="str">
        <f t="shared" ref="F835:F898" si="13">CONCATENATE(A835,B835,C835,D835,E835)</f>
        <v>DHA1425DHA1170DHA1960DHA3240L</v>
      </c>
      <c r="G835" t="s">
        <v>723</v>
      </c>
    </row>
    <row r="836" spans="1:7" x14ac:dyDescent="0.25">
      <c r="A836" t="s">
        <v>568</v>
      </c>
      <c r="B836" t="s">
        <v>553</v>
      </c>
      <c r="C836" t="s">
        <v>626</v>
      </c>
      <c r="D836" t="s">
        <v>641</v>
      </c>
      <c r="E836" t="s">
        <v>4</v>
      </c>
      <c r="F836" t="str">
        <f t="shared" si="13"/>
        <v>DHA1425DHA1170DHA1960DHA3250S</v>
      </c>
      <c r="G836" t="s">
        <v>723</v>
      </c>
    </row>
    <row r="837" spans="1:7" x14ac:dyDescent="0.25">
      <c r="A837" t="s">
        <v>568</v>
      </c>
      <c r="B837" t="s">
        <v>553</v>
      </c>
      <c r="C837" t="s">
        <v>626</v>
      </c>
      <c r="D837" t="s">
        <v>641</v>
      </c>
      <c r="E837" t="s">
        <v>51</v>
      </c>
      <c r="F837" t="str">
        <f t="shared" si="13"/>
        <v>DHA1425DHA1170DHA1960DHA3250L</v>
      </c>
      <c r="G837" t="s">
        <v>723</v>
      </c>
    </row>
    <row r="838" spans="1:7" x14ac:dyDescent="0.25">
      <c r="A838" t="s">
        <v>568</v>
      </c>
      <c r="B838" t="s">
        <v>555</v>
      </c>
      <c r="C838" t="s">
        <v>608</v>
      </c>
      <c r="D838" t="s">
        <v>639</v>
      </c>
      <c r="E838" t="s">
        <v>4</v>
      </c>
      <c r="F838" t="str">
        <f t="shared" si="13"/>
        <v>DHA1425DHA1180DHA1924DHA3240S</v>
      </c>
      <c r="G838" t="s">
        <v>504</v>
      </c>
    </row>
    <row r="839" spans="1:7" x14ac:dyDescent="0.25">
      <c r="A839" t="s">
        <v>568</v>
      </c>
      <c r="B839" t="s">
        <v>555</v>
      </c>
      <c r="C839" t="s">
        <v>608</v>
      </c>
      <c r="D839" t="s">
        <v>639</v>
      </c>
      <c r="E839" t="s">
        <v>51</v>
      </c>
      <c r="F839" t="str">
        <f t="shared" si="13"/>
        <v>DHA1425DHA1180DHA1924DHA3240L</v>
      </c>
      <c r="G839" t="s">
        <v>504</v>
      </c>
    </row>
    <row r="840" spans="1:7" x14ac:dyDescent="0.25">
      <c r="A840" t="s">
        <v>568</v>
      </c>
      <c r="B840" t="s">
        <v>555</v>
      </c>
      <c r="C840" t="s">
        <v>608</v>
      </c>
      <c r="D840" t="s">
        <v>641</v>
      </c>
      <c r="E840" t="s">
        <v>4</v>
      </c>
      <c r="F840" t="str">
        <f t="shared" si="13"/>
        <v>DHA1425DHA1180DHA1924DHA3250S</v>
      </c>
      <c r="G840" t="s">
        <v>504</v>
      </c>
    </row>
    <row r="841" spans="1:7" x14ac:dyDescent="0.25">
      <c r="A841" t="s">
        <v>568</v>
      </c>
      <c r="B841" t="s">
        <v>555</v>
      </c>
      <c r="C841" t="s">
        <v>608</v>
      </c>
      <c r="D841" t="s">
        <v>641</v>
      </c>
      <c r="E841" t="s">
        <v>51</v>
      </c>
      <c r="F841" t="str">
        <f t="shared" si="13"/>
        <v>DHA1425DHA1180DHA1924DHA3250L</v>
      </c>
      <c r="G841" t="s">
        <v>504</v>
      </c>
    </row>
    <row r="842" spans="1:7" x14ac:dyDescent="0.25">
      <c r="A842" t="s">
        <v>568</v>
      </c>
      <c r="B842" t="s">
        <v>555</v>
      </c>
      <c r="C842" t="s">
        <v>609</v>
      </c>
      <c r="D842" t="s">
        <v>639</v>
      </c>
      <c r="E842" t="s">
        <v>4</v>
      </c>
      <c r="F842" t="str">
        <f t="shared" si="13"/>
        <v>DHA1425DHA1180DHA1926DHA3240S</v>
      </c>
      <c r="G842" t="s">
        <v>504</v>
      </c>
    </row>
    <row r="843" spans="1:7" x14ac:dyDescent="0.25">
      <c r="A843" t="s">
        <v>568</v>
      </c>
      <c r="B843" t="s">
        <v>555</v>
      </c>
      <c r="C843" t="s">
        <v>609</v>
      </c>
      <c r="D843" t="s">
        <v>639</v>
      </c>
      <c r="E843" t="s">
        <v>51</v>
      </c>
      <c r="F843" t="str">
        <f t="shared" si="13"/>
        <v>DHA1425DHA1180DHA1926DHA3240L</v>
      </c>
      <c r="G843" t="s">
        <v>504</v>
      </c>
    </row>
    <row r="844" spans="1:7" x14ac:dyDescent="0.25">
      <c r="A844" t="s">
        <v>568</v>
      </c>
      <c r="B844" t="s">
        <v>555</v>
      </c>
      <c r="C844" t="s">
        <v>609</v>
      </c>
      <c r="D844" t="s">
        <v>641</v>
      </c>
      <c r="E844" t="s">
        <v>4</v>
      </c>
      <c r="F844" t="str">
        <f t="shared" si="13"/>
        <v>DHA1425DHA1180DHA1926DHA3250S</v>
      </c>
      <c r="G844" t="s">
        <v>504</v>
      </c>
    </row>
    <row r="845" spans="1:7" x14ac:dyDescent="0.25">
      <c r="A845" t="s">
        <v>568</v>
      </c>
      <c r="B845" t="s">
        <v>555</v>
      </c>
      <c r="C845" t="s">
        <v>609</v>
      </c>
      <c r="D845" t="s">
        <v>641</v>
      </c>
      <c r="E845" t="s">
        <v>51</v>
      </c>
      <c r="F845" t="str">
        <f t="shared" si="13"/>
        <v>DHA1425DHA1180DHA1926DHA3250L</v>
      </c>
      <c r="G845" t="s">
        <v>504</v>
      </c>
    </row>
    <row r="846" spans="1:7" x14ac:dyDescent="0.25">
      <c r="A846" t="s">
        <v>568</v>
      </c>
      <c r="B846" t="s">
        <v>555</v>
      </c>
      <c r="C846" t="s">
        <v>610</v>
      </c>
      <c r="D846" t="s">
        <v>639</v>
      </c>
      <c r="E846" t="s">
        <v>4</v>
      </c>
      <c r="F846" t="str">
        <f t="shared" si="13"/>
        <v>DHA1425DHA1180DHA1928DHA3240S</v>
      </c>
      <c r="G846" t="s">
        <v>504</v>
      </c>
    </row>
    <row r="847" spans="1:7" x14ac:dyDescent="0.25">
      <c r="A847" t="s">
        <v>568</v>
      </c>
      <c r="B847" t="s">
        <v>555</v>
      </c>
      <c r="C847" t="s">
        <v>610</v>
      </c>
      <c r="D847" t="s">
        <v>639</v>
      </c>
      <c r="E847" t="s">
        <v>51</v>
      </c>
      <c r="F847" t="str">
        <f t="shared" si="13"/>
        <v>DHA1425DHA1180DHA1928DHA3240L</v>
      </c>
      <c r="G847" t="s">
        <v>504</v>
      </c>
    </row>
    <row r="848" spans="1:7" x14ac:dyDescent="0.25">
      <c r="A848" t="s">
        <v>568</v>
      </c>
      <c r="B848" t="s">
        <v>555</v>
      </c>
      <c r="C848" t="s">
        <v>610</v>
      </c>
      <c r="D848" t="s">
        <v>641</v>
      </c>
      <c r="E848" t="s">
        <v>4</v>
      </c>
      <c r="F848" t="str">
        <f t="shared" si="13"/>
        <v>DHA1425DHA1180DHA1928DHA3250S</v>
      </c>
      <c r="G848" t="s">
        <v>501</v>
      </c>
    </row>
    <row r="849" spans="1:7" x14ac:dyDescent="0.25">
      <c r="A849" t="s">
        <v>568</v>
      </c>
      <c r="B849" t="s">
        <v>555</v>
      </c>
      <c r="C849" t="s">
        <v>610</v>
      </c>
      <c r="D849" t="s">
        <v>641</v>
      </c>
      <c r="E849" t="s">
        <v>51</v>
      </c>
      <c r="F849" t="str">
        <f t="shared" si="13"/>
        <v>DHA1425DHA1180DHA1928DHA3250L</v>
      </c>
      <c r="G849" t="s">
        <v>504</v>
      </c>
    </row>
    <row r="850" spans="1:7" x14ac:dyDescent="0.25">
      <c r="A850" t="s">
        <v>568</v>
      </c>
      <c r="B850" t="s">
        <v>555</v>
      </c>
      <c r="C850" t="s">
        <v>611</v>
      </c>
      <c r="D850" t="s">
        <v>639</v>
      </c>
      <c r="E850" t="s">
        <v>4</v>
      </c>
      <c r="F850" t="str">
        <f t="shared" si="13"/>
        <v>DHA1425DHA1180DHA1930DHA3240S</v>
      </c>
      <c r="G850" t="s">
        <v>501</v>
      </c>
    </row>
    <row r="851" spans="1:7" x14ac:dyDescent="0.25">
      <c r="A851" t="s">
        <v>568</v>
      </c>
      <c r="B851" t="s">
        <v>555</v>
      </c>
      <c r="C851" t="s">
        <v>611</v>
      </c>
      <c r="D851" t="s">
        <v>639</v>
      </c>
      <c r="E851" t="s">
        <v>51</v>
      </c>
      <c r="F851" t="str">
        <f t="shared" si="13"/>
        <v>DHA1425DHA1180DHA1930DHA3240L</v>
      </c>
      <c r="G851" t="s">
        <v>504</v>
      </c>
    </row>
    <row r="852" spans="1:7" x14ac:dyDescent="0.25">
      <c r="A852" t="s">
        <v>568</v>
      </c>
      <c r="B852" t="s">
        <v>555</v>
      </c>
      <c r="C852" t="s">
        <v>611</v>
      </c>
      <c r="D852" t="s">
        <v>641</v>
      </c>
      <c r="E852" t="s">
        <v>4</v>
      </c>
      <c r="F852" t="str">
        <f t="shared" si="13"/>
        <v>DHA1425DHA1180DHA1930DHA3250S</v>
      </c>
      <c r="G852" t="s">
        <v>501</v>
      </c>
    </row>
    <row r="853" spans="1:7" x14ac:dyDescent="0.25">
      <c r="A853" t="s">
        <v>568</v>
      </c>
      <c r="B853" t="s">
        <v>555</v>
      </c>
      <c r="C853" t="s">
        <v>611</v>
      </c>
      <c r="D853" t="s">
        <v>641</v>
      </c>
      <c r="E853" t="s">
        <v>51</v>
      </c>
      <c r="F853" t="str">
        <f t="shared" si="13"/>
        <v>DHA1425DHA1180DHA1930DHA3250L</v>
      </c>
      <c r="G853" t="s">
        <v>504</v>
      </c>
    </row>
    <row r="854" spans="1:7" x14ac:dyDescent="0.25">
      <c r="A854" t="s">
        <v>568</v>
      </c>
      <c r="B854" t="s">
        <v>555</v>
      </c>
      <c r="C854" t="s">
        <v>612</v>
      </c>
      <c r="D854" t="s">
        <v>639</v>
      </c>
      <c r="E854" t="s">
        <v>4</v>
      </c>
      <c r="F854" t="str">
        <f t="shared" si="13"/>
        <v>DHA1425DHA1180DHA1932DHA3240S</v>
      </c>
      <c r="G854" t="s">
        <v>501</v>
      </c>
    </row>
    <row r="855" spans="1:7" x14ac:dyDescent="0.25">
      <c r="A855" t="s">
        <v>568</v>
      </c>
      <c r="B855" t="s">
        <v>555</v>
      </c>
      <c r="C855" t="s">
        <v>612</v>
      </c>
      <c r="D855" t="s">
        <v>639</v>
      </c>
      <c r="E855" t="s">
        <v>51</v>
      </c>
      <c r="F855" t="str">
        <f t="shared" si="13"/>
        <v>DHA1425DHA1180DHA1932DHA3240L</v>
      </c>
      <c r="G855" t="s">
        <v>504</v>
      </c>
    </row>
    <row r="856" spans="1:7" x14ac:dyDescent="0.25">
      <c r="A856" t="s">
        <v>568</v>
      </c>
      <c r="B856" t="s">
        <v>555</v>
      </c>
      <c r="C856" t="s">
        <v>612</v>
      </c>
      <c r="D856" t="s">
        <v>641</v>
      </c>
      <c r="E856" t="s">
        <v>4</v>
      </c>
      <c r="F856" t="str">
        <f t="shared" si="13"/>
        <v>DHA1425DHA1180DHA1932DHA3250S</v>
      </c>
      <c r="G856" t="s">
        <v>501</v>
      </c>
    </row>
    <row r="857" spans="1:7" x14ac:dyDescent="0.25">
      <c r="A857" t="s">
        <v>568</v>
      </c>
      <c r="B857" t="s">
        <v>555</v>
      </c>
      <c r="C857" t="s">
        <v>612</v>
      </c>
      <c r="D857" t="s">
        <v>641</v>
      </c>
      <c r="E857" t="s">
        <v>51</v>
      </c>
      <c r="F857" t="str">
        <f t="shared" si="13"/>
        <v>DHA1425DHA1180DHA1932DHA3250L</v>
      </c>
      <c r="G857" t="s">
        <v>504</v>
      </c>
    </row>
    <row r="858" spans="1:7" x14ac:dyDescent="0.25">
      <c r="A858" t="s">
        <v>568</v>
      </c>
      <c r="B858" t="s">
        <v>555</v>
      </c>
      <c r="C858" t="s">
        <v>613</v>
      </c>
      <c r="D858" t="s">
        <v>639</v>
      </c>
      <c r="E858" t="s">
        <v>4</v>
      </c>
      <c r="F858" t="str">
        <f t="shared" si="13"/>
        <v>DHA1425DHA1180DHA1934DHA3240S</v>
      </c>
      <c r="G858" t="s">
        <v>501</v>
      </c>
    </row>
    <row r="859" spans="1:7" x14ac:dyDescent="0.25">
      <c r="A859" t="s">
        <v>568</v>
      </c>
      <c r="B859" t="s">
        <v>555</v>
      </c>
      <c r="C859" t="s">
        <v>613</v>
      </c>
      <c r="D859" t="s">
        <v>639</v>
      </c>
      <c r="E859" t="s">
        <v>51</v>
      </c>
      <c r="F859" t="str">
        <f t="shared" si="13"/>
        <v>DHA1425DHA1180DHA1934DHA3240L</v>
      </c>
      <c r="G859" t="s">
        <v>504</v>
      </c>
    </row>
    <row r="860" spans="1:7" x14ac:dyDescent="0.25">
      <c r="A860" t="s">
        <v>568</v>
      </c>
      <c r="B860" t="s">
        <v>555</v>
      </c>
      <c r="C860" t="s">
        <v>613</v>
      </c>
      <c r="D860" t="s">
        <v>641</v>
      </c>
      <c r="E860" t="s">
        <v>4</v>
      </c>
      <c r="F860" t="str">
        <f t="shared" si="13"/>
        <v>DHA1425DHA1180DHA1934DHA3250S</v>
      </c>
      <c r="G860" t="s">
        <v>501</v>
      </c>
    </row>
    <row r="861" spans="1:7" x14ac:dyDescent="0.25">
      <c r="A861" t="s">
        <v>568</v>
      </c>
      <c r="B861" t="s">
        <v>555</v>
      </c>
      <c r="C861" t="s">
        <v>613</v>
      </c>
      <c r="D861" t="s">
        <v>641</v>
      </c>
      <c r="E861" t="s">
        <v>51</v>
      </c>
      <c r="F861" t="str">
        <f t="shared" si="13"/>
        <v>DHA1425DHA1180DHA1934DHA3250L</v>
      </c>
      <c r="G861" t="s">
        <v>504</v>
      </c>
    </row>
    <row r="862" spans="1:7" x14ac:dyDescent="0.25">
      <c r="A862" t="s">
        <v>568</v>
      </c>
      <c r="B862" t="s">
        <v>555</v>
      </c>
      <c r="C862" t="s">
        <v>614</v>
      </c>
      <c r="D862" t="s">
        <v>639</v>
      </c>
      <c r="E862" t="s">
        <v>4</v>
      </c>
      <c r="F862" t="str">
        <f t="shared" si="13"/>
        <v>DHA1425DHA1180DHA1936DHA3240S</v>
      </c>
      <c r="G862" t="s">
        <v>501</v>
      </c>
    </row>
    <row r="863" spans="1:7" x14ac:dyDescent="0.25">
      <c r="A863" t="s">
        <v>568</v>
      </c>
      <c r="B863" t="s">
        <v>555</v>
      </c>
      <c r="C863" t="s">
        <v>614</v>
      </c>
      <c r="D863" t="s">
        <v>639</v>
      </c>
      <c r="E863" t="s">
        <v>51</v>
      </c>
      <c r="F863" t="str">
        <f t="shared" si="13"/>
        <v>DHA1425DHA1180DHA1936DHA3240L</v>
      </c>
      <c r="G863" t="s">
        <v>504</v>
      </c>
    </row>
    <row r="864" spans="1:7" x14ac:dyDescent="0.25">
      <c r="A864" t="s">
        <v>568</v>
      </c>
      <c r="B864" t="s">
        <v>555</v>
      </c>
      <c r="C864" t="s">
        <v>614</v>
      </c>
      <c r="D864" t="s">
        <v>641</v>
      </c>
      <c r="E864" t="s">
        <v>4</v>
      </c>
      <c r="F864" t="str">
        <f t="shared" si="13"/>
        <v>DHA1425DHA1180DHA1936DHA3250S</v>
      </c>
      <c r="G864" t="s">
        <v>501</v>
      </c>
    </row>
    <row r="865" spans="1:7" x14ac:dyDescent="0.25">
      <c r="A865" t="s">
        <v>568</v>
      </c>
      <c r="B865" t="s">
        <v>555</v>
      </c>
      <c r="C865" t="s">
        <v>614</v>
      </c>
      <c r="D865" t="s">
        <v>641</v>
      </c>
      <c r="E865" t="s">
        <v>51</v>
      </c>
      <c r="F865" t="str">
        <f t="shared" si="13"/>
        <v>DHA1425DHA1180DHA1936DHA3250L</v>
      </c>
      <c r="G865" t="s">
        <v>504</v>
      </c>
    </row>
    <row r="866" spans="1:7" x14ac:dyDescent="0.25">
      <c r="A866" t="s">
        <v>568</v>
      </c>
      <c r="B866" t="s">
        <v>555</v>
      </c>
      <c r="C866" t="s">
        <v>615</v>
      </c>
      <c r="D866" t="s">
        <v>639</v>
      </c>
      <c r="E866" t="s">
        <v>4</v>
      </c>
      <c r="F866" t="str">
        <f t="shared" si="13"/>
        <v>DHA1425DHA1180DHA1938DHA3240S</v>
      </c>
      <c r="G866" t="s">
        <v>501</v>
      </c>
    </row>
    <row r="867" spans="1:7" x14ac:dyDescent="0.25">
      <c r="A867" t="s">
        <v>568</v>
      </c>
      <c r="B867" t="s">
        <v>555</v>
      </c>
      <c r="C867" t="s">
        <v>615</v>
      </c>
      <c r="D867" t="s">
        <v>639</v>
      </c>
      <c r="E867" t="s">
        <v>51</v>
      </c>
      <c r="F867" t="str">
        <f t="shared" si="13"/>
        <v>DHA1425DHA1180DHA1938DHA3240L</v>
      </c>
      <c r="G867" t="s">
        <v>501</v>
      </c>
    </row>
    <row r="868" spans="1:7" x14ac:dyDescent="0.25">
      <c r="A868" t="s">
        <v>568</v>
      </c>
      <c r="B868" t="s">
        <v>555</v>
      </c>
      <c r="C868" t="s">
        <v>615</v>
      </c>
      <c r="D868" t="s">
        <v>641</v>
      </c>
      <c r="E868" t="s">
        <v>4</v>
      </c>
      <c r="F868" t="str">
        <f t="shared" si="13"/>
        <v>DHA1425DHA1180DHA1938DHA3250S</v>
      </c>
      <c r="G868" t="s">
        <v>501</v>
      </c>
    </row>
    <row r="869" spans="1:7" x14ac:dyDescent="0.25">
      <c r="A869" t="s">
        <v>568</v>
      </c>
      <c r="B869" t="s">
        <v>555</v>
      </c>
      <c r="C869" t="s">
        <v>615</v>
      </c>
      <c r="D869" t="s">
        <v>641</v>
      </c>
      <c r="E869" t="s">
        <v>51</v>
      </c>
      <c r="F869" t="str">
        <f t="shared" si="13"/>
        <v>DHA1425DHA1180DHA1938DHA3250L</v>
      </c>
      <c r="G869" t="s">
        <v>501</v>
      </c>
    </row>
    <row r="870" spans="1:7" x14ac:dyDescent="0.25">
      <c r="A870" t="s">
        <v>568</v>
      </c>
      <c r="B870" t="s">
        <v>555</v>
      </c>
      <c r="C870" t="s">
        <v>616</v>
      </c>
      <c r="D870" t="s">
        <v>639</v>
      </c>
      <c r="E870" t="s">
        <v>4</v>
      </c>
      <c r="F870" t="str">
        <f t="shared" si="13"/>
        <v>DHA1425DHA1180DHA1940DHA3240S</v>
      </c>
      <c r="G870" t="s">
        <v>501</v>
      </c>
    </row>
    <row r="871" spans="1:7" x14ac:dyDescent="0.25">
      <c r="A871" t="s">
        <v>568</v>
      </c>
      <c r="B871" t="s">
        <v>555</v>
      </c>
      <c r="C871" t="s">
        <v>616</v>
      </c>
      <c r="D871" t="s">
        <v>639</v>
      </c>
      <c r="E871" t="s">
        <v>51</v>
      </c>
      <c r="F871" t="str">
        <f t="shared" si="13"/>
        <v>DHA1425DHA1180DHA1940DHA3240L</v>
      </c>
      <c r="G871" t="s">
        <v>501</v>
      </c>
    </row>
    <row r="872" spans="1:7" x14ac:dyDescent="0.25">
      <c r="A872" t="s">
        <v>568</v>
      </c>
      <c r="B872" t="s">
        <v>555</v>
      </c>
      <c r="C872" t="s">
        <v>616</v>
      </c>
      <c r="D872" t="s">
        <v>641</v>
      </c>
      <c r="E872" t="s">
        <v>4</v>
      </c>
      <c r="F872" t="str">
        <f t="shared" si="13"/>
        <v>DHA1425DHA1180DHA1940DHA3250S</v>
      </c>
      <c r="G872" t="s">
        <v>501</v>
      </c>
    </row>
    <row r="873" spans="1:7" x14ac:dyDescent="0.25">
      <c r="A873" t="s">
        <v>568</v>
      </c>
      <c r="B873" t="s">
        <v>555</v>
      </c>
      <c r="C873" t="s">
        <v>616</v>
      </c>
      <c r="D873" t="s">
        <v>641</v>
      </c>
      <c r="E873" t="s">
        <v>51</v>
      </c>
      <c r="F873" t="str">
        <f t="shared" si="13"/>
        <v>DHA1425DHA1180DHA1940DHA3250L</v>
      </c>
      <c r="G873" t="s">
        <v>501</v>
      </c>
    </row>
    <row r="874" spans="1:7" x14ac:dyDescent="0.25">
      <c r="A874" t="s">
        <v>568</v>
      </c>
      <c r="B874" t="s">
        <v>555</v>
      </c>
      <c r="C874" t="s">
        <v>617</v>
      </c>
      <c r="D874" t="s">
        <v>639</v>
      </c>
      <c r="E874" t="s">
        <v>4</v>
      </c>
      <c r="F874" t="str">
        <f t="shared" si="13"/>
        <v>DHA1425DHA1180DHA1942DHA3240S</v>
      </c>
      <c r="G874" t="s">
        <v>501</v>
      </c>
    </row>
    <row r="875" spans="1:7" x14ac:dyDescent="0.25">
      <c r="A875" t="s">
        <v>568</v>
      </c>
      <c r="B875" t="s">
        <v>555</v>
      </c>
      <c r="C875" t="s">
        <v>617</v>
      </c>
      <c r="D875" t="s">
        <v>639</v>
      </c>
      <c r="E875" t="s">
        <v>51</v>
      </c>
      <c r="F875" t="str">
        <f t="shared" si="13"/>
        <v>DHA1425DHA1180DHA1942DHA3240L</v>
      </c>
      <c r="G875" t="s">
        <v>501</v>
      </c>
    </row>
    <row r="876" spans="1:7" x14ac:dyDescent="0.25">
      <c r="A876" t="s">
        <v>568</v>
      </c>
      <c r="B876" t="s">
        <v>555</v>
      </c>
      <c r="C876" t="s">
        <v>617</v>
      </c>
      <c r="D876" t="s">
        <v>641</v>
      </c>
      <c r="E876" t="s">
        <v>4</v>
      </c>
      <c r="F876" t="str">
        <f t="shared" si="13"/>
        <v>DHA1425DHA1180DHA1942DHA3250S</v>
      </c>
      <c r="G876" t="s">
        <v>501</v>
      </c>
    </row>
    <row r="877" spans="1:7" x14ac:dyDescent="0.25">
      <c r="A877" t="s">
        <v>568</v>
      </c>
      <c r="B877" t="s">
        <v>555</v>
      </c>
      <c r="C877" t="s">
        <v>617</v>
      </c>
      <c r="D877" t="s">
        <v>641</v>
      </c>
      <c r="E877" t="s">
        <v>51</v>
      </c>
      <c r="F877" t="str">
        <f t="shared" si="13"/>
        <v>DHA1425DHA1180DHA1942DHA3250L</v>
      </c>
      <c r="G877" t="s">
        <v>501</v>
      </c>
    </row>
    <row r="878" spans="1:7" x14ac:dyDescent="0.25">
      <c r="A878" t="s">
        <v>568</v>
      </c>
      <c r="B878" t="s">
        <v>555</v>
      </c>
      <c r="C878" t="s">
        <v>618</v>
      </c>
      <c r="D878" t="s">
        <v>639</v>
      </c>
      <c r="E878" t="s">
        <v>4</v>
      </c>
      <c r="F878" t="str">
        <f t="shared" si="13"/>
        <v>DHA1425DHA1180DHA1944DHA3240S</v>
      </c>
      <c r="G878" t="s">
        <v>501</v>
      </c>
    </row>
    <row r="879" spans="1:7" x14ac:dyDescent="0.25">
      <c r="A879" t="s">
        <v>568</v>
      </c>
      <c r="B879" t="s">
        <v>555</v>
      </c>
      <c r="C879" t="s">
        <v>618</v>
      </c>
      <c r="D879" t="s">
        <v>639</v>
      </c>
      <c r="E879" t="s">
        <v>51</v>
      </c>
      <c r="F879" t="str">
        <f t="shared" si="13"/>
        <v>DHA1425DHA1180DHA1944DHA3240L</v>
      </c>
      <c r="G879" t="s">
        <v>501</v>
      </c>
    </row>
    <row r="880" spans="1:7" x14ac:dyDescent="0.25">
      <c r="A880" t="s">
        <v>568</v>
      </c>
      <c r="B880" t="s">
        <v>555</v>
      </c>
      <c r="C880" t="s">
        <v>618</v>
      </c>
      <c r="D880" t="s">
        <v>641</v>
      </c>
      <c r="E880" t="s">
        <v>4</v>
      </c>
      <c r="F880" t="str">
        <f t="shared" si="13"/>
        <v>DHA1425DHA1180DHA1944DHA3250S</v>
      </c>
      <c r="G880" t="s">
        <v>501</v>
      </c>
    </row>
    <row r="881" spans="1:7" x14ac:dyDescent="0.25">
      <c r="A881" t="s">
        <v>568</v>
      </c>
      <c r="B881" t="s">
        <v>555</v>
      </c>
      <c r="C881" t="s">
        <v>618</v>
      </c>
      <c r="D881" t="s">
        <v>641</v>
      </c>
      <c r="E881" t="s">
        <v>51</v>
      </c>
      <c r="F881" t="str">
        <f t="shared" si="13"/>
        <v>DHA1425DHA1180DHA1944DHA3250L</v>
      </c>
      <c r="G881" t="s">
        <v>501</v>
      </c>
    </row>
    <row r="882" spans="1:7" x14ac:dyDescent="0.25">
      <c r="A882" t="s">
        <v>568</v>
      </c>
      <c r="B882" t="s">
        <v>555</v>
      </c>
      <c r="C882" t="s">
        <v>619</v>
      </c>
      <c r="D882" t="s">
        <v>639</v>
      </c>
      <c r="E882" t="s">
        <v>4</v>
      </c>
      <c r="F882" t="str">
        <f t="shared" si="13"/>
        <v>DHA1425DHA1180DHA1946DHA3240S</v>
      </c>
      <c r="G882" t="s">
        <v>501</v>
      </c>
    </row>
    <row r="883" spans="1:7" x14ac:dyDescent="0.25">
      <c r="A883" t="s">
        <v>568</v>
      </c>
      <c r="B883" t="s">
        <v>555</v>
      </c>
      <c r="C883" t="s">
        <v>619</v>
      </c>
      <c r="D883" t="s">
        <v>639</v>
      </c>
      <c r="E883" t="s">
        <v>51</v>
      </c>
      <c r="F883" t="str">
        <f t="shared" si="13"/>
        <v>DHA1425DHA1180DHA1946DHA3240L</v>
      </c>
      <c r="G883" t="s">
        <v>501</v>
      </c>
    </row>
    <row r="884" spans="1:7" x14ac:dyDescent="0.25">
      <c r="A884" t="s">
        <v>568</v>
      </c>
      <c r="B884" t="s">
        <v>555</v>
      </c>
      <c r="C884" t="s">
        <v>619</v>
      </c>
      <c r="D884" t="s">
        <v>641</v>
      </c>
      <c r="E884" t="s">
        <v>4</v>
      </c>
      <c r="F884" t="str">
        <f t="shared" si="13"/>
        <v>DHA1425DHA1180DHA1946DHA3250S</v>
      </c>
      <c r="G884" t="s">
        <v>501</v>
      </c>
    </row>
    <row r="885" spans="1:7" x14ac:dyDescent="0.25">
      <c r="A885" t="s">
        <v>568</v>
      </c>
      <c r="B885" t="s">
        <v>555</v>
      </c>
      <c r="C885" t="s">
        <v>619</v>
      </c>
      <c r="D885" t="s">
        <v>641</v>
      </c>
      <c r="E885" t="s">
        <v>51</v>
      </c>
      <c r="F885" t="str">
        <f t="shared" si="13"/>
        <v>DHA1425DHA1180DHA1946DHA3250L</v>
      </c>
      <c r="G885" t="s">
        <v>501</v>
      </c>
    </row>
    <row r="886" spans="1:7" x14ac:dyDescent="0.25">
      <c r="A886" t="s">
        <v>568</v>
      </c>
      <c r="B886" t="s">
        <v>555</v>
      </c>
      <c r="C886" t="s">
        <v>620</v>
      </c>
      <c r="D886" t="s">
        <v>639</v>
      </c>
      <c r="E886" t="s">
        <v>4</v>
      </c>
      <c r="F886" t="str">
        <f t="shared" si="13"/>
        <v>DHA1425DHA1180DHA1948DHA3240S</v>
      </c>
      <c r="G886" t="s">
        <v>501</v>
      </c>
    </row>
    <row r="887" spans="1:7" x14ac:dyDescent="0.25">
      <c r="A887" t="s">
        <v>568</v>
      </c>
      <c r="B887" t="s">
        <v>555</v>
      </c>
      <c r="C887" t="s">
        <v>620</v>
      </c>
      <c r="D887" t="s">
        <v>639</v>
      </c>
      <c r="E887" t="s">
        <v>51</v>
      </c>
      <c r="F887" t="str">
        <f t="shared" si="13"/>
        <v>DHA1425DHA1180DHA1948DHA3240L</v>
      </c>
      <c r="G887" t="s">
        <v>501</v>
      </c>
    </row>
    <row r="888" spans="1:7" x14ac:dyDescent="0.25">
      <c r="A888" t="s">
        <v>568</v>
      </c>
      <c r="B888" t="s">
        <v>555</v>
      </c>
      <c r="C888" t="s">
        <v>620</v>
      </c>
      <c r="D888" t="s">
        <v>641</v>
      </c>
      <c r="E888" t="s">
        <v>4</v>
      </c>
      <c r="F888" t="str">
        <f t="shared" si="13"/>
        <v>DHA1425DHA1180DHA1948DHA3250S</v>
      </c>
      <c r="G888" t="s">
        <v>723</v>
      </c>
    </row>
    <row r="889" spans="1:7" x14ac:dyDescent="0.25">
      <c r="A889" t="s">
        <v>568</v>
      </c>
      <c r="B889" t="s">
        <v>555</v>
      </c>
      <c r="C889" t="s">
        <v>620</v>
      </c>
      <c r="D889" t="s">
        <v>641</v>
      </c>
      <c r="E889" t="s">
        <v>51</v>
      </c>
      <c r="F889" t="str">
        <f t="shared" si="13"/>
        <v>DHA1425DHA1180DHA1948DHA3250L</v>
      </c>
      <c r="G889" t="s">
        <v>501</v>
      </c>
    </row>
    <row r="890" spans="1:7" x14ac:dyDescent="0.25">
      <c r="A890" t="s">
        <v>568</v>
      </c>
      <c r="B890" t="s">
        <v>555</v>
      </c>
      <c r="C890" t="s">
        <v>621</v>
      </c>
      <c r="D890" t="s">
        <v>639</v>
      </c>
      <c r="E890" t="s">
        <v>4</v>
      </c>
      <c r="F890" t="str">
        <f t="shared" si="13"/>
        <v>DHA1425DHA1180DHA1950DHA3240S</v>
      </c>
      <c r="G890" t="s">
        <v>723</v>
      </c>
    </row>
    <row r="891" spans="1:7" x14ac:dyDescent="0.25">
      <c r="A891" t="s">
        <v>568</v>
      </c>
      <c r="B891" t="s">
        <v>555</v>
      </c>
      <c r="C891" t="s">
        <v>621</v>
      </c>
      <c r="D891" t="s">
        <v>639</v>
      </c>
      <c r="E891" t="s">
        <v>51</v>
      </c>
      <c r="F891" t="str">
        <f t="shared" si="13"/>
        <v>DHA1425DHA1180DHA1950DHA3240L</v>
      </c>
      <c r="G891" t="s">
        <v>501</v>
      </c>
    </row>
    <row r="892" spans="1:7" x14ac:dyDescent="0.25">
      <c r="A892" t="s">
        <v>568</v>
      </c>
      <c r="B892" t="s">
        <v>555</v>
      </c>
      <c r="C892" t="s">
        <v>621</v>
      </c>
      <c r="D892" t="s">
        <v>641</v>
      </c>
      <c r="E892" t="s">
        <v>4</v>
      </c>
      <c r="F892" t="str">
        <f t="shared" si="13"/>
        <v>DHA1425DHA1180DHA1950DHA3250S</v>
      </c>
      <c r="G892" t="s">
        <v>723</v>
      </c>
    </row>
    <row r="893" spans="1:7" x14ac:dyDescent="0.25">
      <c r="A893" t="s">
        <v>568</v>
      </c>
      <c r="B893" t="s">
        <v>555</v>
      </c>
      <c r="C893" t="s">
        <v>621</v>
      </c>
      <c r="D893" t="s">
        <v>641</v>
      </c>
      <c r="E893" t="s">
        <v>51</v>
      </c>
      <c r="F893" t="str">
        <f t="shared" si="13"/>
        <v>DHA1425DHA1180DHA1950DHA3250L</v>
      </c>
      <c r="G893" t="s">
        <v>501</v>
      </c>
    </row>
    <row r="894" spans="1:7" x14ac:dyDescent="0.25">
      <c r="A894" t="s">
        <v>568</v>
      </c>
      <c r="B894" t="s">
        <v>555</v>
      </c>
      <c r="C894" t="s">
        <v>622</v>
      </c>
      <c r="D894" t="s">
        <v>639</v>
      </c>
      <c r="E894" t="s">
        <v>4</v>
      </c>
      <c r="F894" t="str">
        <f t="shared" si="13"/>
        <v>DHA1425DHA1180DHA1952DHA3240S</v>
      </c>
      <c r="G894" t="s">
        <v>723</v>
      </c>
    </row>
    <row r="895" spans="1:7" x14ac:dyDescent="0.25">
      <c r="A895" t="s">
        <v>568</v>
      </c>
      <c r="B895" t="s">
        <v>555</v>
      </c>
      <c r="C895" t="s">
        <v>622</v>
      </c>
      <c r="D895" t="s">
        <v>639</v>
      </c>
      <c r="E895" t="s">
        <v>51</v>
      </c>
      <c r="F895" t="str">
        <f t="shared" si="13"/>
        <v>DHA1425DHA1180DHA1952DHA3240L</v>
      </c>
      <c r="G895" t="s">
        <v>501</v>
      </c>
    </row>
    <row r="896" spans="1:7" x14ac:dyDescent="0.25">
      <c r="A896" t="s">
        <v>568</v>
      </c>
      <c r="B896" t="s">
        <v>555</v>
      </c>
      <c r="C896" t="s">
        <v>622</v>
      </c>
      <c r="D896" t="s">
        <v>641</v>
      </c>
      <c r="E896" t="s">
        <v>4</v>
      </c>
      <c r="F896" t="str">
        <f t="shared" si="13"/>
        <v>DHA1425DHA1180DHA1952DHA3250S</v>
      </c>
      <c r="G896" t="s">
        <v>723</v>
      </c>
    </row>
    <row r="897" spans="1:7" x14ac:dyDescent="0.25">
      <c r="A897" t="s">
        <v>568</v>
      </c>
      <c r="B897" t="s">
        <v>555</v>
      </c>
      <c r="C897" t="s">
        <v>622</v>
      </c>
      <c r="D897" t="s">
        <v>641</v>
      </c>
      <c r="E897" t="s">
        <v>51</v>
      </c>
      <c r="F897" t="str">
        <f t="shared" si="13"/>
        <v>DHA1425DHA1180DHA1952DHA3250L</v>
      </c>
      <c r="G897" t="s">
        <v>501</v>
      </c>
    </row>
    <row r="898" spans="1:7" x14ac:dyDescent="0.25">
      <c r="A898" t="s">
        <v>568</v>
      </c>
      <c r="B898" t="s">
        <v>555</v>
      </c>
      <c r="C898" t="s">
        <v>623</v>
      </c>
      <c r="D898" t="s">
        <v>639</v>
      </c>
      <c r="E898" t="s">
        <v>4</v>
      </c>
      <c r="F898" t="str">
        <f t="shared" si="13"/>
        <v>DHA1425DHA1180DHA1954DHA3240S</v>
      </c>
      <c r="G898" t="s">
        <v>723</v>
      </c>
    </row>
    <row r="899" spans="1:7" x14ac:dyDescent="0.25">
      <c r="A899" t="s">
        <v>568</v>
      </c>
      <c r="B899" t="s">
        <v>555</v>
      </c>
      <c r="C899" t="s">
        <v>623</v>
      </c>
      <c r="D899" t="s">
        <v>639</v>
      </c>
      <c r="E899" t="s">
        <v>51</v>
      </c>
      <c r="F899" t="str">
        <f t="shared" ref="F899:F962" si="14">CONCATENATE(A899,B899,C899,D899,E899)</f>
        <v>DHA1425DHA1180DHA1954DHA3240L</v>
      </c>
      <c r="G899" t="s">
        <v>501</v>
      </c>
    </row>
    <row r="900" spans="1:7" x14ac:dyDescent="0.25">
      <c r="A900" t="s">
        <v>568</v>
      </c>
      <c r="B900" t="s">
        <v>555</v>
      </c>
      <c r="C900" t="s">
        <v>623</v>
      </c>
      <c r="D900" t="s">
        <v>641</v>
      </c>
      <c r="E900" t="s">
        <v>4</v>
      </c>
      <c r="F900" t="str">
        <f t="shared" si="14"/>
        <v>DHA1425DHA1180DHA1954DHA3250S</v>
      </c>
      <c r="G900" t="s">
        <v>723</v>
      </c>
    </row>
    <row r="901" spans="1:7" x14ac:dyDescent="0.25">
      <c r="A901" t="s">
        <v>568</v>
      </c>
      <c r="B901" t="s">
        <v>555</v>
      </c>
      <c r="C901" t="s">
        <v>623</v>
      </c>
      <c r="D901" t="s">
        <v>641</v>
      </c>
      <c r="E901" t="s">
        <v>51</v>
      </c>
      <c r="F901" t="str">
        <f t="shared" si="14"/>
        <v>DHA1425DHA1180DHA1954DHA3250L</v>
      </c>
      <c r="G901" t="s">
        <v>501</v>
      </c>
    </row>
    <row r="902" spans="1:7" x14ac:dyDescent="0.25">
      <c r="A902" t="s">
        <v>568</v>
      </c>
      <c r="B902" t="s">
        <v>555</v>
      </c>
      <c r="C902" t="s">
        <v>624</v>
      </c>
      <c r="D902" t="s">
        <v>639</v>
      </c>
      <c r="E902" t="s">
        <v>4</v>
      </c>
      <c r="F902" t="str">
        <f t="shared" si="14"/>
        <v>DHA1425DHA1180DHA1956DHA3240S</v>
      </c>
      <c r="G902" t="s">
        <v>723</v>
      </c>
    </row>
    <row r="903" spans="1:7" x14ac:dyDescent="0.25">
      <c r="A903" t="s">
        <v>568</v>
      </c>
      <c r="B903" t="s">
        <v>555</v>
      </c>
      <c r="C903" t="s">
        <v>624</v>
      </c>
      <c r="D903" t="s">
        <v>639</v>
      </c>
      <c r="E903" t="s">
        <v>51</v>
      </c>
      <c r="F903" t="str">
        <f t="shared" si="14"/>
        <v>DHA1425DHA1180DHA1956DHA3240L</v>
      </c>
      <c r="G903" t="s">
        <v>501</v>
      </c>
    </row>
    <row r="904" spans="1:7" x14ac:dyDescent="0.25">
      <c r="A904" t="s">
        <v>568</v>
      </c>
      <c r="B904" t="s">
        <v>555</v>
      </c>
      <c r="C904" t="s">
        <v>624</v>
      </c>
      <c r="D904" t="s">
        <v>641</v>
      </c>
      <c r="E904" t="s">
        <v>4</v>
      </c>
      <c r="F904" t="str">
        <f t="shared" si="14"/>
        <v>DHA1425DHA1180DHA1956DHA3250S</v>
      </c>
      <c r="G904" t="s">
        <v>723</v>
      </c>
    </row>
    <row r="905" spans="1:7" x14ac:dyDescent="0.25">
      <c r="A905" t="s">
        <v>568</v>
      </c>
      <c r="B905" t="s">
        <v>555</v>
      </c>
      <c r="C905" t="s">
        <v>624</v>
      </c>
      <c r="D905" t="s">
        <v>641</v>
      </c>
      <c r="E905" t="s">
        <v>51</v>
      </c>
      <c r="F905" t="str">
        <f t="shared" si="14"/>
        <v>DHA1425DHA1180DHA1956DHA3250L</v>
      </c>
      <c r="G905" t="s">
        <v>501</v>
      </c>
    </row>
    <row r="906" spans="1:7" x14ac:dyDescent="0.25">
      <c r="A906" t="s">
        <v>568</v>
      </c>
      <c r="B906" t="s">
        <v>555</v>
      </c>
      <c r="C906" t="s">
        <v>625</v>
      </c>
      <c r="D906" t="s">
        <v>639</v>
      </c>
      <c r="E906" t="s">
        <v>4</v>
      </c>
      <c r="F906" t="str">
        <f t="shared" si="14"/>
        <v>DHA1425DHA1180DHA1958DHA3240S</v>
      </c>
      <c r="G906" t="s">
        <v>723</v>
      </c>
    </row>
    <row r="907" spans="1:7" x14ac:dyDescent="0.25">
      <c r="A907" t="s">
        <v>568</v>
      </c>
      <c r="B907" t="s">
        <v>555</v>
      </c>
      <c r="C907" t="s">
        <v>625</v>
      </c>
      <c r="D907" t="s">
        <v>639</v>
      </c>
      <c r="E907" t="s">
        <v>51</v>
      </c>
      <c r="F907" t="str">
        <f t="shared" si="14"/>
        <v>DHA1425DHA1180DHA1958DHA3240L</v>
      </c>
      <c r="G907" t="s">
        <v>723</v>
      </c>
    </row>
    <row r="908" spans="1:7" x14ac:dyDescent="0.25">
      <c r="A908" t="s">
        <v>568</v>
      </c>
      <c r="B908" t="s">
        <v>555</v>
      </c>
      <c r="C908" t="s">
        <v>625</v>
      </c>
      <c r="D908" t="s">
        <v>641</v>
      </c>
      <c r="E908" t="s">
        <v>4</v>
      </c>
      <c r="F908" t="str">
        <f t="shared" si="14"/>
        <v>DHA1425DHA1180DHA1958DHA3250S</v>
      </c>
      <c r="G908" t="s">
        <v>723</v>
      </c>
    </row>
    <row r="909" spans="1:7" x14ac:dyDescent="0.25">
      <c r="A909" t="s">
        <v>568</v>
      </c>
      <c r="B909" t="s">
        <v>555</v>
      </c>
      <c r="C909" t="s">
        <v>625</v>
      </c>
      <c r="D909" t="s">
        <v>641</v>
      </c>
      <c r="E909" t="s">
        <v>51</v>
      </c>
      <c r="F909" t="str">
        <f t="shared" si="14"/>
        <v>DHA1425DHA1180DHA1958DHA3250L</v>
      </c>
      <c r="G909" t="s">
        <v>723</v>
      </c>
    </row>
    <row r="910" spans="1:7" x14ac:dyDescent="0.25">
      <c r="A910" t="s">
        <v>568</v>
      </c>
      <c r="B910" t="s">
        <v>555</v>
      </c>
      <c r="C910" t="s">
        <v>626</v>
      </c>
      <c r="D910" t="s">
        <v>639</v>
      </c>
      <c r="E910" t="s">
        <v>4</v>
      </c>
      <c r="F910" t="str">
        <f t="shared" si="14"/>
        <v>DHA1425DHA1180DHA1960DHA3240S</v>
      </c>
      <c r="G910" t="s">
        <v>723</v>
      </c>
    </row>
    <row r="911" spans="1:7" x14ac:dyDescent="0.25">
      <c r="A911" t="s">
        <v>568</v>
      </c>
      <c r="B911" t="s">
        <v>555</v>
      </c>
      <c r="C911" t="s">
        <v>626</v>
      </c>
      <c r="D911" t="s">
        <v>639</v>
      </c>
      <c r="E911" t="s">
        <v>51</v>
      </c>
      <c r="F911" t="str">
        <f t="shared" si="14"/>
        <v>DHA1425DHA1180DHA1960DHA3240L</v>
      </c>
      <c r="G911" t="s">
        <v>723</v>
      </c>
    </row>
    <row r="912" spans="1:7" x14ac:dyDescent="0.25">
      <c r="A912" t="s">
        <v>568</v>
      </c>
      <c r="B912" t="s">
        <v>555</v>
      </c>
      <c r="C912" t="s">
        <v>626</v>
      </c>
      <c r="D912" t="s">
        <v>641</v>
      </c>
      <c r="E912" t="s">
        <v>4</v>
      </c>
      <c r="F912" t="str">
        <f t="shared" si="14"/>
        <v>DHA1425DHA1180DHA1960DHA3250S</v>
      </c>
      <c r="G912" t="s">
        <v>723</v>
      </c>
    </row>
    <row r="913" spans="1:7" x14ac:dyDescent="0.25">
      <c r="A913" t="s">
        <v>568</v>
      </c>
      <c r="B913" t="s">
        <v>555</v>
      </c>
      <c r="C913" t="s">
        <v>626</v>
      </c>
      <c r="D913" t="s">
        <v>641</v>
      </c>
      <c r="E913" t="s">
        <v>51</v>
      </c>
      <c r="F913" t="str">
        <f t="shared" si="14"/>
        <v>DHA1425DHA1180DHA1960DHA3250L</v>
      </c>
      <c r="G913" t="s">
        <v>723</v>
      </c>
    </row>
    <row r="914" spans="1:7" x14ac:dyDescent="0.25">
      <c r="A914" t="s">
        <v>569</v>
      </c>
      <c r="B914" t="s">
        <v>550</v>
      </c>
      <c r="C914" t="s">
        <v>608</v>
      </c>
      <c r="D914" t="s">
        <v>639</v>
      </c>
      <c r="E914" t="s">
        <v>4</v>
      </c>
      <c r="F914" t="str">
        <f t="shared" si="14"/>
        <v>DHA1435DHA1150DHA1924DHA3240S</v>
      </c>
      <c r="G914" t="s">
        <v>504</v>
      </c>
    </row>
    <row r="915" spans="1:7" x14ac:dyDescent="0.25">
      <c r="A915" t="s">
        <v>569</v>
      </c>
      <c r="B915" t="s">
        <v>550</v>
      </c>
      <c r="C915" t="s">
        <v>608</v>
      </c>
      <c r="D915" t="s">
        <v>639</v>
      </c>
      <c r="E915" t="s">
        <v>51</v>
      </c>
      <c r="F915" t="str">
        <f t="shared" si="14"/>
        <v>DHA1435DHA1150DHA1924DHA3240L</v>
      </c>
      <c r="G915" t="s">
        <v>504</v>
      </c>
    </row>
    <row r="916" spans="1:7" x14ac:dyDescent="0.25">
      <c r="A916" t="s">
        <v>569</v>
      </c>
      <c r="B916" t="s">
        <v>550</v>
      </c>
      <c r="C916" t="s">
        <v>608</v>
      </c>
      <c r="D916" t="s">
        <v>641</v>
      </c>
      <c r="E916" t="s">
        <v>4</v>
      </c>
      <c r="F916" t="str">
        <f t="shared" si="14"/>
        <v>DHA1435DHA1150DHA1924DHA3250S</v>
      </c>
      <c r="G916" t="s">
        <v>501</v>
      </c>
    </row>
    <row r="917" spans="1:7" x14ac:dyDescent="0.25">
      <c r="A917" t="s">
        <v>569</v>
      </c>
      <c r="B917" t="s">
        <v>550</v>
      </c>
      <c r="C917" t="s">
        <v>608</v>
      </c>
      <c r="D917" t="s">
        <v>641</v>
      </c>
      <c r="E917" t="s">
        <v>51</v>
      </c>
      <c r="F917" t="str">
        <f t="shared" si="14"/>
        <v>DHA1435DHA1150DHA1924DHA3250L</v>
      </c>
      <c r="G917" t="s">
        <v>504</v>
      </c>
    </row>
    <row r="918" spans="1:7" x14ac:dyDescent="0.25">
      <c r="A918" t="s">
        <v>569</v>
      </c>
      <c r="B918" t="s">
        <v>550</v>
      </c>
      <c r="C918" t="s">
        <v>609</v>
      </c>
      <c r="D918" t="s">
        <v>639</v>
      </c>
      <c r="E918" t="s">
        <v>4</v>
      </c>
      <c r="F918" t="str">
        <f t="shared" si="14"/>
        <v>DHA1435DHA1150DHA1926DHA3240S</v>
      </c>
      <c r="G918" t="s">
        <v>501</v>
      </c>
    </row>
    <row r="919" spans="1:7" x14ac:dyDescent="0.25">
      <c r="A919" t="s">
        <v>569</v>
      </c>
      <c r="B919" t="s">
        <v>550</v>
      </c>
      <c r="C919" t="s">
        <v>609</v>
      </c>
      <c r="D919" t="s">
        <v>639</v>
      </c>
      <c r="E919" t="s">
        <v>51</v>
      </c>
      <c r="F919" t="str">
        <f t="shared" si="14"/>
        <v>DHA1435DHA1150DHA1926DHA3240L</v>
      </c>
      <c r="G919" t="s">
        <v>504</v>
      </c>
    </row>
    <row r="920" spans="1:7" x14ac:dyDescent="0.25">
      <c r="A920" t="s">
        <v>569</v>
      </c>
      <c r="B920" t="s">
        <v>550</v>
      </c>
      <c r="C920" t="s">
        <v>609</v>
      </c>
      <c r="D920" t="s">
        <v>641</v>
      </c>
      <c r="E920" t="s">
        <v>4</v>
      </c>
      <c r="F920" t="str">
        <f t="shared" si="14"/>
        <v>DHA1435DHA1150DHA1926DHA3250S</v>
      </c>
      <c r="G920" t="s">
        <v>501</v>
      </c>
    </row>
    <row r="921" spans="1:7" x14ac:dyDescent="0.25">
      <c r="A921" t="s">
        <v>569</v>
      </c>
      <c r="B921" t="s">
        <v>550</v>
      </c>
      <c r="C921" t="s">
        <v>609</v>
      </c>
      <c r="D921" t="s">
        <v>641</v>
      </c>
      <c r="E921" t="s">
        <v>51</v>
      </c>
      <c r="F921" t="str">
        <f t="shared" si="14"/>
        <v>DHA1435DHA1150DHA1926DHA3250L</v>
      </c>
      <c r="G921" t="s">
        <v>504</v>
      </c>
    </row>
    <row r="922" spans="1:7" x14ac:dyDescent="0.25">
      <c r="A922" t="s">
        <v>569</v>
      </c>
      <c r="B922" t="s">
        <v>550</v>
      </c>
      <c r="C922" t="s">
        <v>610</v>
      </c>
      <c r="D922" t="s">
        <v>639</v>
      </c>
      <c r="E922" t="s">
        <v>4</v>
      </c>
      <c r="F922" t="str">
        <f t="shared" si="14"/>
        <v>DHA1435DHA1150DHA1928DHA3240S</v>
      </c>
      <c r="G922" t="s">
        <v>501</v>
      </c>
    </row>
    <row r="923" spans="1:7" x14ac:dyDescent="0.25">
      <c r="A923" t="s">
        <v>569</v>
      </c>
      <c r="B923" t="s">
        <v>550</v>
      </c>
      <c r="C923" t="s">
        <v>610</v>
      </c>
      <c r="D923" t="s">
        <v>639</v>
      </c>
      <c r="E923" t="s">
        <v>51</v>
      </c>
      <c r="F923" t="str">
        <f t="shared" si="14"/>
        <v>DHA1435DHA1150DHA1928DHA3240L</v>
      </c>
      <c r="G923" t="s">
        <v>504</v>
      </c>
    </row>
    <row r="924" spans="1:7" x14ac:dyDescent="0.25">
      <c r="A924" t="s">
        <v>569</v>
      </c>
      <c r="B924" t="s">
        <v>550</v>
      </c>
      <c r="C924" t="s">
        <v>610</v>
      </c>
      <c r="D924" t="s">
        <v>641</v>
      </c>
      <c r="E924" t="s">
        <v>4</v>
      </c>
      <c r="F924" t="str">
        <f t="shared" si="14"/>
        <v>DHA1435DHA1150DHA1928DHA3250S</v>
      </c>
      <c r="G924" t="s">
        <v>501</v>
      </c>
    </row>
    <row r="925" spans="1:7" x14ac:dyDescent="0.25">
      <c r="A925" t="s">
        <v>569</v>
      </c>
      <c r="B925" t="s">
        <v>550</v>
      </c>
      <c r="C925" t="s">
        <v>610</v>
      </c>
      <c r="D925" t="s">
        <v>641</v>
      </c>
      <c r="E925" t="s">
        <v>51</v>
      </c>
      <c r="F925" t="str">
        <f t="shared" si="14"/>
        <v>DHA1435DHA1150DHA1928DHA3250L</v>
      </c>
      <c r="G925" t="s">
        <v>504</v>
      </c>
    </row>
    <row r="926" spans="1:7" x14ac:dyDescent="0.25">
      <c r="A926" t="s">
        <v>569</v>
      </c>
      <c r="B926" t="s">
        <v>550</v>
      </c>
      <c r="C926" t="s">
        <v>611</v>
      </c>
      <c r="D926" t="s">
        <v>639</v>
      </c>
      <c r="E926" t="s">
        <v>4</v>
      </c>
      <c r="F926" t="str">
        <f t="shared" si="14"/>
        <v>DHA1435DHA1150DHA1930DHA3240S</v>
      </c>
      <c r="G926" t="s">
        <v>501</v>
      </c>
    </row>
    <row r="927" spans="1:7" x14ac:dyDescent="0.25">
      <c r="A927" t="s">
        <v>569</v>
      </c>
      <c r="B927" t="s">
        <v>550</v>
      </c>
      <c r="C927" t="s">
        <v>611</v>
      </c>
      <c r="D927" t="s">
        <v>639</v>
      </c>
      <c r="E927" t="s">
        <v>51</v>
      </c>
      <c r="F927" t="str">
        <f t="shared" si="14"/>
        <v>DHA1435DHA1150DHA1930DHA3240L</v>
      </c>
      <c r="G927" t="s">
        <v>504</v>
      </c>
    </row>
    <row r="928" spans="1:7" x14ac:dyDescent="0.25">
      <c r="A928" t="s">
        <v>569</v>
      </c>
      <c r="B928" t="s">
        <v>550</v>
      </c>
      <c r="C928" t="s">
        <v>611</v>
      </c>
      <c r="D928" t="s">
        <v>641</v>
      </c>
      <c r="E928" t="s">
        <v>4</v>
      </c>
      <c r="F928" t="str">
        <f t="shared" si="14"/>
        <v>DHA1435DHA1150DHA1930DHA3250S</v>
      </c>
      <c r="G928" t="s">
        <v>501</v>
      </c>
    </row>
    <row r="929" spans="1:7" x14ac:dyDescent="0.25">
      <c r="A929" t="s">
        <v>569</v>
      </c>
      <c r="B929" t="s">
        <v>550</v>
      </c>
      <c r="C929" t="s">
        <v>611</v>
      </c>
      <c r="D929" t="s">
        <v>641</v>
      </c>
      <c r="E929" t="s">
        <v>51</v>
      </c>
      <c r="F929" t="str">
        <f t="shared" si="14"/>
        <v>DHA1435DHA1150DHA1930DHA3250L</v>
      </c>
      <c r="G929" t="s">
        <v>504</v>
      </c>
    </row>
    <row r="930" spans="1:7" x14ac:dyDescent="0.25">
      <c r="A930" t="s">
        <v>569</v>
      </c>
      <c r="B930" t="s">
        <v>550</v>
      </c>
      <c r="C930" t="s">
        <v>612</v>
      </c>
      <c r="D930" t="s">
        <v>639</v>
      </c>
      <c r="E930" t="s">
        <v>4</v>
      </c>
      <c r="F930" t="str">
        <f t="shared" si="14"/>
        <v>DHA1435DHA1150DHA1932DHA3240S</v>
      </c>
      <c r="G930" t="s">
        <v>501</v>
      </c>
    </row>
    <row r="931" spans="1:7" x14ac:dyDescent="0.25">
      <c r="A931" t="s">
        <v>569</v>
      </c>
      <c r="B931" t="s">
        <v>550</v>
      </c>
      <c r="C931" t="s">
        <v>612</v>
      </c>
      <c r="D931" t="s">
        <v>639</v>
      </c>
      <c r="E931" t="s">
        <v>51</v>
      </c>
      <c r="F931" t="str">
        <f t="shared" si="14"/>
        <v>DHA1435DHA1150DHA1932DHA3240L</v>
      </c>
      <c r="G931" t="s">
        <v>504</v>
      </c>
    </row>
    <row r="932" spans="1:7" x14ac:dyDescent="0.25">
      <c r="A932" t="s">
        <v>569</v>
      </c>
      <c r="B932" t="s">
        <v>550</v>
      </c>
      <c r="C932" t="s">
        <v>612</v>
      </c>
      <c r="D932" t="s">
        <v>641</v>
      </c>
      <c r="E932" t="s">
        <v>4</v>
      </c>
      <c r="F932" t="str">
        <f t="shared" si="14"/>
        <v>DHA1435DHA1150DHA1932DHA3250S</v>
      </c>
      <c r="G932" t="s">
        <v>501</v>
      </c>
    </row>
    <row r="933" spans="1:7" x14ac:dyDescent="0.25">
      <c r="A933" t="s">
        <v>569</v>
      </c>
      <c r="B933" t="s">
        <v>550</v>
      </c>
      <c r="C933" t="s">
        <v>612</v>
      </c>
      <c r="D933" t="s">
        <v>641</v>
      </c>
      <c r="E933" t="s">
        <v>51</v>
      </c>
      <c r="F933" t="str">
        <f t="shared" si="14"/>
        <v>DHA1435DHA1150DHA1932DHA3250L</v>
      </c>
      <c r="G933" t="s">
        <v>504</v>
      </c>
    </row>
    <row r="934" spans="1:7" x14ac:dyDescent="0.25">
      <c r="A934" t="s">
        <v>569</v>
      </c>
      <c r="B934" t="s">
        <v>550</v>
      </c>
      <c r="C934" t="s">
        <v>613</v>
      </c>
      <c r="D934" t="s">
        <v>639</v>
      </c>
      <c r="E934" t="s">
        <v>4</v>
      </c>
      <c r="F934" t="str">
        <f t="shared" si="14"/>
        <v>DHA1435DHA1150DHA1934DHA3240S</v>
      </c>
      <c r="G934" t="s">
        <v>501</v>
      </c>
    </row>
    <row r="935" spans="1:7" x14ac:dyDescent="0.25">
      <c r="A935" t="s">
        <v>569</v>
      </c>
      <c r="B935" t="s">
        <v>550</v>
      </c>
      <c r="C935" t="s">
        <v>613</v>
      </c>
      <c r="D935" t="s">
        <v>639</v>
      </c>
      <c r="E935" t="s">
        <v>51</v>
      </c>
      <c r="F935" t="str">
        <f t="shared" si="14"/>
        <v>DHA1435DHA1150DHA1934DHA3240L</v>
      </c>
      <c r="G935" t="s">
        <v>504</v>
      </c>
    </row>
    <row r="936" spans="1:7" x14ac:dyDescent="0.25">
      <c r="A936" t="s">
        <v>569</v>
      </c>
      <c r="B936" t="s">
        <v>550</v>
      </c>
      <c r="C936" t="s">
        <v>613</v>
      </c>
      <c r="D936" t="s">
        <v>641</v>
      </c>
      <c r="E936" t="s">
        <v>4</v>
      </c>
      <c r="F936" t="str">
        <f t="shared" si="14"/>
        <v>DHA1435DHA1150DHA1934DHA3250S</v>
      </c>
      <c r="G936" t="s">
        <v>501</v>
      </c>
    </row>
    <row r="937" spans="1:7" x14ac:dyDescent="0.25">
      <c r="A937" t="s">
        <v>569</v>
      </c>
      <c r="B937" t="s">
        <v>550</v>
      </c>
      <c r="C937" t="s">
        <v>613</v>
      </c>
      <c r="D937" t="s">
        <v>641</v>
      </c>
      <c r="E937" t="s">
        <v>51</v>
      </c>
      <c r="F937" t="str">
        <f t="shared" si="14"/>
        <v>DHA1435DHA1150DHA1934DHA3250L</v>
      </c>
      <c r="G937" t="s">
        <v>501</v>
      </c>
    </row>
    <row r="938" spans="1:7" x14ac:dyDescent="0.25">
      <c r="A938" t="s">
        <v>569</v>
      </c>
      <c r="B938" t="s">
        <v>550</v>
      </c>
      <c r="C938" t="s">
        <v>614</v>
      </c>
      <c r="D938" t="s">
        <v>639</v>
      </c>
      <c r="E938" t="s">
        <v>4</v>
      </c>
      <c r="F938" t="str">
        <f t="shared" si="14"/>
        <v>DHA1435DHA1150DHA1936DHA3240S</v>
      </c>
      <c r="G938" t="s">
        <v>501</v>
      </c>
    </row>
    <row r="939" spans="1:7" x14ac:dyDescent="0.25">
      <c r="A939" t="s">
        <v>569</v>
      </c>
      <c r="B939" t="s">
        <v>550</v>
      </c>
      <c r="C939" t="s">
        <v>614</v>
      </c>
      <c r="D939" t="s">
        <v>639</v>
      </c>
      <c r="E939" t="s">
        <v>51</v>
      </c>
      <c r="F939" t="str">
        <f t="shared" si="14"/>
        <v>DHA1435DHA1150DHA1936DHA3240L</v>
      </c>
      <c r="G939" t="s">
        <v>501</v>
      </c>
    </row>
    <row r="940" spans="1:7" x14ac:dyDescent="0.25">
      <c r="A940" t="s">
        <v>569</v>
      </c>
      <c r="B940" t="s">
        <v>550</v>
      </c>
      <c r="C940" t="s">
        <v>614</v>
      </c>
      <c r="D940" t="s">
        <v>641</v>
      </c>
      <c r="E940" t="s">
        <v>4</v>
      </c>
      <c r="F940" t="str">
        <f t="shared" si="14"/>
        <v>DHA1435DHA1150DHA1936DHA3250S</v>
      </c>
      <c r="G940" t="s">
        <v>501</v>
      </c>
    </row>
    <row r="941" spans="1:7" x14ac:dyDescent="0.25">
      <c r="A941" t="s">
        <v>569</v>
      </c>
      <c r="B941" t="s">
        <v>550</v>
      </c>
      <c r="C941" t="s">
        <v>614</v>
      </c>
      <c r="D941" t="s">
        <v>641</v>
      </c>
      <c r="E941" t="s">
        <v>51</v>
      </c>
      <c r="F941" t="str">
        <f t="shared" si="14"/>
        <v>DHA1435DHA1150DHA1936DHA3250L</v>
      </c>
      <c r="G941" t="s">
        <v>501</v>
      </c>
    </row>
    <row r="942" spans="1:7" x14ac:dyDescent="0.25">
      <c r="A942" t="s">
        <v>569</v>
      </c>
      <c r="B942" t="s">
        <v>550</v>
      </c>
      <c r="C942" t="s">
        <v>615</v>
      </c>
      <c r="D942" t="s">
        <v>639</v>
      </c>
      <c r="E942" t="s">
        <v>4</v>
      </c>
      <c r="F942" t="str">
        <f t="shared" si="14"/>
        <v>DHA1435DHA1150DHA1938DHA3240S</v>
      </c>
      <c r="G942" t="s">
        <v>501</v>
      </c>
    </row>
    <row r="943" spans="1:7" x14ac:dyDescent="0.25">
      <c r="A943" t="s">
        <v>569</v>
      </c>
      <c r="B943" t="s">
        <v>550</v>
      </c>
      <c r="C943" t="s">
        <v>615</v>
      </c>
      <c r="D943" t="s">
        <v>639</v>
      </c>
      <c r="E943" t="s">
        <v>51</v>
      </c>
      <c r="F943" t="str">
        <f t="shared" si="14"/>
        <v>DHA1435DHA1150DHA1938DHA3240L</v>
      </c>
      <c r="G943" t="s">
        <v>501</v>
      </c>
    </row>
    <row r="944" spans="1:7" x14ac:dyDescent="0.25">
      <c r="A944" t="s">
        <v>569</v>
      </c>
      <c r="B944" t="s">
        <v>550</v>
      </c>
      <c r="C944" t="s">
        <v>615</v>
      </c>
      <c r="D944" t="s">
        <v>641</v>
      </c>
      <c r="E944" t="s">
        <v>4</v>
      </c>
      <c r="F944" t="str">
        <f t="shared" si="14"/>
        <v>DHA1435DHA1150DHA1938DHA3250S</v>
      </c>
      <c r="G944" t="s">
        <v>501</v>
      </c>
    </row>
    <row r="945" spans="1:7" x14ac:dyDescent="0.25">
      <c r="A945" t="s">
        <v>569</v>
      </c>
      <c r="B945" t="s">
        <v>550</v>
      </c>
      <c r="C945" t="s">
        <v>615</v>
      </c>
      <c r="D945" t="s">
        <v>641</v>
      </c>
      <c r="E945" t="s">
        <v>51</v>
      </c>
      <c r="F945" t="str">
        <f t="shared" si="14"/>
        <v>DHA1435DHA1150DHA1938DHA3250L</v>
      </c>
      <c r="G945" t="s">
        <v>501</v>
      </c>
    </row>
    <row r="946" spans="1:7" x14ac:dyDescent="0.25">
      <c r="A946" t="s">
        <v>569</v>
      </c>
      <c r="B946" t="s">
        <v>550</v>
      </c>
      <c r="C946" t="s">
        <v>616</v>
      </c>
      <c r="D946" t="s">
        <v>639</v>
      </c>
      <c r="E946" t="s">
        <v>4</v>
      </c>
      <c r="F946" t="str">
        <f t="shared" si="14"/>
        <v>DHA1435DHA1150DHA1940DHA3240S</v>
      </c>
      <c r="G946" t="s">
        <v>501</v>
      </c>
    </row>
    <row r="947" spans="1:7" x14ac:dyDescent="0.25">
      <c r="A947" t="s">
        <v>569</v>
      </c>
      <c r="B947" t="s">
        <v>550</v>
      </c>
      <c r="C947" t="s">
        <v>616</v>
      </c>
      <c r="D947" t="s">
        <v>639</v>
      </c>
      <c r="E947" t="s">
        <v>51</v>
      </c>
      <c r="F947" t="str">
        <f t="shared" si="14"/>
        <v>DHA1435DHA1150DHA1940DHA3240L</v>
      </c>
      <c r="G947" t="s">
        <v>501</v>
      </c>
    </row>
    <row r="948" spans="1:7" x14ac:dyDescent="0.25">
      <c r="A948" t="s">
        <v>569</v>
      </c>
      <c r="B948" t="s">
        <v>550</v>
      </c>
      <c r="C948" t="s">
        <v>616</v>
      </c>
      <c r="D948" t="s">
        <v>641</v>
      </c>
      <c r="E948" t="s">
        <v>4</v>
      </c>
      <c r="F948" t="str">
        <f t="shared" si="14"/>
        <v>DHA1435DHA1150DHA1940DHA3250S</v>
      </c>
      <c r="G948" t="s">
        <v>501</v>
      </c>
    </row>
    <row r="949" spans="1:7" x14ac:dyDescent="0.25">
      <c r="A949" t="s">
        <v>569</v>
      </c>
      <c r="B949" t="s">
        <v>550</v>
      </c>
      <c r="C949" t="s">
        <v>616</v>
      </c>
      <c r="D949" t="s">
        <v>641</v>
      </c>
      <c r="E949" t="s">
        <v>51</v>
      </c>
      <c r="F949" t="str">
        <f t="shared" si="14"/>
        <v>DHA1435DHA1150DHA1940DHA3250L</v>
      </c>
      <c r="G949" t="s">
        <v>501</v>
      </c>
    </row>
    <row r="950" spans="1:7" x14ac:dyDescent="0.25">
      <c r="A950" t="s">
        <v>569</v>
      </c>
      <c r="B950" t="s">
        <v>550</v>
      </c>
      <c r="C950" t="s">
        <v>617</v>
      </c>
      <c r="D950" t="s">
        <v>639</v>
      </c>
      <c r="E950" t="s">
        <v>4</v>
      </c>
      <c r="F950" t="str">
        <f t="shared" si="14"/>
        <v>DHA1435DHA1150DHA1942DHA3240S</v>
      </c>
      <c r="G950" t="s">
        <v>501</v>
      </c>
    </row>
    <row r="951" spans="1:7" x14ac:dyDescent="0.25">
      <c r="A951" t="s">
        <v>569</v>
      </c>
      <c r="B951" t="s">
        <v>550</v>
      </c>
      <c r="C951" t="s">
        <v>617</v>
      </c>
      <c r="D951" t="s">
        <v>639</v>
      </c>
      <c r="E951" t="s">
        <v>51</v>
      </c>
      <c r="F951" t="str">
        <f t="shared" si="14"/>
        <v>DHA1435DHA1150DHA1942DHA3240L</v>
      </c>
      <c r="G951" t="s">
        <v>501</v>
      </c>
    </row>
    <row r="952" spans="1:7" x14ac:dyDescent="0.25">
      <c r="A952" t="s">
        <v>569</v>
      </c>
      <c r="B952" t="s">
        <v>550</v>
      </c>
      <c r="C952" t="s">
        <v>617</v>
      </c>
      <c r="D952" t="s">
        <v>641</v>
      </c>
      <c r="E952" t="s">
        <v>4</v>
      </c>
      <c r="F952" t="str">
        <f t="shared" si="14"/>
        <v>DHA1435DHA1150DHA1942DHA3250S</v>
      </c>
      <c r="G952" t="s">
        <v>501</v>
      </c>
    </row>
    <row r="953" spans="1:7" x14ac:dyDescent="0.25">
      <c r="A953" t="s">
        <v>569</v>
      </c>
      <c r="B953" t="s">
        <v>550</v>
      </c>
      <c r="C953" t="s">
        <v>617</v>
      </c>
      <c r="D953" t="s">
        <v>641</v>
      </c>
      <c r="E953" t="s">
        <v>51</v>
      </c>
      <c r="F953" t="str">
        <f t="shared" si="14"/>
        <v>DHA1435DHA1150DHA1942DHA3250L</v>
      </c>
      <c r="G953" t="s">
        <v>501</v>
      </c>
    </row>
    <row r="954" spans="1:7" x14ac:dyDescent="0.25">
      <c r="A954" t="s">
        <v>569</v>
      </c>
      <c r="B954" t="s">
        <v>550</v>
      </c>
      <c r="C954" t="s">
        <v>618</v>
      </c>
      <c r="D954" t="s">
        <v>639</v>
      </c>
      <c r="E954" t="s">
        <v>4</v>
      </c>
      <c r="F954" t="str">
        <f t="shared" si="14"/>
        <v>DHA1435DHA1150DHA1944DHA3240S</v>
      </c>
      <c r="G954" t="s">
        <v>501</v>
      </c>
    </row>
    <row r="955" spans="1:7" x14ac:dyDescent="0.25">
      <c r="A955" t="s">
        <v>569</v>
      </c>
      <c r="B955" t="s">
        <v>550</v>
      </c>
      <c r="C955" t="s">
        <v>618</v>
      </c>
      <c r="D955" t="s">
        <v>639</v>
      </c>
      <c r="E955" t="s">
        <v>51</v>
      </c>
      <c r="F955" t="str">
        <f t="shared" si="14"/>
        <v>DHA1435DHA1150DHA1944DHA3240L</v>
      </c>
      <c r="G955" t="s">
        <v>501</v>
      </c>
    </row>
    <row r="956" spans="1:7" x14ac:dyDescent="0.25">
      <c r="A956" t="s">
        <v>569</v>
      </c>
      <c r="B956" t="s">
        <v>550</v>
      </c>
      <c r="C956" t="s">
        <v>618</v>
      </c>
      <c r="D956" t="s">
        <v>641</v>
      </c>
      <c r="E956" t="s">
        <v>4</v>
      </c>
      <c r="F956" t="str">
        <f t="shared" si="14"/>
        <v>DHA1435DHA1150DHA1944DHA3250S</v>
      </c>
      <c r="G956" t="s">
        <v>501</v>
      </c>
    </row>
    <row r="957" spans="1:7" x14ac:dyDescent="0.25">
      <c r="A957" t="s">
        <v>569</v>
      </c>
      <c r="B957" t="s">
        <v>550</v>
      </c>
      <c r="C957" t="s">
        <v>618</v>
      </c>
      <c r="D957" t="s">
        <v>641</v>
      </c>
      <c r="E957" t="s">
        <v>51</v>
      </c>
      <c r="F957" t="str">
        <f t="shared" si="14"/>
        <v>DHA1435DHA1150DHA1944DHA3250L</v>
      </c>
      <c r="G957" t="s">
        <v>501</v>
      </c>
    </row>
    <row r="958" spans="1:7" x14ac:dyDescent="0.25">
      <c r="A958" t="s">
        <v>569</v>
      </c>
      <c r="B958" t="s">
        <v>550</v>
      </c>
      <c r="C958" t="s">
        <v>619</v>
      </c>
      <c r="D958" t="s">
        <v>639</v>
      </c>
      <c r="E958" t="s">
        <v>4</v>
      </c>
      <c r="F958" t="str">
        <f t="shared" si="14"/>
        <v>DHA1435DHA1150DHA1946DHA3240S</v>
      </c>
      <c r="G958" t="s">
        <v>501</v>
      </c>
    </row>
    <row r="959" spans="1:7" x14ac:dyDescent="0.25">
      <c r="A959" t="s">
        <v>569</v>
      </c>
      <c r="B959" t="s">
        <v>550</v>
      </c>
      <c r="C959" t="s">
        <v>619</v>
      </c>
      <c r="D959" t="s">
        <v>639</v>
      </c>
      <c r="E959" t="s">
        <v>51</v>
      </c>
      <c r="F959" t="str">
        <f t="shared" si="14"/>
        <v>DHA1435DHA1150DHA1946DHA3240L</v>
      </c>
      <c r="G959" t="s">
        <v>501</v>
      </c>
    </row>
    <row r="960" spans="1:7" x14ac:dyDescent="0.25">
      <c r="A960" t="s">
        <v>569</v>
      </c>
      <c r="B960" t="s">
        <v>550</v>
      </c>
      <c r="C960" t="s">
        <v>619</v>
      </c>
      <c r="D960" t="s">
        <v>641</v>
      </c>
      <c r="E960" t="s">
        <v>4</v>
      </c>
      <c r="F960" t="str">
        <f t="shared" si="14"/>
        <v>DHA1435DHA1150DHA1946DHA3250S</v>
      </c>
      <c r="G960" t="s">
        <v>723</v>
      </c>
    </row>
    <row r="961" spans="1:7" x14ac:dyDescent="0.25">
      <c r="A961" t="s">
        <v>569</v>
      </c>
      <c r="B961" t="s">
        <v>550</v>
      </c>
      <c r="C961" t="s">
        <v>619</v>
      </c>
      <c r="D961" t="s">
        <v>641</v>
      </c>
      <c r="E961" t="s">
        <v>51</v>
      </c>
      <c r="F961" t="str">
        <f t="shared" si="14"/>
        <v>DHA1435DHA1150DHA1946DHA3250L</v>
      </c>
      <c r="G961" t="s">
        <v>501</v>
      </c>
    </row>
    <row r="962" spans="1:7" x14ac:dyDescent="0.25">
      <c r="A962" t="s">
        <v>569</v>
      </c>
      <c r="B962" t="s">
        <v>550</v>
      </c>
      <c r="C962" t="s">
        <v>620</v>
      </c>
      <c r="D962" t="s">
        <v>639</v>
      </c>
      <c r="E962" t="s">
        <v>4</v>
      </c>
      <c r="F962" t="str">
        <f t="shared" si="14"/>
        <v>DHA1435DHA1150DHA1948DHA3240S</v>
      </c>
      <c r="G962" t="s">
        <v>723</v>
      </c>
    </row>
    <row r="963" spans="1:7" x14ac:dyDescent="0.25">
      <c r="A963" t="s">
        <v>569</v>
      </c>
      <c r="B963" t="s">
        <v>550</v>
      </c>
      <c r="C963" t="s">
        <v>620</v>
      </c>
      <c r="D963" t="s">
        <v>639</v>
      </c>
      <c r="E963" t="s">
        <v>51</v>
      </c>
      <c r="F963" t="str">
        <f t="shared" ref="F963:F1026" si="15">CONCATENATE(A963,B963,C963,D963,E963)</f>
        <v>DHA1435DHA1150DHA1948DHA3240L</v>
      </c>
      <c r="G963" t="s">
        <v>501</v>
      </c>
    </row>
    <row r="964" spans="1:7" x14ac:dyDescent="0.25">
      <c r="A964" t="s">
        <v>569</v>
      </c>
      <c r="B964" t="s">
        <v>550</v>
      </c>
      <c r="C964" t="s">
        <v>620</v>
      </c>
      <c r="D964" t="s">
        <v>641</v>
      </c>
      <c r="E964" t="s">
        <v>4</v>
      </c>
      <c r="F964" t="str">
        <f t="shared" si="15"/>
        <v>DHA1435DHA1150DHA1948DHA3250S</v>
      </c>
      <c r="G964" t="s">
        <v>723</v>
      </c>
    </row>
    <row r="965" spans="1:7" x14ac:dyDescent="0.25">
      <c r="A965" t="s">
        <v>569</v>
      </c>
      <c r="B965" t="s">
        <v>550</v>
      </c>
      <c r="C965" t="s">
        <v>620</v>
      </c>
      <c r="D965" t="s">
        <v>641</v>
      </c>
      <c r="E965" t="s">
        <v>51</v>
      </c>
      <c r="F965" t="str">
        <f t="shared" si="15"/>
        <v>DHA1435DHA1150DHA1948DHA3250L</v>
      </c>
      <c r="G965" t="s">
        <v>501</v>
      </c>
    </row>
    <row r="966" spans="1:7" x14ac:dyDescent="0.25">
      <c r="A966" t="s">
        <v>569</v>
      </c>
      <c r="B966" t="s">
        <v>550</v>
      </c>
      <c r="C966" t="s">
        <v>621</v>
      </c>
      <c r="D966" t="s">
        <v>639</v>
      </c>
      <c r="E966" t="s">
        <v>4</v>
      </c>
      <c r="F966" t="str">
        <f t="shared" si="15"/>
        <v>DHA1435DHA1150DHA1950DHA3240S</v>
      </c>
      <c r="G966" t="s">
        <v>723</v>
      </c>
    </row>
    <row r="967" spans="1:7" x14ac:dyDescent="0.25">
      <c r="A967" t="s">
        <v>569</v>
      </c>
      <c r="B967" t="s">
        <v>550</v>
      </c>
      <c r="C967" t="s">
        <v>621</v>
      </c>
      <c r="D967" t="s">
        <v>639</v>
      </c>
      <c r="E967" t="s">
        <v>51</v>
      </c>
      <c r="F967" t="str">
        <f t="shared" si="15"/>
        <v>DHA1435DHA1150DHA1950DHA3240L</v>
      </c>
      <c r="G967" t="s">
        <v>501</v>
      </c>
    </row>
    <row r="968" spans="1:7" x14ac:dyDescent="0.25">
      <c r="A968" t="s">
        <v>569</v>
      </c>
      <c r="B968" t="s">
        <v>550</v>
      </c>
      <c r="C968" t="s">
        <v>621</v>
      </c>
      <c r="D968" t="s">
        <v>641</v>
      </c>
      <c r="E968" t="s">
        <v>4</v>
      </c>
      <c r="F968" t="str">
        <f t="shared" si="15"/>
        <v>DHA1435DHA1150DHA1950DHA3250S</v>
      </c>
      <c r="G968" t="s">
        <v>723</v>
      </c>
    </row>
    <row r="969" spans="1:7" x14ac:dyDescent="0.25">
      <c r="A969" t="s">
        <v>569</v>
      </c>
      <c r="B969" t="s">
        <v>550</v>
      </c>
      <c r="C969" t="s">
        <v>621</v>
      </c>
      <c r="D969" t="s">
        <v>641</v>
      </c>
      <c r="E969" t="s">
        <v>51</v>
      </c>
      <c r="F969" t="str">
        <f t="shared" si="15"/>
        <v>DHA1435DHA1150DHA1950DHA3250L</v>
      </c>
      <c r="G969" t="s">
        <v>501</v>
      </c>
    </row>
    <row r="970" spans="1:7" x14ac:dyDescent="0.25">
      <c r="A970" t="s">
        <v>569</v>
      </c>
      <c r="B970" t="s">
        <v>550</v>
      </c>
      <c r="C970" t="s">
        <v>622</v>
      </c>
      <c r="D970" t="s">
        <v>639</v>
      </c>
      <c r="E970" t="s">
        <v>4</v>
      </c>
      <c r="F970" t="str">
        <f t="shared" si="15"/>
        <v>DHA1435DHA1150DHA1952DHA3240S</v>
      </c>
      <c r="G970" t="s">
        <v>723</v>
      </c>
    </row>
    <row r="971" spans="1:7" x14ac:dyDescent="0.25">
      <c r="A971" t="s">
        <v>569</v>
      </c>
      <c r="B971" t="s">
        <v>550</v>
      </c>
      <c r="C971" t="s">
        <v>622</v>
      </c>
      <c r="D971" t="s">
        <v>639</v>
      </c>
      <c r="E971" t="s">
        <v>51</v>
      </c>
      <c r="F971" t="str">
        <f t="shared" si="15"/>
        <v>DHA1435DHA1150DHA1952DHA3240L</v>
      </c>
      <c r="G971" t="s">
        <v>501</v>
      </c>
    </row>
    <row r="972" spans="1:7" x14ac:dyDescent="0.25">
      <c r="A972" t="s">
        <v>569</v>
      </c>
      <c r="B972" t="s">
        <v>550</v>
      </c>
      <c r="C972" t="s">
        <v>622</v>
      </c>
      <c r="D972" t="s">
        <v>641</v>
      </c>
      <c r="E972" t="s">
        <v>4</v>
      </c>
      <c r="F972" t="str">
        <f t="shared" si="15"/>
        <v>DHA1435DHA1150DHA1952DHA3250S</v>
      </c>
      <c r="G972" t="s">
        <v>723</v>
      </c>
    </row>
    <row r="973" spans="1:7" x14ac:dyDescent="0.25">
      <c r="A973" t="s">
        <v>569</v>
      </c>
      <c r="B973" t="s">
        <v>550</v>
      </c>
      <c r="C973" t="s">
        <v>622</v>
      </c>
      <c r="D973" t="s">
        <v>641</v>
      </c>
      <c r="E973" t="s">
        <v>51</v>
      </c>
      <c r="F973" t="str">
        <f t="shared" si="15"/>
        <v>DHA1435DHA1150DHA1952DHA3250L</v>
      </c>
      <c r="G973" t="s">
        <v>501</v>
      </c>
    </row>
    <row r="974" spans="1:7" x14ac:dyDescent="0.25">
      <c r="A974" t="s">
        <v>569</v>
      </c>
      <c r="B974" t="s">
        <v>550</v>
      </c>
      <c r="C974" t="s">
        <v>623</v>
      </c>
      <c r="D974" t="s">
        <v>639</v>
      </c>
      <c r="E974" t="s">
        <v>4</v>
      </c>
      <c r="F974" t="str">
        <f t="shared" si="15"/>
        <v>DHA1435DHA1150DHA1954DHA3240S</v>
      </c>
      <c r="G974" t="s">
        <v>723</v>
      </c>
    </row>
    <row r="975" spans="1:7" x14ac:dyDescent="0.25">
      <c r="A975" t="s">
        <v>569</v>
      </c>
      <c r="B975" t="s">
        <v>550</v>
      </c>
      <c r="C975" t="s">
        <v>623</v>
      </c>
      <c r="D975" t="s">
        <v>639</v>
      </c>
      <c r="E975" t="s">
        <v>51</v>
      </c>
      <c r="F975" t="str">
        <f t="shared" si="15"/>
        <v>DHA1435DHA1150DHA1954DHA3240L</v>
      </c>
      <c r="G975" t="s">
        <v>501</v>
      </c>
    </row>
    <row r="976" spans="1:7" x14ac:dyDescent="0.25">
      <c r="A976" t="s">
        <v>569</v>
      </c>
      <c r="B976" t="s">
        <v>550</v>
      </c>
      <c r="C976" t="s">
        <v>623</v>
      </c>
      <c r="D976" t="s">
        <v>641</v>
      </c>
      <c r="E976" t="s">
        <v>4</v>
      </c>
      <c r="F976" t="str">
        <f t="shared" si="15"/>
        <v>DHA1435DHA1150DHA1954DHA3250S</v>
      </c>
      <c r="G976" t="s">
        <v>723</v>
      </c>
    </row>
    <row r="977" spans="1:7" x14ac:dyDescent="0.25">
      <c r="A977" t="s">
        <v>569</v>
      </c>
      <c r="B977" t="s">
        <v>550</v>
      </c>
      <c r="C977" t="s">
        <v>623</v>
      </c>
      <c r="D977" t="s">
        <v>641</v>
      </c>
      <c r="E977" t="s">
        <v>51</v>
      </c>
      <c r="F977" t="str">
        <f t="shared" si="15"/>
        <v>DHA1435DHA1150DHA1954DHA3250L</v>
      </c>
      <c r="G977" t="s">
        <v>501</v>
      </c>
    </row>
    <row r="978" spans="1:7" x14ac:dyDescent="0.25">
      <c r="A978" t="s">
        <v>569</v>
      </c>
      <c r="B978" t="s">
        <v>550</v>
      </c>
      <c r="C978" t="s">
        <v>624</v>
      </c>
      <c r="D978" t="s">
        <v>639</v>
      </c>
      <c r="E978" t="s">
        <v>4</v>
      </c>
      <c r="F978" t="str">
        <f t="shared" si="15"/>
        <v>DHA1435DHA1150DHA1956DHA3240S</v>
      </c>
      <c r="G978" t="s">
        <v>723</v>
      </c>
    </row>
    <row r="979" spans="1:7" x14ac:dyDescent="0.25">
      <c r="A979" t="s">
        <v>569</v>
      </c>
      <c r="B979" t="s">
        <v>550</v>
      </c>
      <c r="C979" t="s">
        <v>624</v>
      </c>
      <c r="D979" t="s">
        <v>639</v>
      </c>
      <c r="E979" t="s">
        <v>51</v>
      </c>
      <c r="F979" t="str">
        <f t="shared" si="15"/>
        <v>DHA1435DHA1150DHA1956DHA3240L</v>
      </c>
      <c r="G979" t="s">
        <v>501</v>
      </c>
    </row>
    <row r="980" spans="1:7" x14ac:dyDescent="0.25">
      <c r="A980" t="s">
        <v>569</v>
      </c>
      <c r="B980" t="s">
        <v>550</v>
      </c>
      <c r="C980" t="s">
        <v>624</v>
      </c>
      <c r="D980" t="s">
        <v>641</v>
      </c>
      <c r="E980" t="s">
        <v>4</v>
      </c>
      <c r="F980" t="str">
        <f t="shared" si="15"/>
        <v>DHA1435DHA1150DHA1956DHA3250S</v>
      </c>
      <c r="G980" t="s">
        <v>723</v>
      </c>
    </row>
    <row r="981" spans="1:7" x14ac:dyDescent="0.25">
      <c r="A981" t="s">
        <v>569</v>
      </c>
      <c r="B981" t="s">
        <v>550</v>
      </c>
      <c r="C981" t="s">
        <v>624</v>
      </c>
      <c r="D981" t="s">
        <v>641</v>
      </c>
      <c r="E981" t="s">
        <v>51</v>
      </c>
      <c r="F981" t="str">
        <f t="shared" si="15"/>
        <v>DHA1435DHA1150DHA1956DHA3250L</v>
      </c>
      <c r="G981" t="s">
        <v>723</v>
      </c>
    </row>
    <row r="982" spans="1:7" x14ac:dyDescent="0.25">
      <c r="A982" t="s">
        <v>569</v>
      </c>
      <c r="B982" t="s">
        <v>550</v>
      </c>
      <c r="C982" t="s">
        <v>625</v>
      </c>
      <c r="D982" t="s">
        <v>639</v>
      </c>
      <c r="E982" t="s">
        <v>4</v>
      </c>
      <c r="F982" t="str">
        <f t="shared" si="15"/>
        <v>DHA1435DHA1150DHA1958DHA3240S</v>
      </c>
      <c r="G982" t="s">
        <v>723</v>
      </c>
    </row>
    <row r="983" spans="1:7" x14ac:dyDescent="0.25">
      <c r="A983" t="s">
        <v>569</v>
      </c>
      <c r="B983" t="s">
        <v>550</v>
      </c>
      <c r="C983" t="s">
        <v>625</v>
      </c>
      <c r="D983" t="s">
        <v>639</v>
      </c>
      <c r="E983" t="s">
        <v>51</v>
      </c>
      <c r="F983" t="str">
        <f t="shared" si="15"/>
        <v>DHA1435DHA1150DHA1958DHA3240L</v>
      </c>
      <c r="G983" t="s">
        <v>723</v>
      </c>
    </row>
    <row r="984" spans="1:7" x14ac:dyDescent="0.25">
      <c r="A984" t="s">
        <v>569</v>
      </c>
      <c r="B984" t="s">
        <v>550</v>
      </c>
      <c r="C984" t="s">
        <v>625</v>
      </c>
      <c r="D984" t="s">
        <v>641</v>
      </c>
      <c r="E984" t="s">
        <v>4</v>
      </c>
      <c r="F984" t="str">
        <f t="shared" si="15"/>
        <v>DHA1435DHA1150DHA1958DHA3250S</v>
      </c>
      <c r="G984" t="s">
        <v>723</v>
      </c>
    </row>
    <row r="985" spans="1:7" x14ac:dyDescent="0.25">
      <c r="A985" t="s">
        <v>569</v>
      </c>
      <c r="B985" t="s">
        <v>550</v>
      </c>
      <c r="C985" t="s">
        <v>625</v>
      </c>
      <c r="D985" t="s">
        <v>641</v>
      </c>
      <c r="E985" t="s">
        <v>51</v>
      </c>
      <c r="F985" t="str">
        <f t="shared" si="15"/>
        <v>DHA1435DHA1150DHA1958DHA3250L</v>
      </c>
      <c r="G985" t="s">
        <v>723</v>
      </c>
    </row>
    <row r="986" spans="1:7" x14ac:dyDescent="0.25">
      <c r="A986" t="s">
        <v>569</v>
      </c>
      <c r="B986" t="s">
        <v>550</v>
      </c>
      <c r="C986" t="s">
        <v>626</v>
      </c>
      <c r="D986" t="s">
        <v>639</v>
      </c>
      <c r="E986" t="s">
        <v>4</v>
      </c>
      <c r="F986" t="str">
        <f t="shared" si="15"/>
        <v>DHA1435DHA1150DHA1960DHA3240S</v>
      </c>
      <c r="G986" t="s">
        <v>723</v>
      </c>
    </row>
    <row r="987" spans="1:7" x14ac:dyDescent="0.25">
      <c r="A987" t="s">
        <v>569</v>
      </c>
      <c r="B987" t="s">
        <v>550</v>
      </c>
      <c r="C987" t="s">
        <v>626</v>
      </c>
      <c r="D987" t="s">
        <v>639</v>
      </c>
      <c r="E987" t="s">
        <v>51</v>
      </c>
      <c r="F987" t="str">
        <f t="shared" si="15"/>
        <v>DHA1435DHA1150DHA1960DHA3240L</v>
      </c>
      <c r="G987" t="s">
        <v>723</v>
      </c>
    </row>
    <row r="988" spans="1:7" x14ac:dyDescent="0.25">
      <c r="A988" t="s">
        <v>569</v>
      </c>
      <c r="B988" t="s">
        <v>550</v>
      </c>
      <c r="C988" t="s">
        <v>626</v>
      </c>
      <c r="D988" t="s">
        <v>641</v>
      </c>
      <c r="E988" t="s">
        <v>4</v>
      </c>
      <c r="F988" t="str">
        <f t="shared" si="15"/>
        <v>DHA1435DHA1150DHA1960DHA3250S</v>
      </c>
      <c r="G988" t="s">
        <v>723</v>
      </c>
    </row>
    <row r="989" spans="1:7" x14ac:dyDescent="0.25">
      <c r="A989" t="s">
        <v>569</v>
      </c>
      <c r="B989" t="s">
        <v>550</v>
      </c>
      <c r="C989" t="s">
        <v>626</v>
      </c>
      <c r="D989" t="s">
        <v>641</v>
      </c>
      <c r="E989" t="s">
        <v>51</v>
      </c>
      <c r="F989" t="str">
        <f t="shared" si="15"/>
        <v>DHA1435DHA1150DHA1960DHA3250L</v>
      </c>
      <c r="G989" t="s">
        <v>723</v>
      </c>
    </row>
    <row r="990" spans="1:7" x14ac:dyDescent="0.25">
      <c r="A990" t="s">
        <v>569</v>
      </c>
      <c r="B990" t="s">
        <v>551</v>
      </c>
      <c r="C990" t="s">
        <v>608</v>
      </c>
      <c r="D990" t="s">
        <v>639</v>
      </c>
      <c r="E990" t="s">
        <v>4</v>
      </c>
      <c r="F990" t="str">
        <f t="shared" si="15"/>
        <v>DHA1435DHA1160DHA1924DHA3240S</v>
      </c>
      <c r="G990" t="s">
        <v>504</v>
      </c>
    </row>
    <row r="991" spans="1:7" x14ac:dyDescent="0.25">
      <c r="A991" t="s">
        <v>569</v>
      </c>
      <c r="B991" t="s">
        <v>551</v>
      </c>
      <c r="C991" t="s">
        <v>608</v>
      </c>
      <c r="D991" t="s">
        <v>639</v>
      </c>
      <c r="E991" t="s">
        <v>51</v>
      </c>
      <c r="F991" t="str">
        <f t="shared" si="15"/>
        <v>DHA1435DHA1160DHA1924DHA3240L</v>
      </c>
      <c r="G991" t="s">
        <v>504</v>
      </c>
    </row>
    <row r="992" spans="1:7" x14ac:dyDescent="0.25">
      <c r="A992" t="s">
        <v>569</v>
      </c>
      <c r="B992" t="s">
        <v>551</v>
      </c>
      <c r="C992" t="s">
        <v>608</v>
      </c>
      <c r="D992" t="s">
        <v>641</v>
      </c>
      <c r="E992" t="s">
        <v>4</v>
      </c>
      <c r="F992" t="str">
        <f t="shared" si="15"/>
        <v>DHA1435DHA1160DHA1924DHA3250S</v>
      </c>
      <c r="G992" t="s">
        <v>504</v>
      </c>
    </row>
    <row r="993" spans="1:7" x14ac:dyDescent="0.25">
      <c r="A993" t="s">
        <v>569</v>
      </c>
      <c r="B993" t="s">
        <v>551</v>
      </c>
      <c r="C993" t="s">
        <v>608</v>
      </c>
      <c r="D993" t="s">
        <v>641</v>
      </c>
      <c r="E993" t="s">
        <v>51</v>
      </c>
      <c r="F993" t="str">
        <f t="shared" si="15"/>
        <v>DHA1435DHA1160DHA1924DHA3250L</v>
      </c>
      <c r="G993" t="s">
        <v>504</v>
      </c>
    </row>
    <row r="994" spans="1:7" x14ac:dyDescent="0.25">
      <c r="A994" t="s">
        <v>569</v>
      </c>
      <c r="B994" t="s">
        <v>551</v>
      </c>
      <c r="C994" t="s">
        <v>609</v>
      </c>
      <c r="D994" t="s">
        <v>639</v>
      </c>
      <c r="E994" t="s">
        <v>4</v>
      </c>
      <c r="F994" t="str">
        <f t="shared" si="15"/>
        <v>DHA1435DHA1160DHA1926DHA3240S</v>
      </c>
      <c r="G994" t="s">
        <v>504</v>
      </c>
    </row>
    <row r="995" spans="1:7" x14ac:dyDescent="0.25">
      <c r="A995" t="s">
        <v>569</v>
      </c>
      <c r="B995" t="s">
        <v>551</v>
      </c>
      <c r="C995" t="s">
        <v>609</v>
      </c>
      <c r="D995" t="s">
        <v>639</v>
      </c>
      <c r="E995" t="s">
        <v>51</v>
      </c>
      <c r="F995" t="str">
        <f t="shared" si="15"/>
        <v>DHA1435DHA1160DHA1926DHA3240L</v>
      </c>
      <c r="G995" t="s">
        <v>504</v>
      </c>
    </row>
    <row r="996" spans="1:7" x14ac:dyDescent="0.25">
      <c r="A996" t="s">
        <v>569</v>
      </c>
      <c r="B996" t="s">
        <v>551</v>
      </c>
      <c r="C996" t="s">
        <v>609</v>
      </c>
      <c r="D996" t="s">
        <v>641</v>
      </c>
      <c r="E996" t="s">
        <v>4</v>
      </c>
      <c r="F996" t="str">
        <f t="shared" si="15"/>
        <v>DHA1435DHA1160DHA1926DHA3250S</v>
      </c>
      <c r="G996" t="s">
        <v>504</v>
      </c>
    </row>
    <row r="997" spans="1:7" x14ac:dyDescent="0.25">
      <c r="A997" t="s">
        <v>569</v>
      </c>
      <c r="B997" t="s">
        <v>551</v>
      </c>
      <c r="C997" t="s">
        <v>609</v>
      </c>
      <c r="D997" t="s">
        <v>641</v>
      </c>
      <c r="E997" t="s">
        <v>51</v>
      </c>
      <c r="F997" t="str">
        <f t="shared" si="15"/>
        <v>DHA1435DHA1160DHA1926DHA3250L</v>
      </c>
      <c r="G997" t="s">
        <v>504</v>
      </c>
    </row>
    <row r="998" spans="1:7" x14ac:dyDescent="0.25">
      <c r="A998" t="s">
        <v>569</v>
      </c>
      <c r="B998" t="s">
        <v>551</v>
      </c>
      <c r="C998" t="s">
        <v>610</v>
      </c>
      <c r="D998" t="s">
        <v>639</v>
      </c>
      <c r="E998" t="s">
        <v>4</v>
      </c>
      <c r="F998" t="str">
        <f t="shared" si="15"/>
        <v>DHA1435DHA1160DHA1928DHA3240S</v>
      </c>
      <c r="G998" t="s">
        <v>501</v>
      </c>
    </row>
    <row r="999" spans="1:7" x14ac:dyDescent="0.25">
      <c r="A999" t="s">
        <v>569</v>
      </c>
      <c r="B999" t="s">
        <v>551</v>
      </c>
      <c r="C999" t="s">
        <v>610</v>
      </c>
      <c r="D999" t="s">
        <v>639</v>
      </c>
      <c r="E999" t="s">
        <v>51</v>
      </c>
      <c r="F999" t="str">
        <f t="shared" si="15"/>
        <v>DHA1435DHA1160DHA1928DHA3240L</v>
      </c>
      <c r="G999" t="s">
        <v>504</v>
      </c>
    </row>
    <row r="1000" spans="1:7" x14ac:dyDescent="0.25">
      <c r="A1000" t="s">
        <v>569</v>
      </c>
      <c r="B1000" t="s">
        <v>551</v>
      </c>
      <c r="C1000" t="s">
        <v>610</v>
      </c>
      <c r="D1000" t="s">
        <v>641</v>
      </c>
      <c r="E1000" t="s">
        <v>4</v>
      </c>
      <c r="F1000" t="str">
        <f t="shared" si="15"/>
        <v>DHA1435DHA1160DHA1928DHA3250S</v>
      </c>
      <c r="G1000" t="s">
        <v>501</v>
      </c>
    </row>
    <row r="1001" spans="1:7" x14ac:dyDescent="0.25">
      <c r="A1001" t="s">
        <v>569</v>
      </c>
      <c r="B1001" t="s">
        <v>551</v>
      </c>
      <c r="C1001" t="s">
        <v>610</v>
      </c>
      <c r="D1001" t="s">
        <v>641</v>
      </c>
      <c r="E1001" t="s">
        <v>51</v>
      </c>
      <c r="F1001" t="str">
        <f t="shared" si="15"/>
        <v>DHA1435DHA1160DHA1928DHA3250L</v>
      </c>
      <c r="G1001" t="s">
        <v>504</v>
      </c>
    </row>
    <row r="1002" spans="1:7" x14ac:dyDescent="0.25">
      <c r="A1002" t="s">
        <v>569</v>
      </c>
      <c r="B1002" t="s">
        <v>551</v>
      </c>
      <c r="C1002" t="s">
        <v>611</v>
      </c>
      <c r="D1002" t="s">
        <v>639</v>
      </c>
      <c r="E1002" t="s">
        <v>4</v>
      </c>
      <c r="F1002" t="str">
        <f t="shared" si="15"/>
        <v>DHA1435DHA1160DHA1930DHA3240S</v>
      </c>
      <c r="G1002" t="s">
        <v>501</v>
      </c>
    </row>
    <row r="1003" spans="1:7" x14ac:dyDescent="0.25">
      <c r="A1003" t="s">
        <v>569</v>
      </c>
      <c r="B1003" t="s">
        <v>551</v>
      </c>
      <c r="C1003" t="s">
        <v>611</v>
      </c>
      <c r="D1003" t="s">
        <v>639</v>
      </c>
      <c r="E1003" t="s">
        <v>51</v>
      </c>
      <c r="F1003" t="str">
        <f t="shared" si="15"/>
        <v>DHA1435DHA1160DHA1930DHA3240L</v>
      </c>
      <c r="G1003" t="s">
        <v>504</v>
      </c>
    </row>
    <row r="1004" spans="1:7" x14ac:dyDescent="0.25">
      <c r="A1004" t="s">
        <v>569</v>
      </c>
      <c r="B1004" t="s">
        <v>551</v>
      </c>
      <c r="C1004" t="s">
        <v>611</v>
      </c>
      <c r="D1004" t="s">
        <v>641</v>
      </c>
      <c r="E1004" t="s">
        <v>4</v>
      </c>
      <c r="F1004" t="str">
        <f t="shared" si="15"/>
        <v>DHA1435DHA1160DHA1930DHA3250S</v>
      </c>
      <c r="G1004" t="s">
        <v>501</v>
      </c>
    </row>
    <row r="1005" spans="1:7" x14ac:dyDescent="0.25">
      <c r="A1005" t="s">
        <v>569</v>
      </c>
      <c r="B1005" t="s">
        <v>551</v>
      </c>
      <c r="C1005" t="s">
        <v>611</v>
      </c>
      <c r="D1005" t="s">
        <v>641</v>
      </c>
      <c r="E1005" t="s">
        <v>51</v>
      </c>
      <c r="F1005" t="str">
        <f t="shared" si="15"/>
        <v>DHA1435DHA1160DHA1930DHA3250L</v>
      </c>
      <c r="G1005" t="s">
        <v>504</v>
      </c>
    </row>
    <row r="1006" spans="1:7" x14ac:dyDescent="0.25">
      <c r="A1006" t="s">
        <v>569</v>
      </c>
      <c r="B1006" t="s">
        <v>551</v>
      </c>
      <c r="C1006" t="s">
        <v>612</v>
      </c>
      <c r="D1006" t="s">
        <v>639</v>
      </c>
      <c r="E1006" t="s">
        <v>4</v>
      </c>
      <c r="F1006" t="str">
        <f t="shared" si="15"/>
        <v>DHA1435DHA1160DHA1932DHA3240S</v>
      </c>
      <c r="G1006" t="s">
        <v>501</v>
      </c>
    </row>
    <row r="1007" spans="1:7" x14ac:dyDescent="0.25">
      <c r="A1007" t="s">
        <v>569</v>
      </c>
      <c r="B1007" t="s">
        <v>551</v>
      </c>
      <c r="C1007" t="s">
        <v>612</v>
      </c>
      <c r="D1007" t="s">
        <v>639</v>
      </c>
      <c r="E1007" t="s">
        <v>51</v>
      </c>
      <c r="F1007" t="str">
        <f t="shared" si="15"/>
        <v>DHA1435DHA1160DHA1932DHA3240L</v>
      </c>
      <c r="G1007" t="s">
        <v>504</v>
      </c>
    </row>
    <row r="1008" spans="1:7" x14ac:dyDescent="0.25">
      <c r="A1008" t="s">
        <v>569</v>
      </c>
      <c r="B1008" t="s">
        <v>551</v>
      </c>
      <c r="C1008" t="s">
        <v>612</v>
      </c>
      <c r="D1008" t="s">
        <v>641</v>
      </c>
      <c r="E1008" t="s">
        <v>4</v>
      </c>
      <c r="F1008" t="str">
        <f t="shared" si="15"/>
        <v>DHA1435DHA1160DHA1932DHA3250S</v>
      </c>
      <c r="G1008" t="s">
        <v>501</v>
      </c>
    </row>
    <row r="1009" spans="1:7" x14ac:dyDescent="0.25">
      <c r="A1009" t="s">
        <v>569</v>
      </c>
      <c r="B1009" t="s">
        <v>551</v>
      </c>
      <c r="C1009" t="s">
        <v>612</v>
      </c>
      <c r="D1009" t="s">
        <v>641</v>
      </c>
      <c r="E1009" t="s">
        <v>51</v>
      </c>
      <c r="F1009" t="str">
        <f t="shared" si="15"/>
        <v>DHA1435DHA1160DHA1932DHA3250L</v>
      </c>
      <c r="G1009" t="s">
        <v>504</v>
      </c>
    </row>
    <row r="1010" spans="1:7" x14ac:dyDescent="0.25">
      <c r="A1010" t="s">
        <v>569</v>
      </c>
      <c r="B1010" t="s">
        <v>551</v>
      </c>
      <c r="C1010" t="s">
        <v>613</v>
      </c>
      <c r="D1010" t="s">
        <v>639</v>
      </c>
      <c r="E1010" t="s">
        <v>4</v>
      </c>
      <c r="F1010" t="str">
        <f t="shared" si="15"/>
        <v>DHA1435DHA1160DHA1934DHA3240S</v>
      </c>
      <c r="G1010" t="s">
        <v>501</v>
      </c>
    </row>
    <row r="1011" spans="1:7" x14ac:dyDescent="0.25">
      <c r="A1011" t="s">
        <v>569</v>
      </c>
      <c r="B1011" t="s">
        <v>551</v>
      </c>
      <c r="C1011" t="s">
        <v>613</v>
      </c>
      <c r="D1011" t="s">
        <v>639</v>
      </c>
      <c r="E1011" t="s">
        <v>51</v>
      </c>
      <c r="F1011" t="str">
        <f t="shared" si="15"/>
        <v>DHA1435DHA1160DHA1934DHA3240L</v>
      </c>
      <c r="G1011" t="s">
        <v>504</v>
      </c>
    </row>
    <row r="1012" spans="1:7" x14ac:dyDescent="0.25">
      <c r="A1012" t="s">
        <v>569</v>
      </c>
      <c r="B1012" t="s">
        <v>551</v>
      </c>
      <c r="C1012" t="s">
        <v>613</v>
      </c>
      <c r="D1012" t="s">
        <v>641</v>
      </c>
      <c r="E1012" t="s">
        <v>4</v>
      </c>
      <c r="F1012" t="str">
        <f t="shared" si="15"/>
        <v>DHA1435DHA1160DHA1934DHA3250S</v>
      </c>
      <c r="G1012" t="s">
        <v>501</v>
      </c>
    </row>
    <row r="1013" spans="1:7" x14ac:dyDescent="0.25">
      <c r="A1013" t="s">
        <v>569</v>
      </c>
      <c r="B1013" t="s">
        <v>551</v>
      </c>
      <c r="C1013" t="s">
        <v>613</v>
      </c>
      <c r="D1013" t="s">
        <v>641</v>
      </c>
      <c r="E1013" t="s">
        <v>51</v>
      </c>
      <c r="F1013" t="str">
        <f t="shared" si="15"/>
        <v>DHA1435DHA1160DHA1934DHA3250L</v>
      </c>
      <c r="G1013" t="s">
        <v>504</v>
      </c>
    </row>
    <row r="1014" spans="1:7" x14ac:dyDescent="0.25">
      <c r="A1014" t="s">
        <v>569</v>
      </c>
      <c r="B1014" t="s">
        <v>551</v>
      </c>
      <c r="C1014" t="s">
        <v>614</v>
      </c>
      <c r="D1014" t="s">
        <v>639</v>
      </c>
      <c r="E1014" t="s">
        <v>4</v>
      </c>
      <c r="F1014" t="str">
        <f t="shared" si="15"/>
        <v>DHA1435DHA1160DHA1936DHA3240S</v>
      </c>
      <c r="G1014" t="s">
        <v>501</v>
      </c>
    </row>
    <row r="1015" spans="1:7" x14ac:dyDescent="0.25">
      <c r="A1015" t="s">
        <v>569</v>
      </c>
      <c r="B1015" t="s">
        <v>551</v>
      </c>
      <c r="C1015" t="s">
        <v>614</v>
      </c>
      <c r="D1015" t="s">
        <v>639</v>
      </c>
      <c r="E1015" t="s">
        <v>51</v>
      </c>
      <c r="F1015" t="str">
        <f t="shared" si="15"/>
        <v>DHA1435DHA1160DHA1936DHA3240L</v>
      </c>
      <c r="G1015" t="s">
        <v>501</v>
      </c>
    </row>
    <row r="1016" spans="1:7" x14ac:dyDescent="0.25">
      <c r="A1016" t="s">
        <v>569</v>
      </c>
      <c r="B1016" t="s">
        <v>551</v>
      </c>
      <c r="C1016" t="s">
        <v>614</v>
      </c>
      <c r="D1016" t="s">
        <v>641</v>
      </c>
      <c r="E1016" t="s">
        <v>4</v>
      </c>
      <c r="F1016" t="str">
        <f t="shared" si="15"/>
        <v>DHA1435DHA1160DHA1936DHA3250S</v>
      </c>
      <c r="G1016" t="s">
        <v>501</v>
      </c>
    </row>
    <row r="1017" spans="1:7" x14ac:dyDescent="0.25">
      <c r="A1017" t="s">
        <v>569</v>
      </c>
      <c r="B1017" t="s">
        <v>551</v>
      </c>
      <c r="C1017" t="s">
        <v>614</v>
      </c>
      <c r="D1017" t="s">
        <v>641</v>
      </c>
      <c r="E1017" t="s">
        <v>51</v>
      </c>
      <c r="F1017" t="str">
        <f t="shared" si="15"/>
        <v>DHA1435DHA1160DHA1936DHA3250L</v>
      </c>
      <c r="G1017" t="s">
        <v>501</v>
      </c>
    </row>
    <row r="1018" spans="1:7" x14ac:dyDescent="0.25">
      <c r="A1018" t="s">
        <v>569</v>
      </c>
      <c r="B1018" t="s">
        <v>551</v>
      </c>
      <c r="C1018" t="s">
        <v>615</v>
      </c>
      <c r="D1018" t="s">
        <v>639</v>
      </c>
      <c r="E1018" t="s">
        <v>4</v>
      </c>
      <c r="F1018" t="str">
        <f t="shared" si="15"/>
        <v>DHA1435DHA1160DHA1938DHA3240S</v>
      </c>
      <c r="G1018" t="s">
        <v>501</v>
      </c>
    </row>
    <row r="1019" spans="1:7" x14ac:dyDescent="0.25">
      <c r="A1019" t="s">
        <v>569</v>
      </c>
      <c r="B1019" t="s">
        <v>551</v>
      </c>
      <c r="C1019" t="s">
        <v>615</v>
      </c>
      <c r="D1019" t="s">
        <v>639</v>
      </c>
      <c r="E1019" t="s">
        <v>51</v>
      </c>
      <c r="F1019" t="str">
        <f t="shared" si="15"/>
        <v>DHA1435DHA1160DHA1938DHA3240L</v>
      </c>
      <c r="G1019" t="s">
        <v>501</v>
      </c>
    </row>
    <row r="1020" spans="1:7" x14ac:dyDescent="0.25">
      <c r="A1020" t="s">
        <v>569</v>
      </c>
      <c r="B1020" t="s">
        <v>551</v>
      </c>
      <c r="C1020" t="s">
        <v>615</v>
      </c>
      <c r="D1020" t="s">
        <v>641</v>
      </c>
      <c r="E1020" t="s">
        <v>4</v>
      </c>
      <c r="F1020" t="str">
        <f t="shared" si="15"/>
        <v>DHA1435DHA1160DHA1938DHA3250S</v>
      </c>
      <c r="G1020" t="s">
        <v>501</v>
      </c>
    </row>
    <row r="1021" spans="1:7" x14ac:dyDescent="0.25">
      <c r="A1021" t="s">
        <v>569</v>
      </c>
      <c r="B1021" t="s">
        <v>551</v>
      </c>
      <c r="C1021" t="s">
        <v>615</v>
      </c>
      <c r="D1021" t="s">
        <v>641</v>
      </c>
      <c r="E1021" t="s">
        <v>51</v>
      </c>
      <c r="F1021" t="str">
        <f t="shared" si="15"/>
        <v>DHA1435DHA1160DHA1938DHA3250L</v>
      </c>
      <c r="G1021" t="s">
        <v>501</v>
      </c>
    </row>
    <row r="1022" spans="1:7" x14ac:dyDescent="0.25">
      <c r="A1022" t="s">
        <v>569</v>
      </c>
      <c r="B1022" t="s">
        <v>551</v>
      </c>
      <c r="C1022" t="s">
        <v>616</v>
      </c>
      <c r="D1022" t="s">
        <v>639</v>
      </c>
      <c r="E1022" t="s">
        <v>4</v>
      </c>
      <c r="F1022" t="str">
        <f t="shared" si="15"/>
        <v>DHA1435DHA1160DHA1940DHA3240S</v>
      </c>
      <c r="G1022" t="s">
        <v>501</v>
      </c>
    </row>
    <row r="1023" spans="1:7" x14ac:dyDescent="0.25">
      <c r="A1023" t="s">
        <v>569</v>
      </c>
      <c r="B1023" t="s">
        <v>551</v>
      </c>
      <c r="C1023" t="s">
        <v>616</v>
      </c>
      <c r="D1023" t="s">
        <v>639</v>
      </c>
      <c r="E1023" t="s">
        <v>51</v>
      </c>
      <c r="F1023" t="str">
        <f t="shared" si="15"/>
        <v>DHA1435DHA1160DHA1940DHA3240L</v>
      </c>
      <c r="G1023" t="s">
        <v>501</v>
      </c>
    </row>
    <row r="1024" spans="1:7" x14ac:dyDescent="0.25">
      <c r="A1024" t="s">
        <v>569</v>
      </c>
      <c r="B1024" t="s">
        <v>551</v>
      </c>
      <c r="C1024" t="s">
        <v>616</v>
      </c>
      <c r="D1024" t="s">
        <v>641</v>
      </c>
      <c r="E1024" t="s">
        <v>4</v>
      </c>
      <c r="F1024" t="str">
        <f t="shared" si="15"/>
        <v>DHA1435DHA1160DHA1940DHA3250S</v>
      </c>
      <c r="G1024" t="s">
        <v>501</v>
      </c>
    </row>
    <row r="1025" spans="1:7" x14ac:dyDescent="0.25">
      <c r="A1025" t="s">
        <v>569</v>
      </c>
      <c r="B1025" t="s">
        <v>551</v>
      </c>
      <c r="C1025" t="s">
        <v>616</v>
      </c>
      <c r="D1025" t="s">
        <v>641</v>
      </c>
      <c r="E1025" t="s">
        <v>51</v>
      </c>
      <c r="F1025" t="str">
        <f t="shared" si="15"/>
        <v>DHA1435DHA1160DHA1940DHA3250L</v>
      </c>
      <c r="G1025" t="s">
        <v>501</v>
      </c>
    </row>
    <row r="1026" spans="1:7" x14ac:dyDescent="0.25">
      <c r="A1026" t="s">
        <v>569</v>
      </c>
      <c r="B1026" t="s">
        <v>551</v>
      </c>
      <c r="C1026" t="s">
        <v>617</v>
      </c>
      <c r="D1026" t="s">
        <v>639</v>
      </c>
      <c r="E1026" t="s">
        <v>4</v>
      </c>
      <c r="F1026" t="str">
        <f t="shared" si="15"/>
        <v>DHA1435DHA1160DHA1942DHA3240S</v>
      </c>
      <c r="G1026" t="s">
        <v>501</v>
      </c>
    </row>
    <row r="1027" spans="1:7" x14ac:dyDescent="0.25">
      <c r="A1027" t="s">
        <v>569</v>
      </c>
      <c r="B1027" t="s">
        <v>551</v>
      </c>
      <c r="C1027" t="s">
        <v>617</v>
      </c>
      <c r="D1027" t="s">
        <v>639</v>
      </c>
      <c r="E1027" t="s">
        <v>51</v>
      </c>
      <c r="F1027" t="str">
        <f t="shared" ref="F1027:F1090" si="16">CONCATENATE(A1027,B1027,C1027,D1027,E1027)</f>
        <v>DHA1435DHA1160DHA1942DHA3240L</v>
      </c>
      <c r="G1027" t="s">
        <v>501</v>
      </c>
    </row>
    <row r="1028" spans="1:7" x14ac:dyDescent="0.25">
      <c r="A1028" t="s">
        <v>569</v>
      </c>
      <c r="B1028" t="s">
        <v>551</v>
      </c>
      <c r="C1028" t="s">
        <v>617</v>
      </c>
      <c r="D1028" t="s">
        <v>641</v>
      </c>
      <c r="E1028" t="s">
        <v>4</v>
      </c>
      <c r="F1028" t="str">
        <f t="shared" si="16"/>
        <v>DHA1435DHA1160DHA1942DHA3250S</v>
      </c>
      <c r="G1028" t="s">
        <v>501</v>
      </c>
    </row>
    <row r="1029" spans="1:7" x14ac:dyDescent="0.25">
      <c r="A1029" t="s">
        <v>569</v>
      </c>
      <c r="B1029" t="s">
        <v>551</v>
      </c>
      <c r="C1029" t="s">
        <v>617</v>
      </c>
      <c r="D1029" t="s">
        <v>641</v>
      </c>
      <c r="E1029" t="s">
        <v>51</v>
      </c>
      <c r="F1029" t="str">
        <f t="shared" si="16"/>
        <v>DHA1435DHA1160DHA1942DHA3250L</v>
      </c>
      <c r="G1029" t="s">
        <v>501</v>
      </c>
    </row>
    <row r="1030" spans="1:7" x14ac:dyDescent="0.25">
      <c r="A1030" t="s">
        <v>569</v>
      </c>
      <c r="B1030" t="s">
        <v>551</v>
      </c>
      <c r="C1030" t="s">
        <v>618</v>
      </c>
      <c r="D1030" t="s">
        <v>639</v>
      </c>
      <c r="E1030" t="s">
        <v>4</v>
      </c>
      <c r="F1030" t="str">
        <f t="shared" si="16"/>
        <v>DHA1435DHA1160DHA1944DHA3240S</v>
      </c>
      <c r="G1030" t="s">
        <v>501</v>
      </c>
    </row>
    <row r="1031" spans="1:7" x14ac:dyDescent="0.25">
      <c r="A1031" t="s">
        <v>569</v>
      </c>
      <c r="B1031" t="s">
        <v>551</v>
      </c>
      <c r="C1031" t="s">
        <v>618</v>
      </c>
      <c r="D1031" t="s">
        <v>639</v>
      </c>
      <c r="E1031" t="s">
        <v>51</v>
      </c>
      <c r="F1031" t="str">
        <f t="shared" si="16"/>
        <v>DHA1435DHA1160DHA1944DHA3240L</v>
      </c>
      <c r="G1031" t="s">
        <v>501</v>
      </c>
    </row>
    <row r="1032" spans="1:7" x14ac:dyDescent="0.25">
      <c r="A1032" t="s">
        <v>569</v>
      </c>
      <c r="B1032" t="s">
        <v>551</v>
      </c>
      <c r="C1032" t="s">
        <v>618</v>
      </c>
      <c r="D1032" t="s">
        <v>641</v>
      </c>
      <c r="E1032" t="s">
        <v>4</v>
      </c>
      <c r="F1032" t="str">
        <f t="shared" si="16"/>
        <v>DHA1435DHA1160DHA1944DHA3250S</v>
      </c>
      <c r="G1032" t="s">
        <v>501</v>
      </c>
    </row>
    <row r="1033" spans="1:7" x14ac:dyDescent="0.25">
      <c r="A1033" t="s">
        <v>569</v>
      </c>
      <c r="B1033" t="s">
        <v>551</v>
      </c>
      <c r="C1033" t="s">
        <v>618</v>
      </c>
      <c r="D1033" t="s">
        <v>641</v>
      </c>
      <c r="E1033" t="s">
        <v>51</v>
      </c>
      <c r="F1033" t="str">
        <f t="shared" si="16"/>
        <v>DHA1435DHA1160DHA1944DHA3250L</v>
      </c>
      <c r="G1033" t="s">
        <v>501</v>
      </c>
    </row>
    <row r="1034" spans="1:7" x14ac:dyDescent="0.25">
      <c r="A1034" t="s">
        <v>569</v>
      </c>
      <c r="B1034" t="s">
        <v>551</v>
      </c>
      <c r="C1034" t="s">
        <v>619</v>
      </c>
      <c r="D1034" t="s">
        <v>639</v>
      </c>
      <c r="E1034" t="s">
        <v>4</v>
      </c>
      <c r="F1034" t="str">
        <f t="shared" si="16"/>
        <v>DHA1435DHA1160DHA1946DHA3240S</v>
      </c>
      <c r="G1034" t="s">
        <v>501</v>
      </c>
    </row>
    <row r="1035" spans="1:7" x14ac:dyDescent="0.25">
      <c r="A1035" t="s">
        <v>569</v>
      </c>
      <c r="B1035" t="s">
        <v>551</v>
      </c>
      <c r="C1035" t="s">
        <v>619</v>
      </c>
      <c r="D1035" t="s">
        <v>639</v>
      </c>
      <c r="E1035" t="s">
        <v>51</v>
      </c>
      <c r="F1035" t="str">
        <f t="shared" si="16"/>
        <v>DHA1435DHA1160DHA1946DHA3240L</v>
      </c>
      <c r="G1035" t="s">
        <v>501</v>
      </c>
    </row>
    <row r="1036" spans="1:7" x14ac:dyDescent="0.25">
      <c r="A1036" t="s">
        <v>569</v>
      </c>
      <c r="B1036" t="s">
        <v>551</v>
      </c>
      <c r="C1036" t="s">
        <v>619</v>
      </c>
      <c r="D1036" t="s">
        <v>641</v>
      </c>
      <c r="E1036" t="s">
        <v>4</v>
      </c>
      <c r="F1036" t="str">
        <f t="shared" si="16"/>
        <v>DHA1435DHA1160DHA1946DHA3250S</v>
      </c>
      <c r="G1036" t="s">
        <v>501</v>
      </c>
    </row>
    <row r="1037" spans="1:7" x14ac:dyDescent="0.25">
      <c r="A1037" t="s">
        <v>569</v>
      </c>
      <c r="B1037" t="s">
        <v>551</v>
      </c>
      <c r="C1037" t="s">
        <v>619</v>
      </c>
      <c r="D1037" t="s">
        <v>641</v>
      </c>
      <c r="E1037" t="s">
        <v>51</v>
      </c>
      <c r="F1037" t="str">
        <f t="shared" si="16"/>
        <v>DHA1435DHA1160DHA1946DHA3250L</v>
      </c>
      <c r="G1037" t="s">
        <v>501</v>
      </c>
    </row>
    <row r="1038" spans="1:7" x14ac:dyDescent="0.25">
      <c r="A1038" t="s">
        <v>569</v>
      </c>
      <c r="B1038" t="s">
        <v>551</v>
      </c>
      <c r="C1038" t="s">
        <v>620</v>
      </c>
      <c r="D1038" t="s">
        <v>639</v>
      </c>
      <c r="E1038" t="s">
        <v>4</v>
      </c>
      <c r="F1038" t="str">
        <f t="shared" si="16"/>
        <v>DHA1435DHA1160DHA1948DHA3240S</v>
      </c>
      <c r="G1038" t="s">
        <v>723</v>
      </c>
    </row>
    <row r="1039" spans="1:7" x14ac:dyDescent="0.25">
      <c r="A1039" t="s">
        <v>569</v>
      </c>
      <c r="B1039" t="s">
        <v>551</v>
      </c>
      <c r="C1039" t="s">
        <v>620</v>
      </c>
      <c r="D1039" t="s">
        <v>639</v>
      </c>
      <c r="E1039" t="s">
        <v>51</v>
      </c>
      <c r="F1039" t="str">
        <f t="shared" si="16"/>
        <v>DHA1435DHA1160DHA1948DHA3240L</v>
      </c>
      <c r="G1039" t="s">
        <v>501</v>
      </c>
    </row>
    <row r="1040" spans="1:7" x14ac:dyDescent="0.25">
      <c r="A1040" t="s">
        <v>569</v>
      </c>
      <c r="B1040" t="s">
        <v>551</v>
      </c>
      <c r="C1040" t="s">
        <v>620</v>
      </c>
      <c r="D1040" t="s">
        <v>641</v>
      </c>
      <c r="E1040" t="s">
        <v>4</v>
      </c>
      <c r="F1040" t="str">
        <f t="shared" si="16"/>
        <v>DHA1435DHA1160DHA1948DHA3250S</v>
      </c>
      <c r="G1040" t="s">
        <v>723</v>
      </c>
    </row>
    <row r="1041" spans="1:7" x14ac:dyDescent="0.25">
      <c r="A1041" t="s">
        <v>569</v>
      </c>
      <c r="B1041" t="s">
        <v>551</v>
      </c>
      <c r="C1041" t="s">
        <v>620</v>
      </c>
      <c r="D1041" t="s">
        <v>641</v>
      </c>
      <c r="E1041" t="s">
        <v>51</v>
      </c>
      <c r="F1041" t="str">
        <f t="shared" si="16"/>
        <v>DHA1435DHA1160DHA1948DHA3250L</v>
      </c>
      <c r="G1041" t="s">
        <v>501</v>
      </c>
    </row>
    <row r="1042" spans="1:7" x14ac:dyDescent="0.25">
      <c r="A1042" t="s">
        <v>569</v>
      </c>
      <c r="B1042" t="s">
        <v>551</v>
      </c>
      <c r="C1042" t="s">
        <v>621</v>
      </c>
      <c r="D1042" t="s">
        <v>639</v>
      </c>
      <c r="E1042" t="s">
        <v>4</v>
      </c>
      <c r="F1042" t="str">
        <f t="shared" si="16"/>
        <v>DHA1435DHA1160DHA1950DHA3240S</v>
      </c>
      <c r="G1042" t="s">
        <v>723</v>
      </c>
    </row>
    <row r="1043" spans="1:7" x14ac:dyDescent="0.25">
      <c r="A1043" t="s">
        <v>569</v>
      </c>
      <c r="B1043" t="s">
        <v>551</v>
      </c>
      <c r="C1043" t="s">
        <v>621</v>
      </c>
      <c r="D1043" t="s">
        <v>639</v>
      </c>
      <c r="E1043" t="s">
        <v>51</v>
      </c>
      <c r="F1043" t="str">
        <f t="shared" si="16"/>
        <v>DHA1435DHA1160DHA1950DHA3240L</v>
      </c>
      <c r="G1043" t="s">
        <v>501</v>
      </c>
    </row>
    <row r="1044" spans="1:7" x14ac:dyDescent="0.25">
      <c r="A1044" t="s">
        <v>569</v>
      </c>
      <c r="B1044" t="s">
        <v>551</v>
      </c>
      <c r="C1044" t="s">
        <v>621</v>
      </c>
      <c r="D1044" t="s">
        <v>641</v>
      </c>
      <c r="E1044" t="s">
        <v>4</v>
      </c>
      <c r="F1044" t="str">
        <f t="shared" si="16"/>
        <v>DHA1435DHA1160DHA1950DHA3250S</v>
      </c>
      <c r="G1044" t="s">
        <v>723</v>
      </c>
    </row>
    <row r="1045" spans="1:7" x14ac:dyDescent="0.25">
      <c r="A1045" t="s">
        <v>569</v>
      </c>
      <c r="B1045" t="s">
        <v>551</v>
      </c>
      <c r="C1045" t="s">
        <v>621</v>
      </c>
      <c r="D1045" t="s">
        <v>641</v>
      </c>
      <c r="E1045" t="s">
        <v>51</v>
      </c>
      <c r="F1045" t="str">
        <f t="shared" si="16"/>
        <v>DHA1435DHA1160DHA1950DHA3250L</v>
      </c>
      <c r="G1045" t="s">
        <v>501</v>
      </c>
    </row>
    <row r="1046" spans="1:7" x14ac:dyDescent="0.25">
      <c r="A1046" t="s">
        <v>569</v>
      </c>
      <c r="B1046" t="s">
        <v>551</v>
      </c>
      <c r="C1046" t="s">
        <v>622</v>
      </c>
      <c r="D1046" t="s">
        <v>639</v>
      </c>
      <c r="E1046" t="s">
        <v>4</v>
      </c>
      <c r="F1046" t="str">
        <f t="shared" si="16"/>
        <v>DHA1435DHA1160DHA1952DHA3240S</v>
      </c>
      <c r="G1046" t="s">
        <v>723</v>
      </c>
    </row>
    <row r="1047" spans="1:7" x14ac:dyDescent="0.25">
      <c r="A1047" t="s">
        <v>569</v>
      </c>
      <c r="B1047" t="s">
        <v>551</v>
      </c>
      <c r="C1047" t="s">
        <v>622</v>
      </c>
      <c r="D1047" t="s">
        <v>639</v>
      </c>
      <c r="E1047" t="s">
        <v>51</v>
      </c>
      <c r="F1047" t="str">
        <f t="shared" si="16"/>
        <v>DHA1435DHA1160DHA1952DHA3240L</v>
      </c>
      <c r="G1047" t="s">
        <v>501</v>
      </c>
    </row>
    <row r="1048" spans="1:7" x14ac:dyDescent="0.25">
      <c r="A1048" t="s">
        <v>569</v>
      </c>
      <c r="B1048" t="s">
        <v>551</v>
      </c>
      <c r="C1048" t="s">
        <v>622</v>
      </c>
      <c r="D1048" t="s">
        <v>641</v>
      </c>
      <c r="E1048" t="s">
        <v>4</v>
      </c>
      <c r="F1048" t="str">
        <f t="shared" si="16"/>
        <v>DHA1435DHA1160DHA1952DHA3250S</v>
      </c>
      <c r="G1048" t="s">
        <v>723</v>
      </c>
    </row>
    <row r="1049" spans="1:7" x14ac:dyDescent="0.25">
      <c r="A1049" t="s">
        <v>569</v>
      </c>
      <c r="B1049" t="s">
        <v>551</v>
      </c>
      <c r="C1049" t="s">
        <v>622</v>
      </c>
      <c r="D1049" t="s">
        <v>641</v>
      </c>
      <c r="E1049" t="s">
        <v>51</v>
      </c>
      <c r="F1049" t="str">
        <f t="shared" si="16"/>
        <v>DHA1435DHA1160DHA1952DHA3250L</v>
      </c>
      <c r="G1049" t="s">
        <v>501</v>
      </c>
    </row>
    <row r="1050" spans="1:7" x14ac:dyDescent="0.25">
      <c r="A1050" t="s">
        <v>569</v>
      </c>
      <c r="B1050" t="s">
        <v>551</v>
      </c>
      <c r="C1050" t="s">
        <v>623</v>
      </c>
      <c r="D1050" t="s">
        <v>639</v>
      </c>
      <c r="E1050" t="s">
        <v>4</v>
      </c>
      <c r="F1050" t="str">
        <f t="shared" si="16"/>
        <v>DHA1435DHA1160DHA1954DHA3240S</v>
      </c>
      <c r="G1050" t="s">
        <v>723</v>
      </c>
    </row>
    <row r="1051" spans="1:7" x14ac:dyDescent="0.25">
      <c r="A1051" t="s">
        <v>569</v>
      </c>
      <c r="B1051" t="s">
        <v>551</v>
      </c>
      <c r="C1051" t="s">
        <v>623</v>
      </c>
      <c r="D1051" t="s">
        <v>639</v>
      </c>
      <c r="E1051" t="s">
        <v>51</v>
      </c>
      <c r="F1051" t="str">
        <f t="shared" si="16"/>
        <v>DHA1435DHA1160DHA1954DHA3240L</v>
      </c>
      <c r="G1051" t="s">
        <v>501</v>
      </c>
    </row>
    <row r="1052" spans="1:7" x14ac:dyDescent="0.25">
      <c r="A1052" t="s">
        <v>569</v>
      </c>
      <c r="B1052" t="s">
        <v>551</v>
      </c>
      <c r="C1052" t="s">
        <v>623</v>
      </c>
      <c r="D1052" t="s">
        <v>641</v>
      </c>
      <c r="E1052" t="s">
        <v>4</v>
      </c>
      <c r="F1052" t="str">
        <f t="shared" si="16"/>
        <v>DHA1435DHA1160DHA1954DHA3250S</v>
      </c>
      <c r="G1052" t="s">
        <v>723</v>
      </c>
    </row>
    <row r="1053" spans="1:7" x14ac:dyDescent="0.25">
      <c r="A1053" t="s">
        <v>569</v>
      </c>
      <c r="B1053" t="s">
        <v>551</v>
      </c>
      <c r="C1053" t="s">
        <v>623</v>
      </c>
      <c r="D1053" t="s">
        <v>641</v>
      </c>
      <c r="E1053" t="s">
        <v>51</v>
      </c>
      <c r="F1053" t="str">
        <f t="shared" si="16"/>
        <v>DHA1435DHA1160DHA1954DHA3250L</v>
      </c>
      <c r="G1053" t="s">
        <v>501</v>
      </c>
    </row>
    <row r="1054" spans="1:7" x14ac:dyDescent="0.25">
      <c r="A1054" t="s">
        <v>569</v>
      </c>
      <c r="B1054" t="s">
        <v>551</v>
      </c>
      <c r="C1054" t="s">
        <v>624</v>
      </c>
      <c r="D1054" t="s">
        <v>639</v>
      </c>
      <c r="E1054" t="s">
        <v>4</v>
      </c>
      <c r="F1054" t="str">
        <f t="shared" si="16"/>
        <v>DHA1435DHA1160DHA1956DHA3240S</v>
      </c>
      <c r="G1054" t="s">
        <v>723</v>
      </c>
    </row>
    <row r="1055" spans="1:7" x14ac:dyDescent="0.25">
      <c r="A1055" t="s">
        <v>569</v>
      </c>
      <c r="B1055" t="s">
        <v>551</v>
      </c>
      <c r="C1055" t="s">
        <v>624</v>
      </c>
      <c r="D1055" t="s">
        <v>639</v>
      </c>
      <c r="E1055" t="s">
        <v>51</v>
      </c>
      <c r="F1055" t="str">
        <f t="shared" si="16"/>
        <v>DHA1435DHA1160DHA1956DHA3240L</v>
      </c>
      <c r="G1055" t="s">
        <v>501</v>
      </c>
    </row>
    <row r="1056" spans="1:7" x14ac:dyDescent="0.25">
      <c r="A1056" t="s">
        <v>569</v>
      </c>
      <c r="B1056" t="s">
        <v>551</v>
      </c>
      <c r="C1056" t="s">
        <v>624</v>
      </c>
      <c r="D1056" t="s">
        <v>641</v>
      </c>
      <c r="E1056" t="s">
        <v>4</v>
      </c>
      <c r="F1056" t="str">
        <f t="shared" si="16"/>
        <v>DHA1435DHA1160DHA1956DHA3250S</v>
      </c>
      <c r="G1056" t="s">
        <v>723</v>
      </c>
    </row>
    <row r="1057" spans="1:7" x14ac:dyDescent="0.25">
      <c r="A1057" t="s">
        <v>569</v>
      </c>
      <c r="B1057" t="s">
        <v>551</v>
      </c>
      <c r="C1057" t="s">
        <v>624</v>
      </c>
      <c r="D1057" t="s">
        <v>641</v>
      </c>
      <c r="E1057" t="s">
        <v>51</v>
      </c>
      <c r="F1057" t="str">
        <f t="shared" si="16"/>
        <v>DHA1435DHA1160DHA1956DHA3250L</v>
      </c>
      <c r="G1057" t="s">
        <v>723</v>
      </c>
    </row>
    <row r="1058" spans="1:7" x14ac:dyDescent="0.25">
      <c r="A1058" t="s">
        <v>569</v>
      </c>
      <c r="B1058" t="s">
        <v>551</v>
      </c>
      <c r="C1058" t="s">
        <v>625</v>
      </c>
      <c r="D1058" t="s">
        <v>639</v>
      </c>
      <c r="E1058" t="s">
        <v>4</v>
      </c>
      <c r="F1058" t="str">
        <f t="shared" si="16"/>
        <v>DHA1435DHA1160DHA1958DHA3240S</v>
      </c>
      <c r="G1058" t="s">
        <v>723</v>
      </c>
    </row>
    <row r="1059" spans="1:7" x14ac:dyDescent="0.25">
      <c r="A1059" t="s">
        <v>569</v>
      </c>
      <c r="B1059" t="s">
        <v>551</v>
      </c>
      <c r="C1059" t="s">
        <v>625</v>
      </c>
      <c r="D1059" t="s">
        <v>639</v>
      </c>
      <c r="E1059" t="s">
        <v>51</v>
      </c>
      <c r="F1059" t="str">
        <f t="shared" si="16"/>
        <v>DHA1435DHA1160DHA1958DHA3240L</v>
      </c>
      <c r="G1059" t="s">
        <v>723</v>
      </c>
    </row>
    <row r="1060" spans="1:7" x14ac:dyDescent="0.25">
      <c r="A1060" t="s">
        <v>569</v>
      </c>
      <c r="B1060" t="s">
        <v>551</v>
      </c>
      <c r="C1060" t="s">
        <v>625</v>
      </c>
      <c r="D1060" t="s">
        <v>641</v>
      </c>
      <c r="E1060" t="s">
        <v>4</v>
      </c>
      <c r="F1060" t="str">
        <f t="shared" si="16"/>
        <v>DHA1435DHA1160DHA1958DHA3250S</v>
      </c>
      <c r="G1060" t="s">
        <v>723</v>
      </c>
    </row>
    <row r="1061" spans="1:7" x14ac:dyDescent="0.25">
      <c r="A1061" t="s">
        <v>569</v>
      </c>
      <c r="B1061" t="s">
        <v>551</v>
      </c>
      <c r="C1061" t="s">
        <v>625</v>
      </c>
      <c r="D1061" t="s">
        <v>641</v>
      </c>
      <c r="E1061" t="s">
        <v>51</v>
      </c>
      <c r="F1061" t="str">
        <f t="shared" si="16"/>
        <v>DHA1435DHA1160DHA1958DHA3250L</v>
      </c>
      <c r="G1061" t="s">
        <v>723</v>
      </c>
    </row>
    <row r="1062" spans="1:7" x14ac:dyDescent="0.25">
      <c r="A1062" t="s">
        <v>569</v>
      </c>
      <c r="B1062" t="s">
        <v>551</v>
      </c>
      <c r="C1062" t="s">
        <v>626</v>
      </c>
      <c r="D1062" t="s">
        <v>639</v>
      </c>
      <c r="E1062" t="s">
        <v>4</v>
      </c>
      <c r="F1062" t="str">
        <f t="shared" si="16"/>
        <v>DHA1435DHA1160DHA1960DHA3240S</v>
      </c>
      <c r="G1062" t="s">
        <v>723</v>
      </c>
    </row>
    <row r="1063" spans="1:7" x14ac:dyDescent="0.25">
      <c r="A1063" t="s">
        <v>569</v>
      </c>
      <c r="B1063" t="s">
        <v>551</v>
      </c>
      <c r="C1063" t="s">
        <v>626</v>
      </c>
      <c r="D1063" t="s">
        <v>639</v>
      </c>
      <c r="E1063" t="s">
        <v>51</v>
      </c>
      <c r="F1063" t="str">
        <f t="shared" si="16"/>
        <v>DHA1435DHA1160DHA1960DHA3240L</v>
      </c>
      <c r="G1063" t="s">
        <v>723</v>
      </c>
    </row>
    <row r="1064" spans="1:7" x14ac:dyDescent="0.25">
      <c r="A1064" t="s">
        <v>569</v>
      </c>
      <c r="B1064" t="s">
        <v>551</v>
      </c>
      <c r="C1064" t="s">
        <v>626</v>
      </c>
      <c r="D1064" t="s">
        <v>641</v>
      </c>
      <c r="E1064" t="s">
        <v>4</v>
      </c>
      <c r="F1064" t="str">
        <f t="shared" si="16"/>
        <v>DHA1435DHA1160DHA1960DHA3250S</v>
      </c>
      <c r="G1064" t="s">
        <v>723</v>
      </c>
    </row>
    <row r="1065" spans="1:7" x14ac:dyDescent="0.25">
      <c r="A1065" t="s">
        <v>569</v>
      </c>
      <c r="B1065" t="s">
        <v>551</v>
      </c>
      <c r="C1065" t="s">
        <v>626</v>
      </c>
      <c r="D1065" t="s">
        <v>641</v>
      </c>
      <c r="E1065" t="s">
        <v>51</v>
      </c>
      <c r="F1065" t="str">
        <f t="shared" si="16"/>
        <v>DHA1435DHA1160DHA1960DHA3250L</v>
      </c>
      <c r="G1065" t="s">
        <v>723</v>
      </c>
    </row>
    <row r="1066" spans="1:7" x14ac:dyDescent="0.25">
      <c r="A1066" t="s">
        <v>569</v>
      </c>
      <c r="B1066" t="s">
        <v>553</v>
      </c>
      <c r="C1066" t="s">
        <v>608</v>
      </c>
      <c r="D1066" t="s">
        <v>639</v>
      </c>
      <c r="E1066" t="s">
        <v>4</v>
      </c>
      <c r="F1066" t="str">
        <f t="shared" si="16"/>
        <v>DHA1435DHA1170DHA1924DHA3240S</v>
      </c>
      <c r="G1066" t="s">
        <v>504</v>
      </c>
    </row>
    <row r="1067" spans="1:7" x14ac:dyDescent="0.25">
      <c r="A1067" t="s">
        <v>569</v>
      </c>
      <c r="B1067" t="s">
        <v>553</v>
      </c>
      <c r="C1067" t="s">
        <v>608</v>
      </c>
      <c r="D1067" t="s">
        <v>639</v>
      </c>
      <c r="E1067" t="s">
        <v>51</v>
      </c>
      <c r="F1067" t="str">
        <f t="shared" si="16"/>
        <v>DHA1435DHA1170DHA1924DHA3240L</v>
      </c>
      <c r="G1067" t="s">
        <v>504</v>
      </c>
    </row>
    <row r="1068" spans="1:7" x14ac:dyDescent="0.25">
      <c r="A1068" t="s">
        <v>569</v>
      </c>
      <c r="B1068" t="s">
        <v>553</v>
      </c>
      <c r="C1068" t="s">
        <v>608</v>
      </c>
      <c r="D1068" t="s">
        <v>641</v>
      </c>
      <c r="E1068" t="s">
        <v>4</v>
      </c>
      <c r="F1068" t="str">
        <f t="shared" si="16"/>
        <v>DHA1435DHA1170DHA1924DHA3250S</v>
      </c>
      <c r="G1068" t="s">
        <v>501</v>
      </c>
    </row>
    <row r="1069" spans="1:7" x14ac:dyDescent="0.25">
      <c r="A1069" t="s">
        <v>569</v>
      </c>
      <c r="B1069" t="s">
        <v>553</v>
      </c>
      <c r="C1069" t="s">
        <v>608</v>
      </c>
      <c r="D1069" t="s">
        <v>641</v>
      </c>
      <c r="E1069" t="s">
        <v>51</v>
      </c>
      <c r="F1069" t="str">
        <f t="shared" si="16"/>
        <v>DHA1435DHA1170DHA1924DHA3250L</v>
      </c>
      <c r="G1069" t="s">
        <v>504</v>
      </c>
    </row>
    <row r="1070" spans="1:7" x14ac:dyDescent="0.25">
      <c r="A1070" t="s">
        <v>569</v>
      </c>
      <c r="B1070" t="s">
        <v>553</v>
      </c>
      <c r="C1070" t="s">
        <v>609</v>
      </c>
      <c r="D1070" t="s">
        <v>639</v>
      </c>
      <c r="E1070" t="s">
        <v>4</v>
      </c>
      <c r="F1070" t="str">
        <f t="shared" si="16"/>
        <v>DHA1435DHA1170DHA1926DHA3240S</v>
      </c>
      <c r="G1070" t="s">
        <v>501</v>
      </c>
    </row>
    <row r="1071" spans="1:7" x14ac:dyDescent="0.25">
      <c r="A1071" t="s">
        <v>569</v>
      </c>
      <c r="B1071" t="s">
        <v>553</v>
      </c>
      <c r="C1071" t="s">
        <v>609</v>
      </c>
      <c r="D1071" t="s">
        <v>639</v>
      </c>
      <c r="E1071" t="s">
        <v>51</v>
      </c>
      <c r="F1071" t="str">
        <f t="shared" si="16"/>
        <v>DHA1435DHA1170DHA1926DHA3240L</v>
      </c>
      <c r="G1071" t="s">
        <v>504</v>
      </c>
    </row>
    <row r="1072" spans="1:7" x14ac:dyDescent="0.25">
      <c r="A1072" t="s">
        <v>569</v>
      </c>
      <c r="B1072" t="s">
        <v>553</v>
      </c>
      <c r="C1072" t="s">
        <v>609</v>
      </c>
      <c r="D1072" t="s">
        <v>641</v>
      </c>
      <c r="E1072" t="s">
        <v>4</v>
      </c>
      <c r="F1072" t="str">
        <f t="shared" si="16"/>
        <v>DHA1435DHA1170DHA1926DHA3250S</v>
      </c>
      <c r="G1072" t="s">
        <v>501</v>
      </c>
    </row>
    <row r="1073" spans="1:7" x14ac:dyDescent="0.25">
      <c r="A1073" t="s">
        <v>569</v>
      </c>
      <c r="B1073" t="s">
        <v>553</v>
      </c>
      <c r="C1073" t="s">
        <v>609</v>
      </c>
      <c r="D1073" t="s">
        <v>641</v>
      </c>
      <c r="E1073" t="s">
        <v>51</v>
      </c>
      <c r="F1073" t="str">
        <f t="shared" si="16"/>
        <v>DHA1435DHA1170DHA1926DHA3250L</v>
      </c>
      <c r="G1073" t="s">
        <v>504</v>
      </c>
    </row>
    <row r="1074" spans="1:7" x14ac:dyDescent="0.25">
      <c r="A1074" t="s">
        <v>569</v>
      </c>
      <c r="B1074" t="s">
        <v>553</v>
      </c>
      <c r="C1074" t="s">
        <v>610</v>
      </c>
      <c r="D1074" t="s">
        <v>639</v>
      </c>
      <c r="E1074" t="s">
        <v>4</v>
      </c>
      <c r="F1074" t="str">
        <f t="shared" si="16"/>
        <v>DHA1435DHA1170DHA1928DHA3240S</v>
      </c>
      <c r="G1074" t="s">
        <v>501</v>
      </c>
    </row>
    <row r="1075" spans="1:7" x14ac:dyDescent="0.25">
      <c r="A1075" t="s">
        <v>569</v>
      </c>
      <c r="B1075" t="s">
        <v>553</v>
      </c>
      <c r="C1075" t="s">
        <v>610</v>
      </c>
      <c r="D1075" t="s">
        <v>639</v>
      </c>
      <c r="E1075" t="s">
        <v>51</v>
      </c>
      <c r="F1075" t="str">
        <f t="shared" si="16"/>
        <v>DHA1435DHA1170DHA1928DHA3240L</v>
      </c>
      <c r="G1075" t="s">
        <v>504</v>
      </c>
    </row>
    <row r="1076" spans="1:7" x14ac:dyDescent="0.25">
      <c r="A1076" t="s">
        <v>569</v>
      </c>
      <c r="B1076" t="s">
        <v>553</v>
      </c>
      <c r="C1076" t="s">
        <v>610</v>
      </c>
      <c r="D1076" t="s">
        <v>641</v>
      </c>
      <c r="E1076" t="s">
        <v>4</v>
      </c>
      <c r="F1076" t="str">
        <f t="shared" si="16"/>
        <v>DHA1435DHA1170DHA1928DHA3250S</v>
      </c>
      <c r="G1076" t="s">
        <v>501</v>
      </c>
    </row>
    <row r="1077" spans="1:7" x14ac:dyDescent="0.25">
      <c r="A1077" t="s">
        <v>569</v>
      </c>
      <c r="B1077" t="s">
        <v>553</v>
      </c>
      <c r="C1077" t="s">
        <v>610</v>
      </c>
      <c r="D1077" t="s">
        <v>641</v>
      </c>
      <c r="E1077" t="s">
        <v>51</v>
      </c>
      <c r="F1077" t="str">
        <f t="shared" si="16"/>
        <v>DHA1435DHA1170DHA1928DHA3250L</v>
      </c>
      <c r="G1077" t="s">
        <v>504</v>
      </c>
    </row>
    <row r="1078" spans="1:7" x14ac:dyDescent="0.25">
      <c r="A1078" t="s">
        <v>569</v>
      </c>
      <c r="B1078" t="s">
        <v>553</v>
      </c>
      <c r="C1078" t="s">
        <v>611</v>
      </c>
      <c r="D1078" t="s">
        <v>639</v>
      </c>
      <c r="E1078" t="s">
        <v>4</v>
      </c>
      <c r="F1078" t="str">
        <f t="shared" si="16"/>
        <v>DHA1435DHA1170DHA1930DHA3240S</v>
      </c>
      <c r="G1078" t="s">
        <v>501</v>
      </c>
    </row>
    <row r="1079" spans="1:7" x14ac:dyDescent="0.25">
      <c r="A1079" t="s">
        <v>569</v>
      </c>
      <c r="B1079" t="s">
        <v>553</v>
      </c>
      <c r="C1079" t="s">
        <v>611</v>
      </c>
      <c r="D1079" t="s">
        <v>639</v>
      </c>
      <c r="E1079" t="s">
        <v>51</v>
      </c>
      <c r="F1079" t="str">
        <f t="shared" si="16"/>
        <v>DHA1435DHA1170DHA1930DHA3240L</v>
      </c>
      <c r="G1079" t="s">
        <v>504</v>
      </c>
    </row>
    <row r="1080" spans="1:7" x14ac:dyDescent="0.25">
      <c r="A1080" t="s">
        <v>569</v>
      </c>
      <c r="B1080" t="s">
        <v>553</v>
      </c>
      <c r="C1080" t="s">
        <v>611</v>
      </c>
      <c r="D1080" t="s">
        <v>641</v>
      </c>
      <c r="E1080" t="s">
        <v>4</v>
      </c>
      <c r="F1080" t="str">
        <f t="shared" si="16"/>
        <v>DHA1435DHA1170DHA1930DHA3250S</v>
      </c>
      <c r="G1080" t="s">
        <v>501</v>
      </c>
    </row>
    <row r="1081" spans="1:7" x14ac:dyDescent="0.25">
      <c r="A1081" t="s">
        <v>569</v>
      </c>
      <c r="B1081" t="s">
        <v>553</v>
      </c>
      <c r="C1081" t="s">
        <v>611</v>
      </c>
      <c r="D1081" t="s">
        <v>641</v>
      </c>
      <c r="E1081" t="s">
        <v>51</v>
      </c>
      <c r="F1081" t="str">
        <f t="shared" si="16"/>
        <v>DHA1435DHA1170DHA1930DHA3250L</v>
      </c>
      <c r="G1081" t="s">
        <v>504</v>
      </c>
    </row>
    <row r="1082" spans="1:7" x14ac:dyDescent="0.25">
      <c r="A1082" t="s">
        <v>569</v>
      </c>
      <c r="B1082" t="s">
        <v>553</v>
      </c>
      <c r="C1082" t="s">
        <v>612</v>
      </c>
      <c r="D1082" t="s">
        <v>639</v>
      </c>
      <c r="E1082" t="s">
        <v>4</v>
      </c>
      <c r="F1082" t="str">
        <f t="shared" si="16"/>
        <v>DHA1435DHA1170DHA1932DHA3240S</v>
      </c>
      <c r="G1082" t="s">
        <v>501</v>
      </c>
    </row>
    <row r="1083" spans="1:7" x14ac:dyDescent="0.25">
      <c r="A1083" t="s">
        <v>569</v>
      </c>
      <c r="B1083" t="s">
        <v>553</v>
      </c>
      <c r="C1083" t="s">
        <v>612</v>
      </c>
      <c r="D1083" t="s">
        <v>639</v>
      </c>
      <c r="E1083" t="s">
        <v>51</v>
      </c>
      <c r="F1083" t="str">
        <f t="shared" si="16"/>
        <v>DHA1435DHA1170DHA1932DHA3240L</v>
      </c>
      <c r="G1083" t="s">
        <v>504</v>
      </c>
    </row>
    <row r="1084" spans="1:7" x14ac:dyDescent="0.25">
      <c r="A1084" t="s">
        <v>569</v>
      </c>
      <c r="B1084" t="s">
        <v>553</v>
      </c>
      <c r="C1084" t="s">
        <v>612</v>
      </c>
      <c r="D1084" t="s">
        <v>641</v>
      </c>
      <c r="E1084" t="s">
        <v>4</v>
      </c>
      <c r="F1084" t="str">
        <f t="shared" si="16"/>
        <v>DHA1435DHA1170DHA1932DHA3250S</v>
      </c>
      <c r="G1084" t="s">
        <v>501</v>
      </c>
    </row>
    <row r="1085" spans="1:7" x14ac:dyDescent="0.25">
      <c r="A1085" t="s">
        <v>569</v>
      </c>
      <c r="B1085" t="s">
        <v>553</v>
      </c>
      <c r="C1085" t="s">
        <v>612</v>
      </c>
      <c r="D1085" t="s">
        <v>641</v>
      </c>
      <c r="E1085" t="s">
        <v>51</v>
      </c>
      <c r="F1085" t="str">
        <f t="shared" si="16"/>
        <v>DHA1435DHA1170DHA1932DHA3250L</v>
      </c>
      <c r="G1085" t="s">
        <v>504</v>
      </c>
    </row>
    <row r="1086" spans="1:7" x14ac:dyDescent="0.25">
      <c r="A1086" t="s">
        <v>569</v>
      </c>
      <c r="B1086" t="s">
        <v>553</v>
      </c>
      <c r="C1086" t="s">
        <v>613</v>
      </c>
      <c r="D1086" t="s">
        <v>639</v>
      </c>
      <c r="E1086" t="s">
        <v>4</v>
      </c>
      <c r="F1086" t="str">
        <f t="shared" si="16"/>
        <v>DHA1435DHA1170DHA1934DHA3240S</v>
      </c>
      <c r="G1086" t="s">
        <v>501</v>
      </c>
    </row>
    <row r="1087" spans="1:7" x14ac:dyDescent="0.25">
      <c r="A1087" t="s">
        <v>569</v>
      </c>
      <c r="B1087" t="s">
        <v>553</v>
      </c>
      <c r="C1087" t="s">
        <v>613</v>
      </c>
      <c r="D1087" t="s">
        <v>639</v>
      </c>
      <c r="E1087" t="s">
        <v>51</v>
      </c>
      <c r="F1087" t="str">
        <f t="shared" si="16"/>
        <v>DHA1435DHA1170DHA1934DHA3240L</v>
      </c>
      <c r="G1087" t="s">
        <v>504</v>
      </c>
    </row>
    <row r="1088" spans="1:7" x14ac:dyDescent="0.25">
      <c r="A1088" t="s">
        <v>569</v>
      </c>
      <c r="B1088" t="s">
        <v>553</v>
      </c>
      <c r="C1088" t="s">
        <v>613</v>
      </c>
      <c r="D1088" t="s">
        <v>641</v>
      </c>
      <c r="E1088" t="s">
        <v>4</v>
      </c>
      <c r="F1088" t="str">
        <f t="shared" si="16"/>
        <v>DHA1435DHA1170DHA1934DHA3250S</v>
      </c>
      <c r="G1088" t="s">
        <v>501</v>
      </c>
    </row>
    <row r="1089" spans="1:7" x14ac:dyDescent="0.25">
      <c r="A1089" t="s">
        <v>569</v>
      </c>
      <c r="B1089" t="s">
        <v>553</v>
      </c>
      <c r="C1089" t="s">
        <v>613</v>
      </c>
      <c r="D1089" t="s">
        <v>641</v>
      </c>
      <c r="E1089" t="s">
        <v>51</v>
      </c>
      <c r="F1089" t="str">
        <f t="shared" si="16"/>
        <v>DHA1435DHA1170DHA1934DHA3250L</v>
      </c>
      <c r="G1089" t="s">
        <v>501</v>
      </c>
    </row>
    <row r="1090" spans="1:7" x14ac:dyDescent="0.25">
      <c r="A1090" t="s">
        <v>569</v>
      </c>
      <c r="B1090" t="s">
        <v>553</v>
      </c>
      <c r="C1090" t="s">
        <v>614</v>
      </c>
      <c r="D1090" t="s">
        <v>639</v>
      </c>
      <c r="E1090" t="s">
        <v>4</v>
      </c>
      <c r="F1090" t="str">
        <f t="shared" si="16"/>
        <v>DHA1435DHA1170DHA1936DHA3240S</v>
      </c>
      <c r="G1090" t="s">
        <v>501</v>
      </c>
    </row>
    <row r="1091" spans="1:7" x14ac:dyDescent="0.25">
      <c r="A1091" t="s">
        <v>569</v>
      </c>
      <c r="B1091" t="s">
        <v>553</v>
      </c>
      <c r="C1091" t="s">
        <v>614</v>
      </c>
      <c r="D1091" t="s">
        <v>639</v>
      </c>
      <c r="E1091" t="s">
        <v>51</v>
      </c>
      <c r="F1091" t="str">
        <f t="shared" ref="F1091:F1154" si="17">CONCATENATE(A1091,B1091,C1091,D1091,E1091)</f>
        <v>DHA1435DHA1170DHA1936DHA3240L</v>
      </c>
      <c r="G1091" t="s">
        <v>501</v>
      </c>
    </row>
    <row r="1092" spans="1:7" x14ac:dyDescent="0.25">
      <c r="A1092" t="s">
        <v>569</v>
      </c>
      <c r="B1092" t="s">
        <v>553</v>
      </c>
      <c r="C1092" t="s">
        <v>614</v>
      </c>
      <c r="D1092" t="s">
        <v>641</v>
      </c>
      <c r="E1092" t="s">
        <v>4</v>
      </c>
      <c r="F1092" t="str">
        <f t="shared" si="17"/>
        <v>DHA1435DHA1170DHA1936DHA3250S</v>
      </c>
      <c r="G1092" t="s">
        <v>501</v>
      </c>
    </row>
    <row r="1093" spans="1:7" x14ac:dyDescent="0.25">
      <c r="A1093" t="s">
        <v>569</v>
      </c>
      <c r="B1093" t="s">
        <v>553</v>
      </c>
      <c r="C1093" t="s">
        <v>614</v>
      </c>
      <c r="D1093" t="s">
        <v>641</v>
      </c>
      <c r="E1093" t="s">
        <v>51</v>
      </c>
      <c r="F1093" t="str">
        <f t="shared" si="17"/>
        <v>DHA1435DHA1170DHA1936DHA3250L</v>
      </c>
      <c r="G1093" t="s">
        <v>501</v>
      </c>
    </row>
    <row r="1094" spans="1:7" x14ac:dyDescent="0.25">
      <c r="A1094" t="s">
        <v>569</v>
      </c>
      <c r="B1094" t="s">
        <v>553</v>
      </c>
      <c r="C1094" t="s">
        <v>615</v>
      </c>
      <c r="D1094" t="s">
        <v>639</v>
      </c>
      <c r="E1094" t="s">
        <v>4</v>
      </c>
      <c r="F1094" t="str">
        <f t="shared" si="17"/>
        <v>DHA1435DHA1170DHA1938DHA3240S</v>
      </c>
      <c r="G1094" t="s">
        <v>501</v>
      </c>
    </row>
    <row r="1095" spans="1:7" x14ac:dyDescent="0.25">
      <c r="A1095" t="s">
        <v>569</v>
      </c>
      <c r="B1095" t="s">
        <v>553</v>
      </c>
      <c r="C1095" t="s">
        <v>615</v>
      </c>
      <c r="D1095" t="s">
        <v>639</v>
      </c>
      <c r="E1095" t="s">
        <v>51</v>
      </c>
      <c r="F1095" t="str">
        <f t="shared" si="17"/>
        <v>DHA1435DHA1170DHA1938DHA3240L</v>
      </c>
      <c r="G1095" t="s">
        <v>501</v>
      </c>
    </row>
    <row r="1096" spans="1:7" x14ac:dyDescent="0.25">
      <c r="A1096" t="s">
        <v>569</v>
      </c>
      <c r="B1096" t="s">
        <v>553</v>
      </c>
      <c r="C1096" t="s">
        <v>615</v>
      </c>
      <c r="D1096" t="s">
        <v>641</v>
      </c>
      <c r="E1096" t="s">
        <v>4</v>
      </c>
      <c r="F1096" t="str">
        <f t="shared" si="17"/>
        <v>DHA1435DHA1170DHA1938DHA3250S</v>
      </c>
      <c r="G1096" t="s">
        <v>501</v>
      </c>
    </row>
    <row r="1097" spans="1:7" x14ac:dyDescent="0.25">
      <c r="A1097" t="s">
        <v>569</v>
      </c>
      <c r="B1097" t="s">
        <v>553</v>
      </c>
      <c r="C1097" t="s">
        <v>615</v>
      </c>
      <c r="D1097" t="s">
        <v>641</v>
      </c>
      <c r="E1097" t="s">
        <v>51</v>
      </c>
      <c r="F1097" t="str">
        <f t="shared" si="17"/>
        <v>DHA1435DHA1170DHA1938DHA3250L</v>
      </c>
      <c r="G1097" t="s">
        <v>501</v>
      </c>
    </row>
    <row r="1098" spans="1:7" x14ac:dyDescent="0.25">
      <c r="A1098" t="s">
        <v>569</v>
      </c>
      <c r="B1098" t="s">
        <v>553</v>
      </c>
      <c r="C1098" t="s">
        <v>616</v>
      </c>
      <c r="D1098" t="s">
        <v>639</v>
      </c>
      <c r="E1098" t="s">
        <v>4</v>
      </c>
      <c r="F1098" t="str">
        <f t="shared" si="17"/>
        <v>DHA1435DHA1170DHA1940DHA3240S</v>
      </c>
      <c r="G1098" t="s">
        <v>501</v>
      </c>
    </row>
    <row r="1099" spans="1:7" x14ac:dyDescent="0.25">
      <c r="A1099" t="s">
        <v>569</v>
      </c>
      <c r="B1099" t="s">
        <v>553</v>
      </c>
      <c r="C1099" t="s">
        <v>616</v>
      </c>
      <c r="D1099" t="s">
        <v>639</v>
      </c>
      <c r="E1099" t="s">
        <v>51</v>
      </c>
      <c r="F1099" t="str">
        <f t="shared" si="17"/>
        <v>DHA1435DHA1170DHA1940DHA3240L</v>
      </c>
      <c r="G1099" t="s">
        <v>501</v>
      </c>
    </row>
    <row r="1100" spans="1:7" x14ac:dyDescent="0.25">
      <c r="A1100" t="s">
        <v>569</v>
      </c>
      <c r="B1100" t="s">
        <v>553</v>
      </c>
      <c r="C1100" t="s">
        <v>616</v>
      </c>
      <c r="D1100" t="s">
        <v>641</v>
      </c>
      <c r="E1100" t="s">
        <v>4</v>
      </c>
      <c r="F1100" t="str">
        <f t="shared" si="17"/>
        <v>DHA1435DHA1170DHA1940DHA3250S</v>
      </c>
      <c r="G1100" t="s">
        <v>501</v>
      </c>
    </row>
    <row r="1101" spans="1:7" x14ac:dyDescent="0.25">
      <c r="A1101" t="s">
        <v>569</v>
      </c>
      <c r="B1101" t="s">
        <v>553</v>
      </c>
      <c r="C1101" t="s">
        <v>616</v>
      </c>
      <c r="D1101" t="s">
        <v>641</v>
      </c>
      <c r="E1101" t="s">
        <v>51</v>
      </c>
      <c r="F1101" t="str">
        <f t="shared" si="17"/>
        <v>DHA1435DHA1170DHA1940DHA3250L</v>
      </c>
      <c r="G1101" t="s">
        <v>501</v>
      </c>
    </row>
    <row r="1102" spans="1:7" x14ac:dyDescent="0.25">
      <c r="A1102" t="s">
        <v>569</v>
      </c>
      <c r="B1102" t="s">
        <v>553</v>
      </c>
      <c r="C1102" t="s">
        <v>617</v>
      </c>
      <c r="D1102" t="s">
        <v>639</v>
      </c>
      <c r="E1102" t="s">
        <v>4</v>
      </c>
      <c r="F1102" t="str">
        <f t="shared" si="17"/>
        <v>DHA1435DHA1170DHA1942DHA3240S</v>
      </c>
      <c r="G1102" t="s">
        <v>501</v>
      </c>
    </row>
    <row r="1103" spans="1:7" x14ac:dyDescent="0.25">
      <c r="A1103" t="s">
        <v>569</v>
      </c>
      <c r="B1103" t="s">
        <v>553</v>
      </c>
      <c r="C1103" t="s">
        <v>617</v>
      </c>
      <c r="D1103" t="s">
        <v>639</v>
      </c>
      <c r="E1103" t="s">
        <v>51</v>
      </c>
      <c r="F1103" t="str">
        <f t="shared" si="17"/>
        <v>DHA1435DHA1170DHA1942DHA3240L</v>
      </c>
      <c r="G1103" t="s">
        <v>501</v>
      </c>
    </row>
    <row r="1104" spans="1:7" x14ac:dyDescent="0.25">
      <c r="A1104" t="s">
        <v>569</v>
      </c>
      <c r="B1104" t="s">
        <v>553</v>
      </c>
      <c r="C1104" t="s">
        <v>617</v>
      </c>
      <c r="D1104" t="s">
        <v>641</v>
      </c>
      <c r="E1104" t="s">
        <v>4</v>
      </c>
      <c r="F1104" t="str">
        <f t="shared" si="17"/>
        <v>DHA1435DHA1170DHA1942DHA3250S</v>
      </c>
      <c r="G1104" t="s">
        <v>501</v>
      </c>
    </row>
    <row r="1105" spans="1:7" x14ac:dyDescent="0.25">
      <c r="A1105" t="s">
        <v>569</v>
      </c>
      <c r="B1105" t="s">
        <v>553</v>
      </c>
      <c r="C1105" t="s">
        <v>617</v>
      </c>
      <c r="D1105" t="s">
        <v>641</v>
      </c>
      <c r="E1105" t="s">
        <v>51</v>
      </c>
      <c r="F1105" t="str">
        <f t="shared" si="17"/>
        <v>DHA1435DHA1170DHA1942DHA3250L</v>
      </c>
      <c r="G1105" t="s">
        <v>501</v>
      </c>
    </row>
    <row r="1106" spans="1:7" x14ac:dyDescent="0.25">
      <c r="A1106" t="s">
        <v>569</v>
      </c>
      <c r="B1106" t="s">
        <v>553</v>
      </c>
      <c r="C1106" t="s">
        <v>618</v>
      </c>
      <c r="D1106" t="s">
        <v>639</v>
      </c>
      <c r="E1106" t="s">
        <v>4</v>
      </c>
      <c r="F1106" t="str">
        <f t="shared" si="17"/>
        <v>DHA1435DHA1170DHA1944DHA3240S</v>
      </c>
      <c r="G1106" t="s">
        <v>501</v>
      </c>
    </row>
    <row r="1107" spans="1:7" x14ac:dyDescent="0.25">
      <c r="A1107" t="s">
        <v>569</v>
      </c>
      <c r="B1107" t="s">
        <v>553</v>
      </c>
      <c r="C1107" t="s">
        <v>618</v>
      </c>
      <c r="D1107" t="s">
        <v>639</v>
      </c>
      <c r="E1107" t="s">
        <v>51</v>
      </c>
      <c r="F1107" t="str">
        <f t="shared" si="17"/>
        <v>DHA1435DHA1170DHA1944DHA3240L</v>
      </c>
      <c r="G1107" t="s">
        <v>501</v>
      </c>
    </row>
    <row r="1108" spans="1:7" x14ac:dyDescent="0.25">
      <c r="A1108" t="s">
        <v>569</v>
      </c>
      <c r="B1108" t="s">
        <v>553</v>
      </c>
      <c r="C1108" t="s">
        <v>618</v>
      </c>
      <c r="D1108" t="s">
        <v>641</v>
      </c>
      <c r="E1108" t="s">
        <v>4</v>
      </c>
      <c r="F1108" t="str">
        <f t="shared" si="17"/>
        <v>DHA1435DHA1170DHA1944DHA3250S</v>
      </c>
      <c r="G1108" t="s">
        <v>501</v>
      </c>
    </row>
    <row r="1109" spans="1:7" x14ac:dyDescent="0.25">
      <c r="A1109" t="s">
        <v>569</v>
      </c>
      <c r="B1109" t="s">
        <v>553</v>
      </c>
      <c r="C1109" t="s">
        <v>618</v>
      </c>
      <c r="D1109" t="s">
        <v>641</v>
      </c>
      <c r="E1109" t="s">
        <v>51</v>
      </c>
      <c r="F1109" t="str">
        <f t="shared" si="17"/>
        <v>DHA1435DHA1170DHA1944DHA3250L</v>
      </c>
      <c r="G1109" t="s">
        <v>501</v>
      </c>
    </row>
    <row r="1110" spans="1:7" x14ac:dyDescent="0.25">
      <c r="A1110" t="s">
        <v>569</v>
      </c>
      <c r="B1110" t="s">
        <v>553</v>
      </c>
      <c r="C1110" t="s">
        <v>619</v>
      </c>
      <c r="D1110" t="s">
        <v>639</v>
      </c>
      <c r="E1110" t="s">
        <v>4</v>
      </c>
      <c r="F1110" t="str">
        <f t="shared" si="17"/>
        <v>DHA1435DHA1170DHA1946DHA3240S</v>
      </c>
      <c r="G1110" t="s">
        <v>501</v>
      </c>
    </row>
    <row r="1111" spans="1:7" x14ac:dyDescent="0.25">
      <c r="A1111" t="s">
        <v>569</v>
      </c>
      <c r="B1111" t="s">
        <v>553</v>
      </c>
      <c r="C1111" t="s">
        <v>619</v>
      </c>
      <c r="D1111" t="s">
        <v>639</v>
      </c>
      <c r="E1111" t="s">
        <v>51</v>
      </c>
      <c r="F1111" t="str">
        <f t="shared" si="17"/>
        <v>DHA1435DHA1170DHA1946DHA3240L</v>
      </c>
      <c r="G1111" t="s">
        <v>501</v>
      </c>
    </row>
    <row r="1112" spans="1:7" x14ac:dyDescent="0.25">
      <c r="A1112" t="s">
        <v>569</v>
      </c>
      <c r="B1112" t="s">
        <v>553</v>
      </c>
      <c r="C1112" t="s">
        <v>619</v>
      </c>
      <c r="D1112" t="s">
        <v>641</v>
      </c>
      <c r="E1112" t="s">
        <v>4</v>
      </c>
      <c r="F1112" t="str">
        <f t="shared" si="17"/>
        <v>DHA1435DHA1170DHA1946DHA3250S</v>
      </c>
      <c r="G1112" t="s">
        <v>723</v>
      </c>
    </row>
    <row r="1113" spans="1:7" x14ac:dyDescent="0.25">
      <c r="A1113" t="s">
        <v>569</v>
      </c>
      <c r="B1113" t="s">
        <v>553</v>
      </c>
      <c r="C1113" t="s">
        <v>619</v>
      </c>
      <c r="D1113" t="s">
        <v>641</v>
      </c>
      <c r="E1113" t="s">
        <v>51</v>
      </c>
      <c r="F1113" t="str">
        <f t="shared" si="17"/>
        <v>DHA1435DHA1170DHA1946DHA3250L</v>
      </c>
      <c r="G1113" t="s">
        <v>501</v>
      </c>
    </row>
    <row r="1114" spans="1:7" x14ac:dyDescent="0.25">
      <c r="A1114" t="s">
        <v>569</v>
      </c>
      <c r="B1114" t="s">
        <v>553</v>
      </c>
      <c r="C1114" t="s">
        <v>620</v>
      </c>
      <c r="D1114" t="s">
        <v>639</v>
      </c>
      <c r="E1114" t="s">
        <v>4</v>
      </c>
      <c r="F1114" t="str">
        <f t="shared" si="17"/>
        <v>DHA1435DHA1170DHA1948DHA3240S</v>
      </c>
      <c r="G1114" t="s">
        <v>723</v>
      </c>
    </row>
    <row r="1115" spans="1:7" x14ac:dyDescent="0.25">
      <c r="A1115" t="s">
        <v>569</v>
      </c>
      <c r="B1115" t="s">
        <v>553</v>
      </c>
      <c r="C1115" t="s">
        <v>620</v>
      </c>
      <c r="D1115" t="s">
        <v>639</v>
      </c>
      <c r="E1115" t="s">
        <v>51</v>
      </c>
      <c r="F1115" t="str">
        <f t="shared" si="17"/>
        <v>DHA1435DHA1170DHA1948DHA3240L</v>
      </c>
      <c r="G1115" t="s">
        <v>501</v>
      </c>
    </row>
    <row r="1116" spans="1:7" x14ac:dyDescent="0.25">
      <c r="A1116" t="s">
        <v>569</v>
      </c>
      <c r="B1116" t="s">
        <v>553</v>
      </c>
      <c r="C1116" t="s">
        <v>620</v>
      </c>
      <c r="D1116" t="s">
        <v>641</v>
      </c>
      <c r="E1116" t="s">
        <v>4</v>
      </c>
      <c r="F1116" t="str">
        <f t="shared" si="17"/>
        <v>DHA1435DHA1170DHA1948DHA3250S</v>
      </c>
      <c r="G1116" t="s">
        <v>723</v>
      </c>
    </row>
    <row r="1117" spans="1:7" x14ac:dyDescent="0.25">
      <c r="A1117" t="s">
        <v>569</v>
      </c>
      <c r="B1117" t="s">
        <v>553</v>
      </c>
      <c r="C1117" t="s">
        <v>620</v>
      </c>
      <c r="D1117" t="s">
        <v>641</v>
      </c>
      <c r="E1117" t="s">
        <v>51</v>
      </c>
      <c r="F1117" t="str">
        <f t="shared" si="17"/>
        <v>DHA1435DHA1170DHA1948DHA3250L</v>
      </c>
      <c r="G1117" t="s">
        <v>501</v>
      </c>
    </row>
    <row r="1118" spans="1:7" x14ac:dyDescent="0.25">
      <c r="A1118" t="s">
        <v>569</v>
      </c>
      <c r="B1118" t="s">
        <v>553</v>
      </c>
      <c r="C1118" t="s">
        <v>621</v>
      </c>
      <c r="D1118" t="s">
        <v>639</v>
      </c>
      <c r="E1118" t="s">
        <v>4</v>
      </c>
      <c r="F1118" t="str">
        <f t="shared" si="17"/>
        <v>DHA1435DHA1170DHA1950DHA3240S</v>
      </c>
      <c r="G1118" t="s">
        <v>723</v>
      </c>
    </row>
    <row r="1119" spans="1:7" x14ac:dyDescent="0.25">
      <c r="A1119" t="s">
        <v>569</v>
      </c>
      <c r="B1119" t="s">
        <v>553</v>
      </c>
      <c r="C1119" t="s">
        <v>621</v>
      </c>
      <c r="D1119" t="s">
        <v>639</v>
      </c>
      <c r="E1119" t="s">
        <v>51</v>
      </c>
      <c r="F1119" t="str">
        <f t="shared" si="17"/>
        <v>DHA1435DHA1170DHA1950DHA3240L</v>
      </c>
      <c r="G1119" t="s">
        <v>501</v>
      </c>
    </row>
    <row r="1120" spans="1:7" x14ac:dyDescent="0.25">
      <c r="A1120" t="s">
        <v>569</v>
      </c>
      <c r="B1120" t="s">
        <v>553</v>
      </c>
      <c r="C1120" t="s">
        <v>621</v>
      </c>
      <c r="D1120" t="s">
        <v>641</v>
      </c>
      <c r="E1120" t="s">
        <v>4</v>
      </c>
      <c r="F1120" t="str">
        <f t="shared" si="17"/>
        <v>DHA1435DHA1170DHA1950DHA3250S</v>
      </c>
      <c r="G1120" t="s">
        <v>723</v>
      </c>
    </row>
    <row r="1121" spans="1:7" x14ac:dyDescent="0.25">
      <c r="A1121" t="s">
        <v>569</v>
      </c>
      <c r="B1121" t="s">
        <v>553</v>
      </c>
      <c r="C1121" t="s">
        <v>621</v>
      </c>
      <c r="D1121" t="s">
        <v>641</v>
      </c>
      <c r="E1121" t="s">
        <v>51</v>
      </c>
      <c r="F1121" t="str">
        <f t="shared" si="17"/>
        <v>DHA1435DHA1170DHA1950DHA3250L</v>
      </c>
      <c r="G1121" t="s">
        <v>501</v>
      </c>
    </row>
    <row r="1122" spans="1:7" x14ac:dyDescent="0.25">
      <c r="A1122" t="s">
        <v>569</v>
      </c>
      <c r="B1122" t="s">
        <v>553</v>
      </c>
      <c r="C1122" t="s">
        <v>622</v>
      </c>
      <c r="D1122" t="s">
        <v>639</v>
      </c>
      <c r="E1122" t="s">
        <v>4</v>
      </c>
      <c r="F1122" t="str">
        <f t="shared" si="17"/>
        <v>DHA1435DHA1170DHA1952DHA3240S</v>
      </c>
      <c r="G1122" t="s">
        <v>723</v>
      </c>
    </row>
    <row r="1123" spans="1:7" x14ac:dyDescent="0.25">
      <c r="A1123" t="s">
        <v>569</v>
      </c>
      <c r="B1123" t="s">
        <v>553</v>
      </c>
      <c r="C1123" t="s">
        <v>622</v>
      </c>
      <c r="D1123" t="s">
        <v>639</v>
      </c>
      <c r="E1123" t="s">
        <v>51</v>
      </c>
      <c r="F1123" t="str">
        <f t="shared" si="17"/>
        <v>DHA1435DHA1170DHA1952DHA3240L</v>
      </c>
      <c r="G1123" t="s">
        <v>501</v>
      </c>
    </row>
    <row r="1124" spans="1:7" x14ac:dyDescent="0.25">
      <c r="A1124" t="s">
        <v>569</v>
      </c>
      <c r="B1124" t="s">
        <v>553</v>
      </c>
      <c r="C1124" t="s">
        <v>622</v>
      </c>
      <c r="D1124" t="s">
        <v>641</v>
      </c>
      <c r="E1124" t="s">
        <v>4</v>
      </c>
      <c r="F1124" t="str">
        <f t="shared" si="17"/>
        <v>DHA1435DHA1170DHA1952DHA3250S</v>
      </c>
      <c r="G1124" t="s">
        <v>723</v>
      </c>
    </row>
    <row r="1125" spans="1:7" x14ac:dyDescent="0.25">
      <c r="A1125" t="s">
        <v>569</v>
      </c>
      <c r="B1125" t="s">
        <v>553</v>
      </c>
      <c r="C1125" t="s">
        <v>622</v>
      </c>
      <c r="D1125" t="s">
        <v>641</v>
      </c>
      <c r="E1125" t="s">
        <v>51</v>
      </c>
      <c r="F1125" t="str">
        <f t="shared" si="17"/>
        <v>DHA1435DHA1170DHA1952DHA3250L</v>
      </c>
      <c r="G1125" t="s">
        <v>501</v>
      </c>
    </row>
    <row r="1126" spans="1:7" x14ac:dyDescent="0.25">
      <c r="A1126" t="s">
        <v>569</v>
      </c>
      <c r="B1126" t="s">
        <v>553</v>
      </c>
      <c r="C1126" t="s">
        <v>623</v>
      </c>
      <c r="D1126" t="s">
        <v>639</v>
      </c>
      <c r="E1126" t="s">
        <v>4</v>
      </c>
      <c r="F1126" t="str">
        <f t="shared" si="17"/>
        <v>DHA1435DHA1170DHA1954DHA3240S</v>
      </c>
      <c r="G1126" t="s">
        <v>723</v>
      </c>
    </row>
    <row r="1127" spans="1:7" x14ac:dyDescent="0.25">
      <c r="A1127" t="s">
        <v>569</v>
      </c>
      <c r="B1127" t="s">
        <v>553</v>
      </c>
      <c r="C1127" t="s">
        <v>623</v>
      </c>
      <c r="D1127" t="s">
        <v>639</v>
      </c>
      <c r="E1127" t="s">
        <v>51</v>
      </c>
      <c r="F1127" t="str">
        <f t="shared" si="17"/>
        <v>DHA1435DHA1170DHA1954DHA3240L</v>
      </c>
      <c r="G1127" t="s">
        <v>501</v>
      </c>
    </row>
    <row r="1128" spans="1:7" x14ac:dyDescent="0.25">
      <c r="A1128" t="s">
        <v>569</v>
      </c>
      <c r="B1128" t="s">
        <v>553</v>
      </c>
      <c r="C1128" t="s">
        <v>623</v>
      </c>
      <c r="D1128" t="s">
        <v>641</v>
      </c>
      <c r="E1128" t="s">
        <v>4</v>
      </c>
      <c r="F1128" t="str">
        <f t="shared" si="17"/>
        <v>DHA1435DHA1170DHA1954DHA3250S</v>
      </c>
      <c r="G1128" t="s">
        <v>723</v>
      </c>
    </row>
    <row r="1129" spans="1:7" x14ac:dyDescent="0.25">
      <c r="A1129" t="s">
        <v>569</v>
      </c>
      <c r="B1129" t="s">
        <v>553</v>
      </c>
      <c r="C1129" t="s">
        <v>623</v>
      </c>
      <c r="D1129" t="s">
        <v>641</v>
      </c>
      <c r="E1129" t="s">
        <v>51</v>
      </c>
      <c r="F1129" t="str">
        <f t="shared" si="17"/>
        <v>DHA1435DHA1170DHA1954DHA3250L</v>
      </c>
      <c r="G1129" t="s">
        <v>501</v>
      </c>
    </row>
    <row r="1130" spans="1:7" x14ac:dyDescent="0.25">
      <c r="A1130" t="s">
        <v>569</v>
      </c>
      <c r="B1130" t="s">
        <v>553</v>
      </c>
      <c r="C1130" t="s">
        <v>624</v>
      </c>
      <c r="D1130" t="s">
        <v>639</v>
      </c>
      <c r="E1130" t="s">
        <v>4</v>
      </c>
      <c r="F1130" t="str">
        <f t="shared" si="17"/>
        <v>DHA1435DHA1170DHA1956DHA3240S</v>
      </c>
      <c r="G1130" t="s">
        <v>723</v>
      </c>
    </row>
    <row r="1131" spans="1:7" x14ac:dyDescent="0.25">
      <c r="A1131" t="s">
        <v>569</v>
      </c>
      <c r="B1131" t="s">
        <v>553</v>
      </c>
      <c r="C1131" t="s">
        <v>624</v>
      </c>
      <c r="D1131" t="s">
        <v>639</v>
      </c>
      <c r="E1131" t="s">
        <v>51</v>
      </c>
      <c r="F1131" t="str">
        <f t="shared" si="17"/>
        <v>DHA1435DHA1170DHA1956DHA3240L</v>
      </c>
      <c r="G1131" t="s">
        <v>501</v>
      </c>
    </row>
    <row r="1132" spans="1:7" x14ac:dyDescent="0.25">
      <c r="A1132" t="s">
        <v>569</v>
      </c>
      <c r="B1132" t="s">
        <v>553</v>
      </c>
      <c r="C1132" t="s">
        <v>624</v>
      </c>
      <c r="D1132" t="s">
        <v>641</v>
      </c>
      <c r="E1132" t="s">
        <v>4</v>
      </c>
      <c r="F1132" t="str">
        <f t="shared" si="17"/>
        <v>DHA1435DHA1170DHA1956DHA3250S</v>
      </c>
      <c r="G1132" t="s">
        <v>723</v>
      </c>
    </row>
    <row r="1133" spans="1:7" x14ac:dyDescent="0.25">
      <c r="A1133" t="s">
        <v>569</v>
      </c>
      <c r="B1133" t="s">
        <v>553</v>
      </c>
      <c r="C1133" t="s">
        <v>624</v>
      </c>
      <c r="D1133" t="s">
        <v>641</v>
      </c>
      <c r="E1133" t="s">
        <v>51</v>
      </c>
      <c r="F1133" t="str">
        <f t="shared" si="17"/>
        <v>DHA1435DHA1170DHA1956DHA3250L</v>
      </c>
      <c r="G1133" t="s">
        <v>723</v>
      </c>
    </row>
    <row r="1134" spans="1:7" x14ac:dyDescent="0.25">
      <c r="A1134" t="s">
        <v>569</v>
      </c>
      <c r="B1134" t="s">
        <v>553</v>
      </c>
      <c r="C1134" t="s">
        <v>625</v>
      </c>
      <c r="D1134" t="s">
        <v>639</v>
      </c>
      <c r="E1134" t="s">
        <v>4</v>
      </c>
      <c r="F1134" t="str">
        <f t="shared" si="17"/>
        <v>DHA1435DHA1170DHA1958DHA3240S</v>
      </c>
      <c r="G1134" t="s">
        <v>723</v>
      </c>
    </row>
    <row r="1135" spans="1:7" x14ac:dyDescent="0.25">
      <c r="A1135" t="s">
        <v>569</v>
      </c>
      <c r="B1135" t="s">
        <v>553</v>
      </c>
      <c r="C1135" t="s">
        <v>625</v>
      </c>
      <c r="D1135" t="s">
        <v>639</v>
      </c>
      <c r="E1135" t="s">
        <v>51</v>
      </c>
      <c r="F1135" t="str">
        <f t="shared" si="17"/>
        <v>DHA1435DHA1170DHA1958DHA3240L</v>
      </c>
      <c r="G1135" t="s">
        <v>723</v>
      </c>
    </row>
    <row r="1136" spans="1:7" x14ac:dyDescent="0.25">
      <c r="A1136" t="s">
        <v>569</v>
      </c>
      <c r="B1136" t="s">
        <v>553</v>
      </c>
      <c r="C1136" t="s">
        <v>625</v>
      </c>
      <c r="D1136" t="s">
        <v>641</v>
      </c>
      <c r="E1136" t="s">
        <v>4</v>
      </c>
      <c r="F1136" t="str">
        <f t="shared" si="17"/>
        <v>DHA1435DHA1170DHA1958DHA3250S</v>
      </c>
      <c r="G1136" t="s">
        <v>723</v>
      </c>
    </row>
    <row r="1137" spans="1:7" x14ac:dyDescent="0.25">
      <c r="A1137" t="s">
        <v>569</v>
      </c>
      <c r="B1137" t="s">
        <v>553</v>
      </c>
      <c r="C1137" t="s">
        <v>625</v>
      </c>
      <c r="D1137" t="s">
        <v>641</v>
      </c>
      <c r="E1137" t="s">
        <v>51</v>
      </c>
      <c r="F1137" t="str">
        <f t="shared" si="17"/>
        <v>DHA1435DHA1170DHA1958DHA3250L</v>
      </c>
      <c r="G1137" t="s">
        <v>723</v>
      </c>
    </row>
    <row r="1138" spans="1:7" x14ac:dyDescent="0.25">
      <c r="A1138" t="s">
        <v>569</v>
      </c>
      <c r="B1138" t="s">
        <v>553</v>
      </c>
      <c r="C1138" t="s">
        <v>626</v>
      </c>
      <c r="D1138" t="s">
        <v>639</v>
      </c>
      <c r="E1138" t="s">
        <v>4</v>
      </c>
      <c r="F1138" t="str">
        <f t="shared" si="17"/>
        <v>DHA1435DHA1170DHA1960DHA3240S</v>
      </c>
      <c r="G1138" t="s">
        <v>723</v>
      </c>
    </row>
    <row r="1139" spans="1:7" x14ac:dyDescent="0.25">
      <c r="A1139" t="s">
        <v>569</v>
      </c>
      <c r="B1139" t="s">
        <v>553</v>
      </c>
      <c r="C1139" t="s">
        <v>626</v>
      </c>
      <c r="D1139" t="s">
        <v>639</v>
      </c>
      <c r="E1139" t="s">
        <v>51</v>
      </c>
      <c r="F1139" t="str">
        <f t="shared" si="17"/>
        <v>DHA1435DHA1170DHA1960DHA3240L</v>
      </c>
      <c r="G1139" t="s">
        <v>723</v>
      </c>
    </row>
    <row r="1140" spans="1:7" x14ac:dyDescent="0.25">
      <c r="A1140" t="s">
        <v>569</v>
      </c>
      <c r="B1140" t="s">
        <v>553</v>
      </c>
      <c r="C1140" t="s">
        <v>626</v>
      </c>
      <c r="D1140" t="s">
        <v>641</v>
      </c>
      <c r="E1140" t="s">
        <v>4</v>
      </c>
      <c r="F1140" t="str">
        <f t="shared" si="17"/>
        <v>DHA1435DHA1170DHA1960DHA3250S</v>
      </c>
      <c r="G1140" t="s">
        <v>723</v>
      </c>
    </row>
    <row r="1141" spans="1:7" x14ac:dyDescent="0.25">
      <c r="A1141" t="s">
        <v>569</v>
      </c>
      <c r="B1141" t="s">
        <v>553</v>
      </c>
      <c r="C1141" t="s">
        <v>626</v>
      </c>
      <c r="D1141" t="s">
        <v>641</v>
      </c>
      <c r="E1141" t="s">
        <v>51</v>
      </c>
      <c r="F1141" t="str">
        <f t="shared" si="17"/>
        <v>DHA1435DHA1170DHA1960DHA3250L</v>
      </c>
      <c r="G1141" t="s">
        <v>723</v>
      </c>
    </row>
    <row r="1142" spans="1:7" x14ac:dyDescent="0.25">
      <c r="A1142" t="s">
        <v>569</v>
      </c>
      <c r="B1142" t="s">
        <v>555</v>
      </c>
      <c r="C1142" t="s">
        <v>608</v>
      </c>
      <c r="D1142" t="s">
        <v>639</v>
      </c>
      <c r="E1142" t="s">
        <v>4</v>
      </c>
      <c r="F1142" t="str">
        <f t="shared" si="17"/>
        <v>DHA1435DHA1180DHA1924DHA3240S</v>
      </c>
      <c r="G1142" t="s">
        <v>504</v>
      </c>
    </row>
    <row r="1143" spans="1:7" x14ac:dyDescent="0.25">
      <c r="A1143" t="s">
        <v>569</v>
      </c>
      <c r="B1143" t="s">
        <v>555</v>
      </c>
      <c r="C1143" t="s">
        <v>608</v>
      </c>
      <c r="D1143" t="s">
        <v>639</v>
      </c>
      <c r="E1143" t="s">
        <v>51</v>
      </c>
      <c r="F1143" t="str">
        <f t="shared" si="17"/>
        <v>DHA1435DHA1180DHA1924DHA3240L</v>
      </c>
      <c r="G1143" t="s">
        <v>504</v>
      </c>
    </row>
    <row r="1144" spans="1:7" x14ac:dyDescent="0.25">
      <c r="A1144" t="s">
        <v>569</v>
      </c>
      <c r="B1144" t="s">
        <v>555</v>
      </c>
      <c r="C1144" t="s">
        <v>608</v>
      </c>
      <c r="D1144" t="s">
        <v>641</v>
      </c>
      <c r="E1144" t="s">
        <v>4</v>
      </c>
      <c r="F1144" t="str">
        <f t="shared" si="17"/>
        <v>DHA1435DHA1180DHA1924DHA3250S</v>
      </c>
      <c r="G1144" t="s">
        <v>504</v>
      </c>
    </row>
    <row r="1145" spans="1:7" x14ac:dyDescent="0.25">
      <c r="A1145" t="s">
        <v>569</v>
      </c>
      <c r="B1145" t="s">
        <v>555</v>
      </c>
      <c r="C1145" t="s">
        <v>608</v>
      </c>
      <c r="D1145" t="s">
        <v>641</v>
      </c>
      <c r="E1145" t="s">
        <v>51</v>
      </c>
      <c r="F1145" t="str">
        <f t="shared" si="17"/>
        <v>DHA1435DHA1180DHA1924DHA3250L</v>
      </c>
      <c r="G1145" t="s">
        <v>504</v>
      </c>
    </row>
    <row r="1146" spans="1:7" x14ac:dyDescent="0.25">
      <c r="A1146" t="s">
        <v>569</v>
      </c>
      <c r="B1146" t="s">
        <v>555</v>
      </c>
      <c r="C1146" t="s">
        <v>609</v>
      </c>
      <c r="D1146" t="s">
        <v>639</v>
      </c>
      <c r="E1146" t="s">
        <v>4</v>
      </c>
      <c r="F1146" t="str">
        <f t="shared" si="17"/>
        <v>DHA1435DHA1180DHA1926DHA3240S</v>
      </c>
      <c r="G1146" t="s">
        <v>504</v>
      </c>
    </row>
    <row r="1147" spans="1:7" x14ac:dyDescent="0.25">
      <c r="A1147" t="s">
        <v>569</v>
      </c>
      <c r="B1147" t="s">
        <v>555</v>
      </c>
      <c r="C1147" t="s">
        <v>609</v>
      </c>
      <c r="D1147" t="s">
        <v>639</v>
      </c>
      <c r="E1147" t="s">
        <v>51</v>
      </c>
      <c r="F1147" t="str">
        <f t="shared" si="17"/>
        <v>DHA1435DHA1180DHA1926DHA3240L</v>
      </c>
      <c r="G1147" t="s">
        <v>504</v>
      </c>
    </row>
    <row r="1148" spans="1:7" x14ac:dyDescent="0.25">
      <c r="A1148" t="s">
        <v>569</v>
      </c>
      <c r="B1148" t="s">
        <v>555</v>
      </c>
      <c r="C1148" t="s">
        <v>609</v>
      </c>
      <c r="D1148" t="s">
        <v>641</v>
      </c>
      <c r="E1148" t="s">
        <v>4</v>
      </c>
      <c r="F1148" t="str">
        <f t="shared" si="17"/>
        <v>DHA1435DHA1180DHA1926DHA3250S</v>
      </c>
      <c r="G1148" t="s">
        <v>504</v>
      </c>
    </row>
    <row r="1149" spans="1:7" x14ac:dyDescent="0.25">
      <c r="A1149" t="s">
        <v>569</v>
      </c>
      <c r="B1149" t="s">
        <v>555</v>
      </c>
      <c r="C1149" t="s">
        <v>609</v>
      </c>
      <c r="D1149" t="s">
        <v>641</v>
      </c>
      <c r="E1149" t="s">
        <v>51</v>
      </c>
      <c r="F1149" t="str">
        <f t="shared" si="17"/>
        <v>DHA1435DHA1180DHA1926DHA3250L</v>
      </c>
      <c r="G1149" t="s">
        <v>504</v>
      </c>
    </row>
    <row r="1150" spans="1:7" x14ac:dyDescent="0.25">
      <c r="A1150" t="s">
        <v>569</v>
      </c>
      <c r="B1150" t="s">
        <v>555</v>
      </c>
      <c r="C1150" t="s">
        <v>610</v>
      </c>
      <c r="D1150" t="s">
        <v>639</v>
      </c>
      <c r="E1150" t="s">
        <v>4</v>
      </c>
      <c r="F1150" t="str">
        <f t="shared" si="17"/>
        <v>DHA1435DHA1180DHA1928DHA3240S</v>
      </c>
      <c r="G1150" t="s">
        <v>501</v>
      </c>
    </row>
    <row r="1151" spans="1:7" x14ac:dyDescent="0.25">
      <c r="A1151" t="s">
        <v>569</v>
      </c>
      <c r="B1151" t="s">
        <v>555</v>
      </c>
      <c r="C1151" t="s">
        <v>610</v>
      </c>
      <c r="D1151" t="s">
        <v>639</v>
      </c>
      <c r="E1151" t="s">
        <v>51</v>
      </c>
      <c r="F1151" t="str">
        <f t="shared" si="17"/>
        <v>DHA1435DHA1180DHA1928DHA3240L</v>
      </c>
      <c r="G1151" t="s">
        <v>504</v>
      </c>
    </row>
    <row r="1152" spans="1:7" x14ac:dyDescent="0.25">
      <c r="A1152" t="s">
        <v>569</v>
      </c>
      <c r="B1152" t="s">
        <v>555</v>
      </c>
      <c r="C1152" t="s">
        <v>610</v>
      </c>
      <c r="D1152" t="s">
        <v>641</v>
      </c>
      <c r="E1152" t="s">
        <v>4</v>
      </c>
      <c r="F1152" t="str">
        <f t="shared" si="17"/>
        <v>DHA1435DHA1180DHA1928DHA3250S</v>
      </c>
      <c r="G1152" t="s">
        <v>501</v>
      </c>
    </row>
    <row r="1153" spans="1:7" x14ac:dyDescent="0.25">
      <c r="A1153" t="s">
        <v>569</v>
      </c>
      <c r="B1153" t="s">
        <v>555</v>
      </c>
      <c r="C1153" t="s">
        <v>610</v>
      </c>
      <c r="D1153" t="s">
        <v>641</v>
      </c>
      <c r="E1153" t="s">
        <v>51</v>
      </c>
      <c r="F1153" t="str">
        <f t="shared" si="17"/>
        <v>DHA1435DHA1180DHA1928DHA3250L</v>
      </c>
      <c r="G1153" t="s">
        <v>504</v>
      </c>
    </row>
    <row r="1154" spans="1:7" x14ac:dyDescent="0.25">
      <c r="A1154" t="s">
        <v>569</v>
      </c>
      <c r="B1154" t="s">
        <v>555</v>
      </c>
      <c r="C1154" t="s">
        <v>611</v>
      </c>
      <c r="D1154" t="s">
        <v>639</v>
      </c>
      <c r="E1154" t="s">
        <v>4</v>
      </c>
      <c r="F1154" t="str">
        <f t="shared" si="17"/>
        <v>DHA1435DHA1180DHA1930DHA3240S</v>
      </c>
      <c r="G1154" t="s">
        <v>501</v>
      </c>
    </row>
    <row r="1155" spans="1:7" x14ac:dyDescent="0.25">
      <c r="A1155" t="s">
        <v>569</v>
      </c>
      <c r="B1155" t="s">
        <v>555</v>
      </c>
      <c r="C1155" t="s">
        <v>611</v>
      </c>
      <c r="D1155" t="s">
        <v>639</v>
      </c>
      <c r="E1155" t="s">
        <v>51</v>
      </c>
      <c r="F1155" t="str">
        <f t="shared" ref="F1155:F1218" si="18">CONCATENATE(A1155,B1155,C1155,D1155,E1155)</f>
        <v>DHA1435DHA1180DHA1930DHA3240L</v>
      </c>
      <c r="G1155" t="s">
        <v>504</v>
      </c>
    </row>
    <row r="1156" spans="1:7" x14ac:dyDescent="0.25">
      <c r="A1156" t="s">
        <v>569</v>
      </c>
      <c r="B1156" t="s">
        <v>555</v>
      </c>
      <c r="C1156" t="s">
        <v>611</v>
      </c>
      <c r="D1156" t="s">
        <v>641</v>
      </c>
      <c r="E1156" t="s">
        <v>4</v>
      </c>
      <c r="F1156" t="str">
        <f t="shared" si="18"/>
        <v>DHA1435DHA1180DHA1930DHA3250S</v>
      </c>
      <c r="G1156" t="s">
        <v>501</v>
      </c>
    </row>
    <row r="1157" spans="1:7" x14ac:dyDescent="0.25">
      <c r="A1157" t="s">
        <v>569</v>
      </c>
      <c r="B1157" t="s">
        <v>555</v>
      </c>
      <c r="C1157" t="s">
        <v>611</v>
      </c>
      <c r="D1157" t="s">
        <v>641</v>
      </c>
      <c r="E1157" t="s">
        <v>51</v>
      </c>
      <c r="F1157" t="str">
        <f t="shared" si="18"/>
        <v>DHA1435DHA1180DHA1930DHA3250L</v>
      </c>
      <c r="G1157" t="s">
        <v>504</v>
      </c>
    </row>
    <row r="1158" spans="1:7" x14ac:dyDescent="0.25">
      <c r="A1158" t="s">
        <v>569</v>
      </c>
      <c r="B1158" t="s">
        <v>555</v>
      </c>
      <c r="C1158" t="s">
        <v>612</v>
      </c>
      <c r="D1158" t="s">
        <v>639</v>
      </c>
      <c r="E1158" t="s">
        <v>4</v>
      </c>
      <c r="F1158" t="str">
        <f t="shared" si="18"/>
        <v>DHA1435DHA1180DHA1932DHA3240S</v>
      </c>
      <c r="G1158" t="s">
        <v>501</v>
      </c>
    </row>
    <row r="1159" spans="1:7" x14ac:dyDescent="0.25">
      <c r="A1159" t="s">
        <v>569</v>
      </c>
      <c r="B1159" t="s">
        <v>555</v>
      </c>
      <c r="C1159" t="s">
        <v>612</v>
      </c>
      <c r="D1159" t="s">
        <v>639</v>
      </c>
      <c r="E1159" t="s">
        <v>51</v>
      </c>
      <c r="F1159" t="str">
        <f t="shared" si="18"/>
        <v>DHA1435DHA1180DHA1932DHA3240L</v>
      </c>
      <c r="G1159" t="s">
        <v>504</v>
      </c>
    </row>
    <row r="1160" spans="1:7" x14ac:dyDescent="0.25">
      <c r="A1160" t="s">
        <v>569</v>
      </c>
      <c r="B1160" t="s">
        <v>555</v>
      </c>
      <c r="C1160" t="s">
        <v>612</v>
      </c>
      <c r="D1160" t="s">
        <v>641</v>
      </c>
      <c r="E1160" t="s">
        <v>4</v>
      </c>
      <c r="F1160" t="str">
        <f t="shared" si="18"/>
        <v>DHA1435DHA1180DHA1932DHA3250S</v>
      </c>
      <c r="G1160" t="s">
        <v>501</v>
      </c>
    </row>
    <row r="1161" spans="1:7" x14ac:dyDescent="0.25">
      <c r="A1161" t="s">
        <v>569</v>
      </c>
      <c r="B1161" t="s">
        <v>555</v>
      </c>
      <c r="C1161" t="s">
        <v>612</v>
      </c>
      <c r="D1161" t="s">
        <v>641</v>
      </c>
      <c r="E1161" t="s">
        <v>51</v>
      </c>
      <c r="F1161" t="str">
        <f t="shared" si="18"/>
        <v>DHA1435DHA1180DHA1932DHA3250L</v>
      </c>
      <c r="G1161" t="s">
        <v>504</v>
      </c>
    </row>
    <row r="1162" spans="1:7" x14ac:dyDescent="0.25">
      <c r="A1162" t="s">
        <v>569</v>
      </c>
      <c r="B1162" t="s">
        <v>555</v>
      </c>
      <c r="C1162" t="s">
        <v>613</v>
      </c>
      <c r="D1162" t="s">
        <v>639</v>
      </c>
      <c r="E1162" t="s">
        <v>4</v>
      </c>
      <c r="F1162" t="str">
        <f t="shared" si="18"/>
        <v>DHA1435DHA1180DHA1934DHA3240S</v>
      </c>
      <c r="G1162" t="s">
        <v>501</v>
      </c>
    </row>
    <row r="1163" spans="1:7" x14ac:dyDescent="0.25">
      <c r="A1163" t="s">
        <v>569</v>
      </c>
      <c r="B1163" t="s">
        <v>555</v>
      </c>
      <c r="C1163" t="s">
        <v>613</v>
      </c>
      <c r="D1163" t="s">
        <v>639</v>
      </c>
      <c r="E1163" t="s">
        <v>51</v>
      </c>
      <c r="F1163" t="str">
        <f t="shared" si="18"/>
        <v>DHA1435DHA1180DHA1934DHA3240L</v>
      </c>
      <c r="G1163" t="s">
        <v>504</v>
      </c>
    </row>
    <row r="1164" spans="1:7" x14ac:dyDescent="0.25">
      <c r="A1164" t="s">
        <v>569</v>
      </c>
      <c r="B1164" t="s">
        <v>555</v>
      </c>
      <c r="C1164" t="s">
        <v>613</v>
      </c>
      <c r="D1164" t="s">
        <v>641</v>
      </c>
      <c r="E1164" t="s">
        <v>4</v>
      </c>
      <c r="F1164" t="str">
        <f t="shared" si="18"/>
        <v>DHA1435DHA1180DHA1934DHA3250S</v>
      </c>
      <c r="G1164" t="s">
        <v>501</v>
      </c>
    </row>
    <row r="1165" spans="1:7" x14ac:dyDescent="0.25">
      <c r="A1165" t="s">
        <v>569</v>
      </c>
      <c r="B1165" t="s">
        <v>555</v>
      </c>
      <c r="C1165" t="s">
        <v>613</v>
      </c>
      <c r="D1165" t="s">
        <v>641</v>
      </c>
      <c r="E1165" t="s">
        <v>51</v>
      </c>
      <c r="F1165" t="str">
        <f t="shared" si="18"/>
        <v>DHA1435DHA1180DHA1934DHA3250L</v>
      </c>
      <c r="G1165" t="s">
        <v>504</v>
      </c>
    </row>
    <row r="1166" spans="1:7" x14ac:dyDescent="0.25">
      <c r="A1166" t="s">
        <v>569</v>
      </c>
      <c r="B1166" t="s">
        <v>555</v>
      </c>
      <c r="C1166" t="s">
        <v>614</v>
      </c>
      <c r="D1166" t="s">
        <v>639</v>
      </c>
      <c r="E1166" t="s">
        <v>4</v>
      </c>
      <c r="F1166" t="str">
        <f t="shared" si="18"/>
        <v>DHA1435DHA1180DHA1936DHA3240S</v>
      </c>
      <c r="G1166" t="s">
        <v>501</v>
      </c>
    </row>
    <row r="1167" spans="1:7" x14ac:dyDescent="0.25">
      <c r="A1167" t="s">
        <v>569</v>
      </c>
      <c r="B1167" t="s">
        <v>555</v>
      </c>
      <c r="C1167" t="s">
        <v>614</v>
      </c>
      <c r="D1167" t="s">
        <v>639</v>
      </c>
      <c r="E1167" t="s">
        <v>51</v>
      </c>
      <c r="F1167" t="str">
        <f t="shared" si="18"/>
        <v>DHA1435DHA1180DHA1936DHA3240L</v>
      </c>
      <c r="G1167" t="s">
        <v>501</v>
      </c>
    </row>
    <row r="1168" spans="1:7" x14ac:dyDescent="0.25">
      <c r="A1168" t="s">
        <v>569</v>
      </c>
      <c r="B1168" t="s">
        <v>555</v>
      </c>
      <c r="C1168" t="s">
        <v>614</v>
      </c>
      <c r="D1168" t="s">
        <v>641</v>
      </c>
      <c r="E1168" t="s">
        <v>4</v>
      </c>
      <c r="F1168" t="str">
        <f t="shared" si="18"/>
        <v>DHA1435DHA1180DHA1936DHA3250S</v>
      </c>
      <c r="G1168" t="s">
        <v>501</v>
      </c>
    </row>
    <row r="1169" spans="1:7" x14ac:dyDescent="0.25">
      <c r="A1169" t="s">
        <v>569</v>
      </c>
      <c r="B1169" t="s">
        <v>555</v>
      </c>
      <c r="C1169" t="s">
        <v>614</v>
      </c>
      <c r="D1169" t="s">
        <v>641</v>
      </c>
      <c r="E1169" t="s">
        <v>51</v>
      </c>
      <c r="F1169" t="str">
        <f t="shared" si="18"/>
        <v>DHA1435DHA1180DHA1936DHA3250L</v>
      </c>
      <c r="G1169" t="s">
        <v>501</v>
      </c>
    </row>
    <row r="1170" spans="1:7" x14ac:dyDescent="0.25">
      <c r="A1170" t="s">
        <v>569</v>
      </c>
      <c r="B1170" t="s">
        <v>555</v>
      </c>
      <c r="C1170" t="s">
        <v>615</v>
      </c>
      <c r="D1170" t="s">
        <v>639</v>
      </c>
      <c r="E1170" t="s">
        <v>4</v>
      </c>
      <c r="F1170" t="str">
        <f t="shared" si="18"/>
        <v>DHA1435DHA1180DHA1938DHA3240S</v>
      </c>
      <c r="G1170" t="s">
        <v>501</v>
      </c>
    </row>
    <row r="1171" spans="1:7" x14ac:dyDescent="0.25">
      <c r="A1171" t="s">
        <v>569</v>
      </c>
      <c r="B1171" t="s">
        <v>555</v>
      </c>
      <c r="C1171" t="s">
        <v>615</v>
      </c>
      <c r="D1171" t="s">
        <v>639</v>
      </c>
      <c r="E1171" t="s">
        <v>51</v>
      </c>
      <c r="F1171" t="str">
        <f t="shared" si="18"/>
        <v>DHA1435DHA1180DHA1938DHA3240L</v>
      </c>
      <c r="G1171" t="s">
        <v>501</v>
      </c>
    </row>
    <row r="1172" spans="1:7" x14ac:dyDescent="0.25">
      <c r="A1172" t="s">
        <v>569</v>
      </c>
      <c r="B1172" t="s">
        <v>555</v>
      </c>
      <c r="C1172" t="s">
        <v>615</v>
      </c>
      <c r="D1172" t="s">
        <v>641</v>
      </c>
      <c r="E1172" t="s">
        <v>4</v>
      </c>
      <c r="F1172" t="str">
        <f t="shared" si="18"/>
        <v>DHA1435DHA1180DHA1938DHA3250S</v>
      </c>
      <c r="G1172" t="s">
        <v>501</v>
      </c>
    </row>
    <row r="1173" spans="1:7" x14ac:dyDescent="0.25">
      <c r="A1173" t="s">
        <v>569</v>
      </c>
      <c r="B1173" t="s">
        <v>555</v>
      </c>
      <c r="C1173" t="s">
        <v>615</v>
      </c>
      <c r="D1173" t="s">
        <v>641</v>
      </c>
      <c r="E1173" t="s">
        <v>51</v>
      </c>
      <c r="F1173" t="str">
        <f t="shared" si="18"/>
        <v>DHA1435DHA1180DHA1938DHA3250L</v>
      </c>
      <c r="G1173" t="s">
        <v>501</v>
      </c>
    </row>
    <row r="1174" spans="1:7" x14ac:dyDescent="0.25">
      <c r="A1174" t="s">
        <v>569</v>
      </c>
      <c r="B1174" t="s">
        <v>555</v>
      </c>
      <c r="C1174" t="s">
        <v>616</v>
      </c>
      <c r="D1174" t="s">
        <v>639</v>
      </c>
      <c r="E1174" t="s">
        <v>4</v>
      </c>
      <c r="F1174" t="str">
        <f t="shared" si="18"/>
        <v>DHA1435DHA1180DHA1940DHA3240S</v>
      </c>
      <c r="G1174" t="s">
        <v>501</v>
      </c>
    </row>
    <row r="1175" spans="1:7" x14ac:dyDescent="0.25">
      <c r="A1175" t="s">
        <v>569</v>
      </c>
      <c r="B1175" t="s">
        <v>555</v>
      </c>
      <c r="C1175" t="s">
        <v>616</v>
      </c>
      <c r="D1175" t="s">
        <v>639</v>
      </c>
      <c r="E1175" t="s">
        <v>51</v>
      </c>
      <c r="F1175" t="str">
        <f t="shared" si="18"/>
        <v>DHA1435DHA1180DHA1940DHA3240L</v>
      </c>
      <c r="G1175" t="s">
        <v>501</v>
      </c>
    </row>
    <row r="1176" spans="1:7" x14ac:dyDescent="0.25">
      <c r="A1176" t="s">
        <v>569</v>
      </c>
      <c r="B1176" t="s">
        <v>555</v>
      </c>
      <c r="C1176" t="s">
        <v>616</v>
      </c>
      <c r="D1176" t="s">
        <v>641</v>
      </c>
      <c r="E1176" t="s">
        <v>4</v>
      </c>
      <c r="F1176" t="str">
        <f t="shared" si="18"/>
        <v>DHA1435DHA1180DHA1940DHA3250S</v>
      </c>
      <c r="G1176" t="s">
        <v>501</v>
      </c>
    </row>
    <row r="1177" spans="1:7" x14ac:dyDescent="0.25">
      <c r="A1177" t="s">
        <v>569</v>
      </c>
      <c r="B1177" t="s">
        <v>555</v>
      </c>
      <c r="C1177" t="s">
        <v>616</v>
      </c>
      <c r="D1177" t="s">
        <v>641</v>
      </c>
      <c r="E1177" t="s">
        <v>51</v>
      </c>
      <c r="F1177" t="str">
        <f t="shared" si="18"/>
        <v>DHA1435DHA1180DHA1940DHA3250L</v>
      </c>
      <c r="G1177" t="s">
        <v>501</v>
      </c>
    </row>
    <row r="1178" spans="1:7" x14ac:dyDescent="0.25">
      <c r="A1178" t="s">
        <v>569</v>
      </c>
      <c r="B1178" t="s">
        <v>555</v>
      </c>
      <c r="C1178" t="s">
        <v>617</v>
      </c>
      <c r="D1178" t="s">
        <v>639</v>
      </c>
      <c r="E1178" t="s">
        <v>4</v>
      </c>
      <c r="F1178" t="str">
        <f t="shared" si="18"/>
        <v>DHA1435DHA1180DHA1942DHA3240S</v>
      </c>
      <c r="G1178" t="s">
        <v>501</v>
      </c>
    </row>
    <row r="1179" spans="1:7" x14ac:dyDescent="0.25">
      <c r="A1179" t="s">
        <v>569</v>
      </c>
      <c r="B1179" t="s">
        <v>555</v>
      </c>
      <c r="C1179" t="s">
        <v>617</v>
      </c>
      <c r="D1179" t="s">
        <v>639</v>
      </c>
      <c r="E1179" t="s">
        <v>51</v>
      </c>
      <c r="F1179" t="str">
        <f t="shared" si="18"/>
        <v>DHA1435DHA1180DHA1942DHA3240L</v>
      </c>
      <c r="G1179" t="s">
        <v>501</v>
      </c>
    </row>
    <row r="1180" spans="1:7" x14ac:dyDescent="0.25">
      <c r="A1180" t="s">
        <v>569</v>
      </c>
      <c r="B1180" t="s">
        <v>555</v>
      </c>
      <c r="C1180" t="s">
        <v>617</v>
      </c>
      <c r="D1180" t="s">
        <v>641</v>
      </c>
      <c r="E1180" t="s">
        <v>4</v>
      </c>
      <c r="F1180" t="str">
        <f t="shared" si="18"/>
        <v>DHA1435DHA1180DHA1942DHA3250S</v>
      </c>
      <c r="G1180" t="s">
        <v>501</v>
      </c>
    </row>
    <row r="1181" spans="1:7" x14ac:dyDescent="0.25">
      <c r="A1181" t="s">
        <v>569</v>
      </c>
      <c r="B1181" t="s">
        <v>555</v>
      </c>
      <c r="C1181" t="s">
        <v>617</v>
      </c>
      <c r="D1181" t="s">
        <v>641</v>
      </c>
      <c r="E1181" t="s">
        <v>51</v>
      </c>
      <c r="F1181" t="str">
        <f t="shared" si="18"/>
        <v>DHA1435DHA1180DHA1942DHA3250L</v>
      </c>
      <c r="G1181" t="s">
        <v>501</v>
      </c>
    </row>
    <row r="1182" spans="1:7" x14ac:dyDescent="0.25">
      <c r="A1182" t="s">
        <v>569</v>
      </c>
      <c r="B1182" t="s">
        <v>555</v>
      </c>
      <c r="C1182" t="s">
        <v>618</v>
      </c>
      <c r="D1182" t="s">
        <v>639</v>
      </c>
      <c r="E1182" t="s">
        <v>4</v>
      </c>
      <c r="F1182" t="str">
        <f t="shared" si="18"/>
        <v>DHA1435DHA1180DHA1944DHA3240S</v>
      </c>
      <c r="G1182" t="s">
        <v>501</v>
      </c>
    </row>
    <row r="1183" spans="1:7" x14ac:dyDescent="0.25">
      <c r="A1183" t="s">
        <v>569</v>
      </c>
      <c r="B1183" t="s">
        <v>555</v>
      </c>
      <c r="C1183" t="s">
        <v>618</v>
      </c>
      <c r="D1183" t="s">
        <v>639</v>
      </c>
      <c r="E1183" t="s">
        <v>51</v>
      </c>
      <c r="F1183" t="str">
        <f t="shared" si="18"/>
        <v>DHA1435DHA1180DHA1944DHA3240L</v>
      </c>
      <c r="G1183" t="s">
        <v>501</v>
      </c>
    </row>
    <row r="1184" spans="1:7" x14ac:dyDescent="0.25">
      <c r="A1184" t="s">
        <v>569</v>
      </c>
      <c r="B1184" t="s">
        <v>555</v>
      </c>
      <c r="C1184" t="s">
        <v>618</v>
      </c>
      <c r="D1184" t="s">
        <v>641</v>
      </c>
      <c r="E1184" t="s">
        <v>4</v>
      </c>
      <c r="F1184" t="str">
        <f t="shared" si="18"/>
        <v>DHA1435DHA1180DHA1944DHA3250S</v>
      </c>
      <c r="G1184" t="s">
        <v>501</v>
      </c>
    </row>
    <row r="1185" spans="1:7" x14ac:dyDescent="0.25">
      <c r="A1185" t="s">
        <v>569</v>
      </c>
      <c r="B1185" t="s">
        <v>555</v>
      </c>
      <c r="C1185" t="s">
        <v>618</v>
      </c>
      <c r="D1185" t="s">
        <v>641</v>
      </c>
      <c r="E1185" t="s">
        <v>51</v>
      </c>
      <c r="F1185" t="str">
        <f t="shared" si="18"/>
        <v>DHA1435DHA1180DHA1944DHA3250L</v>
      </c>
      <c r="G1185" t="s">
        <v>501</v>
      </c>
    </row>
    <row r="1186" spans="1:7" x14ac:dyDescent="0.25">
      <c r="A1186" t="s">
        <v>569</v>
      </c>
      <c r="B1186" t="s">
        <v>555</v>
      </c>
      <c r="C1186" t="s">
        <v>619</v>
      </c>
      <c r="D1186" t="s">
        <v>639</v>
      </c>
      <c r="E1186" t="s">
        <v>4</v>
      </c>
      <c r="F1186" t="str">
        <f t="shared" si="18"/>
        <v>DHA1435DHA1180DHA1946DHA3240S</v>
      </c>
      <c r="G1186" t="s">
        <v>501</v>
      </c>
    </row>
    <row r="1187" spans="1:7" x14ac:dyDescent="0.25">
      <c r="A1187" t="s">
        <v>569</v>
      </c>
      <c r="B1187" t="s">
        <v>555</v>
      </c>
      <c r="C1187" t="s">
        <v>619</v>
      </c>
      <c r="D1187" t="s">
        <v>639</v>
      </c>
      <c r="E1187" t="s">
        <v>51</v>
      </c>
      <c r="F1187" t="str">
        <f t="shared" si="18"/>
        <v>DHA1435DHA1180DHA1946DHA3240L</v>
      </c>
      <c r="G1187" t="s">
        <v>501</v>
      </c>
    </row>
    <row r="1188" spans="1:7" x14ac:dyDescent="0.25">
      <c r="A1188" t="s">
        <v>569</v>
      </c>
      <c r="B1188" t="s">
        <v>555</v>
      </c>
      <c r="C1188" t="s">
        <v>619</v>
      </c>
      <c r="D1188" t="s">
        <v>641</v>
      </c>
      <c r="E1188" t="s">
        <v>4</v>
      </c>
      <c r="F1188" t="str">
        <f t="shared" si="18"/>
        <v>DHA1435DHA1180DHA1946DHA3250S</v>
      </c>
      <c r="G1188" t="s">
        <v>501</v>
      </c>
    </row>
    <row r="1189" spans="1:7" x14ac:dyDescent="0.25">
      <c r="A1189" t="s">
        <v>569</v>
      </c>
      <c r="B1189" t="s">
        <v>555</v>
      </c>
      <c r="C1189" t="s">
        <v>619</v>
      </c>
      <c r="D1189" t="s">
        <v>641</v>
      </c>
      <c r="E1189" t="s">
        <v>51</v>
      </c>
      <c r="F1189" t="str">
        <f t="shared" si="18"/>
        <v>DHA1435DHA1180DHA1946DHA3250L</v>
      </c>
      <c r="G1189" t="s">
        <v>501</v>
      </c>
    </row>
    <row r="1190" spans="1:7" x14ac:dyDescent="0.25">
      <c r="A1190" t="s">
        <v>569</v>
      </c>
      <c r="B1190" t="s">
        <v>555</v>
      </c>
      <c r="C1190" t="s">
        <v>620</v>
      </c>
      <c r="D1190" t="s">
        <v>639</v>
      </c>
      <c r="E1190" t="s">
        <v>4</v>
      </c>
      <c r="F1190" t="str">
        <f t="shared" si="18"/>
        <v>DHA1435DHA1180DHA1948DHA3240S</v>
      </c>
      <c r="G1190" t="s">
        <v>723</v>
      </c>
    </row>
    <row r="1191" spans="1:7" x14ac:dyDescent="0.25">
      <c r="A1191" t="s">
        <v>569</v>
      </c>
      <c r="B1191" t="s">
        <v>555</v>
      </c>
      <c r="C1191" t="s">
        <v>620</v>
      </c>
      <c r="D1191" t="s">
        <v>639</v>
      </c>
      <c r="E1191" t="s">
        <v>51</v>
      </c>
      <c r="F1191" t="str">
        <f t="shared" si="18"/>
        <v>DHA1435DHA1180DHA1948DHA3240L</v>
      </c>
      <c r="G1191" t="s">
        <v>501</v>
      </c>
    </row>
    <row r="1192" spans="1:7" x14ac:dyDescent="0.25">
      <c r="A1192" t="s">
        <v>569</v>
      </c>
      <c r="B1192" t="s">
        <v>555</v>
      </c>
      <c r="C1192" t="s">
        <v>620</v>
      </c>
      <c r="D1192" t="s">
        <v>641</v>
      </c>
      <c r="E1192" t="s">
        <v>4</v>
      </c>
      <c r="F1192" t="str">
        <f t="shared" si="18"/>
        <v>DHA1435DHA1180DHA1948DHA3250S</v>
      </c>
      <c r="G1192" t="s">
        <v>723</v>
      </c>
    </row>
    <row r="1193" spans="1:7" x14ac:dyDescent="0.25">
      <c r="A1193" t="s">
        <v>569</v>
      </c>
      <c r="B1193" t="s">
        <v>555</v>
      </c>
      <c r="C1193" t="s">
        <v>620</v>
      </c>
      <c r="D1193" t="s">
        <v>641</v>
      </c>
      <c r="E1193" t="s">
        <v>51</v>
      </c>
      <c r="F1193" t="str">
        <f t="shared" si="18"/>
        <v>DHA1435DHA1180DHA1948DHA3250L</v>
      </c>
      <c r="G1193" t="s">
        <v>501</v>
      </c>
    </row>
    <row r="1194" spans="1:7" x14ac:dyDescent="0.25">
      <c r="A1194" t="s">
        <v>569</v>
      </c>
      <c r="B1194" t="s">
        <v>555</v>
      </c>
      <c r="C1194" t="s">
        <v>621</v>
      </c>
      <c r="D1194" t="s">
        <v>639</v>
      </c>
      <c r="E1194" t="s">
        <v>4</v>
      </c>
      <c r="F1194" t="str">
        <f t="shared" si="18"/>
        <v>DHA1435DHA1180DHA1950DHA3240S</v>
      </c>
      <c r="G1194" t="s">
        <v>723</v>
      </c>
    </row>
    <row r="1195" spans="1:7" x14ac:dyDescent="0.25">
      <c r="A1195" t="s">
        <v>569</v>
      </c>
      <c r="B1195" t="s">
        <v>555</v>
      </c>
      <c r="C1195" t="s">
        <v>621</v>
      </c>
      <c r="D1195" t="s">
        <v>639</v>
      </c>
      <c r="E1195" t="s">
        <v>51</v>
      </c>
      <c r="F1195" t="str">
        <f t="shared" si="18"/>
        <v>DHA1435DHA1180DHA1950DHA3240L</v>
      </c>
      <c r="G1195" t="s">
        <v>501</v>
      </c>
    </row>
    <row r="1196" spans="1:7" x14ac:dyDescent="0.25">
      <c r="A1196" t="s">
        <v>569</v>
      </c>
      <c r="B1196" t="s">
        <v>555</v>
      </c>
      <c r="C1196" t="s">
        <v>621</v>
      </c>
      <c r="D1196" t="s">
        <v>641</v>
      </c>
      <c r="E1196" t="s">
        <v>4</v>
      </c>
      <c r="F1196" t="str">
        <f t="shared" si="18"/>
        <v>DHA1435DHA1180DHA1950DHA3250S</v>
      </c>
      <c r="G1196" t="s">
        <v>723</v>
      </c>
    </row>
    <row r="1197" spans="1:7" x14ac:dyDescent="0.25">
      <c r="A1197" t="s">
        <v>569</v>
      </c>
      <c r="B1197" t="s">
        <v>555</v>
      </c>
      <c r="C1197" t="s">
        <v>621</v>
      </c>
      <c r="D1197" t="s">
        <v>641</v>
      </c>
      <c r="E1197" t="s">
        <v>51</v>
      </c>
      <c r="F1197" t="str">
        <f t="shared" si="18"/>
        <v>DHA1435DHA1180DHA1950DHA3250L</v>
      </c>
      <c r="G1197" t="s">
        <v>501</v>
      </c>
    </row>
    <row r="1198" spans="1:7" x14ac:dyDescent="0.25">
      <c r="A1198" t="s">
        <v>569</v>
      </c>
      <c r="B1198" t="s">
        <v>555</v>
      </c>
      <c r="C1198" t="s">
        <v>622</v>
      </c>
      <c r="D1198" t="s">
        <v>639</v>
      </c>
      <c r="E1198" t="s">
        <v>4</v>
      </c>
      <c r="F1198" t="str">
        <f t="shared" si="18"/>
        <v>DHA1435DHA1180DHA1952DHA3240S</v>
      </c>
      <c r="G1198" t="s">
        <v>723</v>
      </c>
    </row>
    <row r="1199" spans="1:7" x14ac:dyDescent="0.25">
      <c r="A1199" t="s">
        <v>569</v>
      </c>
      <c r="B1199" t="s">
        <v>555</v>
      </c>
      <c r="C1199" t="s">
        <v>622</v>
      </c>
      <c r="D1199" t="s">
        <v>639</v>
      </c>
      <c r="E1199" t="s">
        <v>51</v>
      </c>
      <c r="F1199" t="str">
        <f t="shared" si="18"/>
        <v>DHA1435DHA1180DHA1952DHA3240L</v>
      </c>
      <c r="G1199" t="s">
        <v>501</v>
      </c>
    </row>
    <row r="1200" spans="1:7" x14ac:dyDescent="0.25">
      <c r="A1200" t="s">
        <v>569</v>
      </c>
      <c r="B1200" t="s">
        <v>555</v>
      </c>
      <c r="C1200" t="s">
        <v>622</v>
      </c>
      <c r="D1200" t="s">
        <v>641</v>
      </c>
      <c r="E1200" t="s">
        <v>4</v>
      </c>
      <c r="F1200" t="str">
        <f t="shared" si="18"/>
        <v>DHA1435DHA1180DHA1952DHA3250S</v>
      </c>
      <c r="G1200" t="s">
        <v>723</v>
      </c>
    </row>
    <row r="1201" spans="1:7" x14ac:dyDescent="0.25">
      <c r="A1201" t="s">
        <v>569</v>
      </c>
      <c r="B1201" t="s">
        <v>555</v>
      </c>
      <c r="C1201" t="s">
        <v>622</v>
      </c>
      <c r="D1201" t="s">
        <v>641</v>
      </c>
      <c r="E1201" t="s">
        <v>51</v>
      </c>
      <c r="F1201" t="str">
        <f t="shared" si="18"/>
        <v>DHA1435DHA1180DHA1952DHA3250L</v>
      </c>
      <c r="G1201" t="s">
        <v>501</v>
      </c>
    </row>
    <row r="1202" spans="1:7" x14ac:dyDescent="0.25">
      <c r="A1202" t="s">
        <v>569</v>
      </c>
      <c r="B1202" t="s">
        <v>555</v>
      </c>
      <c r="C1202" t="s">
        <v>623</v>
      </c>
      <c r="D1202" t="s">
        <v>639</v>
      </c>
      <c r="E1202" t="s">
        <v>4</v>
      </c>
      <c r="F1202" t="str">
        <f t="shared" si="18"/>
        <v>DHA1435DHA1180DHA1954DHA3240S</v>
      </c>
      <c r="G1202" t="s">
        <v>723</v>
      </c>
    </row>
    <row r="1203" spans="1:7" x14ac:dyDescent="0.25">
      <c r="A1203" t="s">
        <v>569</v>
      </c>
      <c r="B1203" t="s">
        <v>555</v>
      </c>
      <c r="C1203" t="s">
        <v>623</v>
      </c>
      <c r="D1203" t="s">
        <v>639</v>
      </c>
      <c r="E1203" t="s">
        <v>51</v>
      </c>
      <c r="F1203" t="str">
        <f t="shared" si="18"/>
        <v>DHA1435DHA1180DHA1954DHA3240L</v>
      </c>
      <c r="G1203" t="s">
        <v>501</v>
      </c>
    </row>
    <row r="1204" spans="1:7" x14ac:dyDescent="0.25">
      <c r="A1204" t="s">
        <v>569</v>
      </c>
      <c r="B1204" t="s">
        <v>555</v>
      </c>
      <c r="C1204" t="s">
        <v>623</v>
      </c>
      <c r="D1204" t="s">
        <v>641</v>
      </c>
      <c r="E1204" t="s">
        <v>4</v>
      </c>
      <c r="F1204" t="str">
        <f t="shared" si="18"/>
        <v>DHA1435DHA1180DHA1954DHA3250S</v>
      </c>
      <c r="G1204" t="s">
        <v>723</v>
      </c>
    </row>
    <row r="1205" spans="1:7" x14ac:dyDescent="0.25">
      <c r="A1205" t="s">
        <v>569</v>
      </c>
      <c r="B1205" t="s">
        <v>555</v>
      </c>
      <c r="C1205" t="s">
        <v>623</v>
      </c>
      <c r="D1205" t="s">
        <v>641</v>
      </c>
      <c r="E1205" t="s">
        <v>51</v>
      </c>
      <c r="F1205" t="str">
        <f t="shared" si="18"/>
        <v>DHA1435DHA1180DHA1954DHA3250L</v>
      </c>
      <c r="G1205" t="s">
        <v>501</v>
      </c>
    </row>
    <row r="1206" spans="1:7" x14ac:dyDescent="0.25">
      <c r="A1206" t="s">
        <v>569</v>
      </c>
      <c r="B1206" t="s">
        <v>555</v>
      </c>
      <c r="C1206" t="s">
        <v>624</v>
      </c>
      <c r="D1206" t="s">
        <v>639</v>
      </c>
      <c r="E1206" t="s">
        <v>4</v>
      </c>
      <c r="F1206" t="str">
        <f t="shared" si="18"/>
        <v>DHA1435DHA1180DHA1956DHA3240S</v>
      </c>
      <c r="G1206" t="s">
        <v>723</v>
      </c>
    </row>
    <row r="1207" spans="1:7" x14ac:dyDescent="0.25">
      <c r="A1207" t="s">
        <v>569</v>
      </c>
      <c r="B1207" t="s">
        <v>555</v>
      </c>
      <c r="C1207" t="s">
        <v>624</v>
      </c>
      <c r="D1207" t="s">
        <v>639</v>
      </c>
      <c r="E1207" t="s">
        <v>51</v>
      </c>
      <c r="F1207" t="str">
        <f t="shared" si="18"/>
        <v>DHA1435DHA1180DHA1956DHA3240L</v>
      </c>
      <c r="G1207" t="s">
        <v>501</v>
      </c>
    </row>
    <row r="1208" spans="1:7" x14ac:dyDescent="0.25">
      <c r="A1208" t="s">
        <v>569</v>
      </c>
      <c r="B1208" t="s">
        <v>555</v>
      </c>
      <c r="C1208" t="s">
        <v>624</v>
      </c>
      <c r="D1208" t="s">
        <v>641</v>
      </c>
      <c r="E1208" t="s">
        <v>4</v>
      </c>
      <c r="F1208" t="str">
        <f t="shared" si="18"/>
        <v>DHA1435DHA1180DHA1956DHA3250S</v>
      </c>
      <c r="G1208" t="s">
        <v>723</v>
      </c>
    </row>
    <row r="1209" spans="1:7" x14ac:dyDescent="0.25">
      <c r="A1209" t="s">
        <v>569</v>
      </c>
      <c r="B1209" t="s">
        <v>555</v>
      </c>
      <c r="C1209" t="s">
        <v>624</v>
      </c>
      <c r="D1209" t="s">
        <v>641</v>
      </c>
      <c r="E1209" t="s">
        <v>51</v>
      </c>
      <c r="F1209" t="str">
        <f t="shared" si="18"/>
        <v>DHA1435DHA1180DHA1956DHA3250L</v>
      </c>
      <c r="G1209" t="s">
        <v>723</v>
      </c>
    </row>
    <row r="1210" spans="1:7" x14ac:dyDescent="0.25">
      <c r="A1210" t="s">
        <v>569</v>
      </c>
      <c r="B1210" t="s">
        <v>555</v>
      </c>
      <c r="C1210" t="s">
        <v>625</v>
      </c>
      <c r="D1210" t="s">
        <v>639</v>
      </c>
      <c r="E1210" t="s">
        <v>4</v>
      </c>
      <c r="F1210" t="str">
        <f t="shared" si="18"/>
        <v>DHA1435DHA1180DHA1958DHA3240S</v>
      </c>
      <c r="G1210" t="s">
        <v>723</v>
      </c>
    </row>
    <row r="1211" spans="1:7" x14ac:dyDescent="0.25">
      <c r="A1211" t="s">
        <v>569</v>
      </c>
      <c r="B1211" t="s">
        <v>555</v>
      </c>
      <c r="C1211" t="s">
        <v>625</v>
      </c>
      <c r="D1211" t="s">
        <v>639</v>
      </c>
      <c r="E1211" t="s">
        <v>51</v>
      </c>
      <c r="F1211" t="str">
        <f t="shared" si="18"/>
        <v>DHA1435DHA1180DHA1958DHA3240L</v>
      </c>
      <c r="G1211" t="s">
        <v>723</v>
      </c>
    </row>
    <row r="1212" spans="1:7" x14ac:dyDescent="0.25">
      <c r="A1212" t="s">
        <v>569</v>
      </c>
      <c r="B1212" t="s">
        <v>555</v>
      </c>
      <c r="C1212" t="s">
        <v>625</v>
      </c>
      <c r="D1212" t="s">
        <v>641</v>
      </c>
      <c r="E1212" t="s">
        <v>4</v>
      </c>
      <c r="F1212" t="str">
        <f t="shared" si="18"/>
        <v>DHA1435DHA1180DHA1958DHA3250S</v>
      </c>
      <c r="G1212" t="s">
        <v>723</v>
      </c>
    </row>
    <row r="1213" spans="1:7" x14ac:dyDescent="0.25">
      <c r="A1213" t="s">
        <v>569</v>
      </c>
      <c r="B1213" t="s">
        <v>555</v>
      </c>
      <c r="C1213" t="s">
        <v>625</v>
      </c>
      <c r="D1213" t="s">
        <v>641</v>
      </c>
      <c r="E1213" t="s">
        <v>51</v>
      </c>
      <c r="F1213" t="str">
        <f t="shared" si="18"/>
        <v>DHA1435DHA1180DHA1958DHA3250L</v>
      </c>
      <c r="G1213" t="s">
        <v>723</v>
      </c>
    </row>
    <row r="1214" spans="1:7" x14ac:dyDescent="0.25">
      <c r="A1214" t="s">
        <v>569</v>
      </c>
      <c r="B1214" t="s">
        <v>555</v>
      </c>
      <c r="C1214" t="s">
        <v>626</v>
      </c>
      <c r="D1214" t="s">
        <v>639</v>
      </c>
      <c r="E1214" t="s">
        <v>4</v>
      </c>
      <c r="F1214" t="str">
        <f t="shared" si="18"/>
        <v>DHA1435DHA1180DHA1960DHA3240S</v>
      </c>
      <c r="G1214" t="s">
        <v>723</v>
      </c>
    </row>
    <row r="1215" spans="1:7" x14ac:dyDescent="0.25">
      <c r="A1215" t="s">
        <v>569</v>
      </c>
      <c r="B1215" t="s">
        <v>555</v>
      </c>
      <c r="C1215" t="s">
        <v>626</v>
      </c>
      <c r="D1215" t="s">
        <v>639</v>
      </c>
      <c r="E1215" t="s">
        <v>51</v>
      </c>
      <c r="F1215" t="str">
        <f t="shared" si="18"/>
        <v>DHA1435DHA1180DHA1960DHA3240L</v>
      </c>
      <c r="G1215" t="s">
        <v>723</v>
      </c>
    </row>
    <row r="1216" spans="1:7" x14ac:dyDescent="0.25">
      <c r="A1216" t="s">
        <v>569</v>
      </c>
      <c r="B1216" t="s">
        <v>555</v>
      </c>
      <c r="C1216" t="s">
        <v>626</v>
      </c>
      <c r="D1216" t="s">
        <v>641</v>
      </c>
      <c r="E1216" t="s">
        <v>4</v>
      </c>
      <c r="F1216" t="str">
        <f t="shared" si="18"/>
        <v>DHA1435DHA1180DHA1960DHA3250S</v>
      </c>
      <c r="G1216" t="s">
        <v>723</v>
      </c>
    </row>
    <row r="1217" spans="1:7" x14ac:dyDescent="0.25">
      <c r="A1217" t="s">
        <v>569</v>
      </c>
      <c r="B1217" t="s">
        <v>555</v>
      </c>
      <c r="C1217" t="s">
        <v>626</v>
      </c>
      <c r="D1217" t="s">
        <v>641</v>
      </c>
      <c r="E1217" t="s">
        <v>51</v>
      </c>
      <c r="F1217" t="str">
        <f t="shared" si="18"/>
        <v>DHA1435DHA1180DHA1960DHA3250L</v>
      </c>
      <c r="G1217" t="s">
        <v>723</v>
      </c>
    </row>
    <row r="1218" spans="1:7" x14ac:dyDescent="0.25">
      <c r="A1218" t="s">
        <v>570</v>
      </c>
      <c r="B1218" t="s">
        <v>550</v>
      </c>
      <c r="C1218" t="s">
        <v>608</v>
      </c>
      <c r="D1218" t="s">
        <v>639</v>
      </c>
      <c r="E1218" t="s">
        <v>4</v>
      </c>
      <c r="F1218" t="str">
        <f t="shared" si="18"/>
        <v>DHA1445DHA1150DHA1924DHA3240S</v>
      </c>
      <c r="G1218" t="s">
        <v>504</v>
      </c>
    </row>
    <row r="1219" spans="1:7" x14ac:dyDescent="0.25">
      <c r="A1219" t="s">
        <v>570</v>
      </c>
      <c r="B1219" t="s">
        <v>550</v>
      </c>
      <c r="C1219" t="s">
        <v>608</v>
      </c>
      <c r="D1219" t="s">
        <v>639</v>
      </c>
      <c r="E1219" t="s">
        <v>51</v>
      </c>
      <c r="F1219" t="str">
        <f t="shared" ref="F1219:F1282" si="19">CONCATENATE(A1219,B1219,C1219,D1219,E1219)</f>
        <v>DHA1445DHA1150DHA1924DHA3240L</v>
      </c>
      <c r="G1219" t="s">
        <v>504</v>
      </c>
    </row>
    <row r="1220" spans="1:7" x14ac:dyDescent="0.25">
      <c r="A1220" t="s">
        <v>570</v>
      </c>
      <c r="B1220" t="s">
        <v>550</v>
      </c>
      <c r="C1220" t="s">
        <v>608</v>
      </c>
      <c r="D1220" t="s">
        <v>641</v>
      </c>
      <c r="E1220" t="s">
        <v>4</v>
      </c>
      <c r="F1220" t="str">
        <f t="shared" si="19"/>
        <v>DHA1445DHA1150DHA1924DHA3250S</v>
      </c>
      <c r="G1220" t="s">
        <v>501</v>
      </c>
    </row>
    <row r="1221" spans="1:7" x14ac:dyDescent="0.25">
      <c r="A1221" t="s">
        <v>570</v>
      </c>
      <c r="B1221" t="s">
        <v>550</v>
      </c>
      <c r="C1221" t="s">
        <v>608</v>
      </c>
      <c r="D1221" t="s">
        <v>641</v>
      </c>
      <c r="E1221" t="s">
        <v>51</v>
      </c>
      <c r="F1221" t="str">
        <f t="shared" si="19"/>
        <v>DHA1445DHA1150DHA1924DHA3250L</v>
      </c>
      <c r="G1221" t="s">
        <v>504</v>
      </c>
    </row>
    <row r="1222" spans="1:7" x14ac:dyDescent="0.25">
      <c r="A1222" t="s">
        <v>570</v>
      </c>
      <c r="B1222" t="s">
        <v>550</v>
      </c>
      <c r="C1222" t="s">
        <v>609</v>
      </c>
      <c r="D1222" t="s">
        <v>639</v>
      </c>
      <c r="E1222" t="s">
        <v>4</v>
      </c>
      <c r="F1222" t="str">
        <f t="shared" si="19"/>
        <v>DHA1445DHA1150DHA1926DHA3240S</v>
      </c>
      <c r="G1222" t="s">
        <v>501</v>
      </c>
    </row>
    <row r="1223" spans="1:7" x14ac:dyDescent="0.25">
      <c r="A1223" t="s">
        <v>570</v>
      </c>
      <c r="B1223" t="s">
        <v>550</v>
      </c>
      <c r="C1223" t="s">
        <v>609</v>
      </c>
      <c r="D1223" t="s">
        <v>639</v>
      </c>
      <c r="E1223" t="s">
        <v>51</v>
      </c>
      <c r="F1223" t="str">
        <f t="shared" si="19"/>
        <v>DHA1445DHA1150DHA1926DHA3240L</v>
      </c>
      <c r="G1223" t="s">
        <v>504</v>
      </c>
    </row>
    <row r="1224" spans="1:7" x14ac:dyDescent="0.25">
      <c r="A1224" t="s">
        <v>570</v>
      </c>
      <c r="B1224" t="s">
        <v>550</v>
      </c>
      <c r="C1224" t="s">
        <v>609</v>
      </c>
      <c r="D1224" t="s">
        <v>641</v>
      </c>
      <c r="E1224" t="s">
        <v>4</v>
      </c>
      <c r="F1224" t="str">
        <f t="shared" si="19"/>
        <v>DHA1445DHA1150DHA1926DHA3250S</v>
      </c>
      <c r="G1224" t="s">
        <v>501</v>
      </c>
    </row>
    <row r="1225" spans="1:7" x14ac:dyDescent="0.25">
      <c r="A1225" t="s">
        <v>570</v>
      </c>
      <c r="B1225" t="s">
        <v>550</v>
      </c>
      <c r="C1225" t="s">
        <v>609</v>
      </c>
      <c r="D1225" t="s">
        <v>641</v>
      </c>
      <c r="E1225" t="s">
        <v>51</v>
      </c>
      <c r="F1225" t="str">
        <f t="shared" si="19"/>
        <v>DHA1445DHA1150DHA1926DHA3250L</v>
      </c>
      <c r="G1225" t="s">
        <v>504</v>
      </c>
    </row>
    <row r="1226" spans="1:7" x14ac:dyDescent="0.25">
      <c r="A1226" t="s">
        <v>570</v>
      </c>
      <c r="B1226" t="s">
        <v>550</v>
      </c>
      <c r="C1226" t="s">
        <v>610</v>
      </c>
      <c r="D1226" t="s">
        <v>639</v>
      </c>
      <c r="E1226" t="s">
        <v>4</v>
      </c>
      <c r="F1226" t="str">
        <f t="shared" si="19"/>
        <v>DHA1445DHA1150DHA1928DHA3240S</v>
      </c>
      <c r="G1226" t="s">
        <v>501</v>
      </c>
    </row>
    <row r="1227" spans="1:7" x14ac:dyDescent="0.25">
      <c r="A1227" t="s">
        <v>570</v>
      </c>
      <c r="B1227" t="s">
        <v>550</v>
      </c>
      <c r="C1227" t="s">
        <v>610</v>
      </c>
      <c r="D1227" t="s">
        <v>639</v>
      </c>
      <c r="E1227" t="s">
        <v>51</v>
      </c>
      <c r="F1227" t="str">
        <f t="shared" si="19"/>
        <v>DHA1445DHA1150DHA1928DHA3240L</v>
      </c>
      <c r="G1227" t="s">
        <v>504</v>
      </c>
    </row>
    <row r="1228" spans="1:7" x14ac:dyDescent="0.25">
      <c r="A1228" t="s">
        <v>570</v>
      </c>
      <c r="B1228" t="s">
        <v>550</v>
      </c>
      <c r="C1228" t="s">
        <v>610</v>
      </c>
      <c r="D1228" t="s">
        <v>641</v>
      </c>
      <c r="E1228" t="s">
        <v>4</v>
      </c>
      <c r="F1228" t="str">
        <f t="shared" si="19"/>
        <v>DHA1445DHA1150DHA1928DHA3250S</v>
      </c>
      <c r="G1228" t="s">
        <v>501</v>
      </c>
    </row>
    <row r="1229" spans="1:7" x14ac:dyDescent="0.25">
      <c r="A1229" t="s">
        <v>570</v>
      </c>
      <c r="B1229" t="s">
        <v>550</v>
      </c>
      <c r="C1229" t="s">
        <v>610</v>
      </c>
      <c r="D1229" t="s">
        <v>641</v>
      </c>
      <c r="E1229" t="s">
        <v>51</v>
      </c>
      <c r="F1229" t="str">
        <f t="shared" si="19"/>
        <v>DHA1445DHA1150DHA1928DHA3250L</v>
      </c>
      <c r="G1229" t="s">
        <v>504</v>
      </c>
    </row>
    <row r="1230" spans="1:7" x14ac:dyDescent="0.25">
      <c r="A1230" t="s">
        <v>570</v>
      </c>
      <c r="B1230" t="s">
        <v>550</v>
      </c>
      <c r="C1230" t="s">
        <v>611</v>
      </c>
      <c r="D1230" t="s">
        <v>639</v>
      </c>
      <c r="E1230" t="s">
        <v>4</v>
      </c>
      <c r="F1230" t="str">
        <f t="shared" si="19"/>
        <v>DHA1445DHA1150DHA1930DHA3240S</v>
      </c>
      <c r="G1230" t="s">
        <v>501</v>
      </c>
    </row>
    <row r="1231" spans="1:7" x14ac:dyDescent="0.25">
      <c r="A1231" t="s">
        <v>570</v>
      </c>
      <c r="B1231" t="s">
        <v>550</v>
      </c>
      <c r="C1231" t="s">
        <v>611</v>
      </c>
      <c r="D1231" t="s">
        <v>639</v>
      </c>
      <c r="E1231" t="s">
        <v>51</v>
      </c>
      <c r="F1231" t="str">
        <f t="shared" si="19"/>
        <v>DHA1445DHA1150DHA1930DHA3240L</v>
      </c>
      <c r="G1231" t="s">
        <v>504</v>
      </c>
    </row>
    <row r="1232" spans="1:7" x14ac:dyDescent="0.25">
      <c r="A1232" t="s">
        <v>570</v>
      </c>
      <c r="B1232" t="s">
        <v>550</v>
      </c>
      <c r="C1232" t="s">
        <v>611</v>
      </c>
      <c r="D1232" t="s">
        <v>641</v>
      </c>
      <c r="E1232" t="s">
        <v>4</v>
      </c>
      <c r="F1232" t="str">
        <f t="shared" si="19"/>
        <v>DHA1445DHA1150DHA1930DHA3250S</v>
      </c>
      <c r="G1232" t="s">
        <v>501</v>
      </c>
    </row>
    <row r="1233" spans="1:7" x14ac:dyDescent="0.25">
      <c r="A1233" t="s">
        <v>570</v>
      </c>
      <c r="B1233" t="s">
        <v>550</v>
      </c>
      <c r="C1233" t="s">
        <v>611</v>
      </c>
      <c r="D1233" t="s">
        <v>641</v>
      </c>
      <c r="E1233" t="s">
        <v>51</v>
      </c>
      <c r="F1233" t="str">
        <f t="shared" si="19"/>
        <v>DHA1445DHA1150DHA1930DHA3250L</v>
      </c>
      <c r="G1233" t="s">
        <v>504</v>
      </c>
    </row>
    <row r="1234" spans="1:7" x14ac:dyDescent="0.25">
      <c r="A1234" t="s">
        <v>570</v>
      </c>
      <c r="B1234" t="s">
        <v>550</v>
      </c>
      <c r="C1234" t="s">
        <v>612</v>
      </c>
      <c r="D1234" t="s">
        <v>639</v>
      </c>
      <c r="E1234" t="s">
        <v>4</v>
      </c>
      <c r="F1234" t="str">
        <f t="shared" si="19"/>
        <v>DHA1445DHA1150DHA1932DHA3240S</v>
      </c>
      <c r="G1234" t="s">
        <v>501</v>
      </c>
    </row>
    <row r="1235" spans="1:7" x14ac:dyDescent="0.25">
      <c r="A1235" t="s">
        <v>570</v>
      </c>
      <c r="B1235" t="s">
        <v>550</v>
      </c>
      <c r="C1235" t="s">
        <v>612</v>
      </c>
      <c r="D1235" t="s">
        <v>639</v>
      </c>
      <c r="E1235" t="s">
        <v>51</v>
      </c>
      <c r="F1235" t="str">
        <f t="shared" si="19"/>
        <v>DHA1445DHA1150DHA1932DHA3240L</v>
      </c>
      <c r="G1235" t="s">
        <v>504</v>
      </c>
    </row>
    <row r="1236" spans="1:7" x14ac:dyDescent="0.25">
      <c r="A1236" t="s">
        <v>570</v>
      </c>
      <c r="B1236" t="s">
        <v>550</v>
      </c>
      <c r="C1236" t="s">
        <v>612</v>
      </c>
      <c r="D1236" t="s">
        <v>641</v>
      </c>
      <c r="E1236" t="s">
        <v>4</v>
      </c>
      <c r="F1236" t="str">
        <f t="shared" si="19"/>
        <v>DHA1445DHA1150DHA1932DHA3250S</v>
      </c>
      <c r="G1236" t="s">
        <v>501</v>
      </c>
    </row>
    <row r="1237" spans="1:7" x14ac:dyDescent="0.25">
      <c r="A1237" t="s">
        <v>570</v>
      </c>
      <c r="B1237" t="s">
        <v>550</v>
      </c>
      <c r="C1237" t="s">
        <v>612</v>
      </c>
      <c r="D1237" t="s">
        <v>641</v>
      </c>
      <c r="E1237" t="s">
        <v>51</v>
      </c>
      <c r="F1237" t="str">
        <f t="shared" si="19"/>
        <v>DHA1445DHA1150DHA1932DHA3250L</v>
      </c>
      <c r="G1237" t="s">
        <v>504</v>
      </c>
    </row>
    <row r="1238" spans="1:7" x14ac:dyDescent="0.25">
      <c r="A1238" t="s">
        <v>570</v>
      </c>
      <c r="B1238" t="s">
        <v>550</v>
      </c>
      <c r="C1238" t="s">
        <v>613</v>
      </c>
      <c r="D1238" t="s">
        <v>639</v>
      </c>
      <c r="E1238" t="s">
        <v>4</v>
      </c>
      <c r="F1238" t="str">
        <f t="shared" si="19"/>
        <v>DHA1445DHA1150DHA1934DHA3240S</v>
      </c>
      <c r="G1238" t="s">
        <v>501</v>
      </c>
    </row>
    <row r="1239" spans="1:7" x14ac:dyDescent="0.25">
      <c r="A1239" t="s">
        <v>570</v>
      </c>
      <c r="B1239" t="s">
        <v>550</v>
      </c>
      <c r="C1239" t="s">
        <v>613</v>
      </c>
      <c r="D1239" t="s">
        <v>639</v>
      </c>
      <c r="E1239" t="s">
        <v>51</v>
      </c>
      <c r="F1239" t="str">
        <f t="shared" si="19"/>
        <v>DHA1445DHA1150DHA1934DHA3240L</v>
      </c>
      <c r="G1239" t="s">
        <v>504</v>
      </c>
    </row>
    <row r="1240" spans="1:7" x14ac:dyDescent="0.25">
      <c r="A1240" t="s">
        <v>570</v>
      </c>
      <c r="B1240" t="s">
        <v>550</v>
      </c>
      <c r="C1240" t="s">
        <v>613</v>
      </c>
      <c r="D1240" t="s">
        <v>641</v>
      </c>
      <c r="E1240" t="s">
        <v>4</v>
      </c>
      <c r="F1240" t="str">
        <f t="shared" si="19"/>
        <v>DHA1445DHA1150DHA1934DHA3250S</v>
      </c>
      <c r="G1240" t="s">
        <v>501</v>
      </c>
    </row>
    <row r="1241" spans="1:7" x14ac:dyDescent="0.25">
      <c r="A1241" t="s">
        <v>570</v>
      </c>
      <c r="B1241" t="s">
        <v>550</v>
      </c>
      <c r="C1241" t="s">
        <v>613</v>
      </c>
      <c r="D1241" t="s">
        <v>641</v>
      </c>
      <c r="E1241" t="s">
        <v>51</v>
      </c>
      <c r="F1241" t="str">
        <f t="shared" si="19"/>
        <v>DHA1445DHA1150DHA1934DHA3250L</v>
      </c>
      <c r="G1241" t="s">
        <v>501</v>
      </c>
    </row>
    <row r="1242" spans="1:7" x14ac:dyDescent="0.25">
      <c r="A1242" t="s">
        <v>570</v>
      </c>
      <c r="B1242" t="s">
        <v>550</v>
      </c>
      <c r="C1242" t="s">
        <v>614</v>
      </c>
      <c r="D1242" t="s">
        <v>639</v>
      </c>
      <c r="E1242" t="s">
        <v>4</v>
      </c>
      <c r="F1242" t="str">
        <f t="shared" si="19"/>
        <v>DHA1445DHA1150DHA1936DHA3240S</v>
      </c>
      <c r="G1242" t="s">
        <v>501</v>
      </c>
    </row>
    <row r="1243" spans="1:7" x14ac:dyDescent="0.25">
      <c r="A1243" t="s">
        <v>570</v>
      </c>
      <c r="B1243" t="s">
        <v>550</v>
      </c>
      <c r="C1243" t="s">
        <v>614</v>
      </c>
      <c r="D1243" t="s">
        <v>639</v>
      </c>
      <c r="E1243" t="s">
        <v>51</v>
      </c>
      <c r="F1243" t="str">
        <f t="shared" si="19"/>
        <v>DHA1445DHA1150DHA1936DHA3240L</v>
      </c>
      <c r="G1243" t="s">
        <v>501</v>
      </c>
    </row>
    <row r="1244" spans="1:7" x14ac:dyDescent="0.25">
      <c r="A1244" t="s">
        <v>570</v>
      </c>
      <c r="B1244" t="s">
        <v>550</v>
      </c>
      <c r="C1244" t="s">
        <v>614</v>
      </c>
      <c r="D1244" t="s">
        <v>641</v>
      </c>
      <c r="E1244" t="s">
        <v>4</v>
      </c>
      <c r="F1244" t="str">
        <f t="shared" si="19"/>
        <v>DHA1445DHA1150DHA1936DHA3250S</v>
      </c>
      <c r="G1244" t="s">
        <v>501</v>
      </c>
    </row>
    <row r="1245" spans="1:7" x14ac:dyDescent="0.25">
      <c r="A1245" t="s">
        <v>570</v>
      </c>
      <c r="B1245" t="s">
        <v>550</v>
      </c>
      <c r="C1245" t="s">
        <v>614</v>
      </c>
      <c r="D1245" t="s">
        <v>641</v>
      </c>
      <c r="E1245" t="s">
        <v>51</v>
      </c>
      <c r="F1245" t="str">
        <f t="shared" si="19"/>
        <v>DHA1445DHA1150DHA1936DHA3250L</v>
      </c>
      <c r="G1245" t="s">
        <v>501</v>
      </c>
    </row>
    <row r="1246" spans="1:7" x14ac:dyDescent="0.25">
      <c r="A1246" t="s">
        <v>570</v>
      </c>
      <c r="B1246" t="s">
        <v>550</v>
      </c>
      <c r="C1246" t="s">
        <v>615</v>
      </c>
      <c r="D1246" t="s">
        <v>639</v>
      </c>
      <c r="E1246" t="s">
        <v>4</v>
      </c>
      <c r="F1246" t="str">
        <f t="shared" si="19"/>
        <v>DHA1445DHA1150DHA1938DHA3240S</v>
      </c>
      <c r="G1246" t="s">
        <v>501</v>
      </c>
    </row>
    <row r="1247" spans="1:7" x14ac:dyDescent="0.25">
      <c r="A1247" t="s">
        <v>570</v>
      </c>
      <c r="B1247" t="s">
        <v>550</v>
      </c>
      <c r="C1247" t="s">
        <v>615</v>
      </c>
      <c r="D1247" t="s">
        <v>639</v>
      </c>
      <c r="E1247" t="s">
        <v>51</v>
      </c>
      <c r="F1247" t="str">
        <f t="shared" si="19"/>
        <v>DHA1445DHA1150DHA1938DHA3240L</v>
      </c>
      <c r="G1247" t="s">
        <v>501</v>
      </c>
    </row>
    <row r="1248" spans="1:7" x14ac:dyDescent="0.25">
      <c r="A1248" t="s">
        <v>570</v>
      </c>
      <c r="B1248" t="s">
        <v>550</v>
      </c>
      <c r="C1248" t="s">
        <v>615</v>
      </c>
      <c r="D1248" t="s">
        <v>641</v>
      </c>
      <c r="E1248" t="s">
        <v>4</v>
      </c>
      <c r="F1248" t="str">
        <f t="shared" si="19"/>
        <v>DHA1445DHA1150DHA1938DHA3250S</v>
      </c>
      <c r="G1248" t="s">
        <v>501</v>
      </c>
    </row>
    <row r="1249" spans="1:7" x14ac:dyDescent="0.25">
      <c r="A1249" t="s">
        <v>570</v>
      </c>
      <c r="B1249" t="s">
        <v>550</v>
      </c>
      <c r="C1249" t="s">
        <v>615</v>
      </c>
      <c r="D1249" t="s">
        <v>641</v>
      </c>
      <c r="E1249" t="s">
        <v>51</v>
      </c>
      <c r="F1249" t="str">
        <f t="shared" si="19"/>
        <v>DHA1445DHA1150DHA1938DHA3250L</v>
      </c>
      <c r="G1249" t="s">
        <v>501</v>
      </c>
    </row>
    <row r="1250" spans="1:7" x14ac:dyDescent="0.25">
      <c r="A1250" t="s">
        <v>570</v>
      </c>
      <c r="B1250" t="s">
        <v>550</v>
      </c>
      <c r="C1250" t="s">
        <v>616</v>
      </c>
      <c r="D1250" t="s">
        <v>639</v>
      </c>
      <c r="E1250" t="s">
        <v>4</v>
      </c>
      <c r="F1250" t="str">
        <f t="shared" si="19"/>
        <v>DHA1445DHA1150DHA1940DHA3240S</v>
      </c>
      <c r="G1250" t="s">
        <v>501</v>
      </c>
    </row>
    <row r="1251" spans="1:7" x14ac:dyDescent="0.25">
      <c r="A1251" t="s">
        <v>570</v>
      </c>
      <c r="B1251" t="s">
        <v>550</v>
      </c>
      <c r="C1251" t="s">
        <v>616</v>
      </c>
      <c r="D1251" t="s">
        <v>639</v>
      </c>
      <c r="E1251" t="s">
        <v>51</v>
      </c>
      <c r="F1251" t="str">
        <f t="shared" si="19"/>
        <v>DHA1445DHA1150DHA1940DHA3240L</v>
      </c>
      <c r="G1251" t="s">
        <v>501</v>
      </c>
    </row>
    <row r="1252" spans="1:7" x14ac:dyDescent="0.25">
      <c r="A1252" t="s">
        <v>570</v>
      </c>
      <c r="B1252" t="s">
        <v>550</v>
      </c>
      <c r="C1252" t="s">
        <v>616</v>
      </c>
      <c r="D1252" t="s">
        <v>641</v>
      </c>
      <c r="E1252" t="s">
        <v>4</v>
      </c>
      <c r="F1252" t="str">
        <f t="shared" si="19"/>
        <v>DHA1445DHA1150DHA1940DHA3250S</v>
      </c>
      <c r="G1252" t="s">
        <v>501</v>
      </c>
    </row>
    <row r="1253" spans="1:7" x14ac:dyDescent="0.25">
      <c r="A1253" t="s">
        <v>570</v>
      </c>
      <c r="B1253" t="s">
        <v>550</v>
      </c>
      <c r="C1253" t="s">
        <v>616</v>
      </c>
      <c r="D1253" t="s">
        <v>641</v>
      </c>
      <c r="E1253" t="s">
        <v>51</v>
      </c>
      <c r="F1253" t="str">
        <f t="shared" si="19"/>
        <v>DHA1445DHA1150DHA1940DHA3250L</v>
      </c>
      <c r="G1253" t="s">
        <v>501</v>
      </c>
    </row>
    <row r="1254" spans="1:7" x14ac:dyDescent="0.25">
      <c r="A1254" t="s">
        <v>570</v>
      </c>
      <c r="B1254" t="s">
        <v>550</v>
      </c>
      <c r="C1254" t="s">
        <v>617</v>
      </c>
      <c r="D1254" t="s">
        <v>639</v>
      </c>
      <c r="E1254" t="s">
        <v>4</v>
      </c>
      <c r="F1254" t="str">
        <f t="shared" si="19"/>
        <v>DHA1445DHA1150DHA1942DHA3240S</v>
      </c>
      <c r="G1254" t="s">
        <v>501</v>
      </c>
    </row>
    <row r="1255" spans="1:7" x14ac:dyDescent="0.25">
      <c r="A1255" t="s">
        <v>570</v>
      </c>
      <c r="B1255" t="s">
        <v>550</v>
      </c>
      <c r="C1255" t="s">
        <v>617</v>
      </c>
      <c r="D1255" t="s">
        <v>639</v>
      </c>
      <c r="E1255" t="s">
        <v>51</v>
      </c>
      <c r="F1255" t="str">
        <f t="shared" si="19"/>
        <v>DHA1445DHA1150DHA1942DHA3240L</v>
      </c>
      <c r="G1255" t="s">
        <v>501</v>
      </c>
    </row>
    <row r="1256" spans="1:7" x14ac:dyDescent="0.25">
      <c r="A1256" t="s">
        <v>570</v>
      </c>
      <c r="B1256" t="s">
        <v>550</v>
      </c>
      <c r="C1256" t="s">
        <v>617</v>
      </c>
      <c r="D1256" t="s">
        <v>641</v>
      </c>
      <c r="E1256" t="s">
        <v>4</v>
      </c>
      <c r="F1256" t="str">
        <f t="shared" si="19"/>
        <v>DHA1445DHA1150DHA1942DHA3250S</v>
      </c>
      <c r="G1256" t="s">
        <v>501</v>
      </c>
    </row>
    <row r="1257" spans="1:7" x14ac:dyDescent="0.25">
      <c r="A1257" t="s">
        <v>570</v>
      </c>
      <c r="B1257" t="s">
        <v>550</v>
      </c>
      <c r="C1257" t="s">
        <v>617</v>
      </c>
      <c r="D1257" t="s">
        <v>641</v>
      </c>
      <c r="E1257" t="s">
        <v>51</v>
      </c>
      <c r="F1257" t="str">
        <f t="shared" si="19"/>
        <v>DHA1445DHA1150DHA1942DHA3250L</v>
      </c>
      <c r="G1257" t="s">
        <v>501</v>
      </c>
    </row>
    <row r="1258" spans="1:7" x14ac:dyDescent="0.25">
      <c r="A1258" t="s">
        <v>570</v>
      </c>
      <c r="B1258" t="s">
        <v>550</v>
      </c>
      <c r="C1258" t="s">
        <v>618</v>
      </c>
      <c r="D1258" t="s">
        <v>639</v>
      </c>
      <c r="E1258" t="s">
        <v>4</v>
      </c>
      <c r="F1258" t="str">
        <f t="shared" si="19"/>
        <v>DHA1445DHA1150DHA1944DHA3240S</v>
      </c>
      <c r="G1258" t="s">
        <v>501</v>
      </c>
    </row>
    <row r="1259" spans="1:7" x14ac:dyDescent="0.25">
      <c r="A1259" t="s">
        <v>570</v>
      </c>
      <c r="B1259" t="s">
        <v>550</v>
      </c>
      <c r="C1259" t="s">
        <v>618</v>
      </c>
      <c r="D1259" t="s">
        <v>639</v>
      </c>
      <c r="E1259" t="s">
        <v>51</v>
      </c>
      <c r="F1259" t="str">
        <f t="shared" si="19"/>
        <v>DHA1445DHA1150DHA1944DHA3240L</v>
      </c>
      <c r="G1259" t="s">
        <v>501</v>
      </c>
    </row>
    <row r="1260" spans="1:7" x14ac:dyDescent="0.25">
      <c r="A1260" t="s">
        <v>570</v>
      </c>
      <c r="B1260" t="s">
        <v>550</v>
      </c>
      <c r="C1260" t="s">
        <v>618</v>
      </c>
      <c r="D1260" t="s">
        <v>641</v>
      </c>
      <c r="E1260" t="s">
        <v>4</v>
      </c>
      <c r="F1260" t="str">
        <f t="shared" si="19"/>
        <v>DHA1445DHA1150DHA1944DHA3250S</v>
      </c>
      <c r="G1260" t="s">
        <v>501</v>
      </c>
    </row>
    <row r="1261" spans="1:7" x14ac:dyDescent="0.25">
      <c r="A1261" t="s">
        <v>570</v>
      </c>
      <c r="B1261" t="s">
        <v>550</v>
      </c>
      <c r="C1261" t="s">
        <v>618</v>
      </c>
      <c r="D1261" t="s">
        <v>641</v>
      </c>
      <c r="E1261" t="s">
        <v>51</v>
      </c>
      <c r="F1261" t="str">
        <f t="shared" si="19"/>
        <v>DHA1445DHA1150DHA1944DHA3250L</v>
      </c>
      <c r="G1261" t="s">
        <v>501</v>
      </c>
    </row>
    <row r="1262" spans="1:7" x14ac:dyDescent="0.25">
      <c r="A1262" t="s">
        <v>570</v>
      </c>
      <c r="B1262" t="s">
        <v>550</v>
      </c>
      <c r="C1262" t="s">
        <v>619</v>
      </c>
      <c r="D1262" t="s">
        <v>639</v>
      </c>
      <c r="E1262" t="s">
        <v>4</v>
      </c>
      <c r="F1262" t="str">
        <f t="shared" si="19"/>
        <v>DHA1445DHA1150DHA1946DHA3240S</v>
      </c>
      <c r="G1262" t="s">
        <v>501</v>
      </c>
    </row>
    <row r="1263" spans="1:7" x14ac:dyDescent="0.25">
      <c r="A1263" t="s">
        <v>570</v>
      </c>
      <c r="B1263" t="s">
        <v>550</v>
      </c>
      <c r="C1263" t="s">
        <v>619</v>
      </c>
      <c r="D1263" t="s">
        <v>639</v>
      </c>
      <c r="E1263" t="s">
        <v>51</v>
      </c>
      <c r="F1263" t="str">
        <f t="shared" si="19"/>
        <v>DHA1445DHA1150DHA1946DHA3240L</v>
      </c>
      <c r="G1263" t="s">
        <v>501</v>
      </c>
    </row>
    <row r="1264" spans="1:7" x14ac:dyDescent="0.25">
      <c r="A1264" t="s">
        <v>570</v>
      </c>
      <c r="B1264" t="s">
        <v>550</v>
      </c>
      <c r="C1264" t="s">
        <v>619</v>
      </c>
      <c r="D1264" t="s">
        <v>641</v>
      </c>
      <c r="E1264" t="s">
        <v>4</v>
      </c>
      <c r="F1264" t="str">
        <f t="shared" si="19"/>
        <v>DHA1445DHA1150DHA1946DHA3250S</v>
      </c>
      <c r="G1264" t="s">
        <v>723</v>
      </c>
    </row>
    <row r="1265" spans="1:7" x14ac:dyDescent="0.25">
      <c r="A1265" t="s">
        <v>570</v>
      </c>
      <c r="B1265" t="s">
        <v>550</v>
      </c>
      <c r="C1265" t="s">
        <v>619</v>
      </c>
      <c r="D1265" t="s">
        <v>641</v>
      </c>
      <c r="E1265" t="s">
        <v>51</v>
      </c>
      <c r="F1265" t="str">
        <f t="shared" si="19"/>
        <v>DHA1445DHA1150DHA1946DHA3250L</v>
      </c>
      <c r="G1265" t="s">
        <v>501</v>
      </c>
    </row>
    <row r="1266" spans="1:7" x14ac:dyDescent="0.25">
      <c r="A1266" t="s">
        <v>570</v>
      </c>
      <c r="B1266" t="s">
        <v>550</v>
      </c>
      <c r="C1266" t="s">
        <v>620</v>
      </c>
      <c r="D1266" t="s">
        <v>639</v>
      </c>
      <c r="E1266" t="s">
        <v>4</v>
      </c>
      <c r="F1266" t="str">
        <f t="shared" si="19"/>
        <v>DHA1445DHA1150DHA1948DHA3240S</v>
      </c>
      <c r="G1266" t="s">
        <v>723</v>
      </c>
    </row>
    <row r="1267" spans="1:7" x14ac:dyDescent="0.25">
      <c r="A1267" t="s">
        <v>570</v>
      </c>
      <c r="B1267" t="s">
        <v>550</v>
      </c>
      <c r="C1267" t="s">
        <v>620</v>
      </c>
      <c r="D1267" t="s">
        <v>639</v>
      </c>
      <c r="E1267" t="s">
        <v>51</v>
      </c>
      <c r="F1267" t="str">
        <f t="shared" si="19"/>
        <v>DHA1445DHA1150DHA1948DHA3240L</v>
      </c>
      <c r="G1267" t="s">
        <v>501</v>
      </c>
    </row>
    <row r="1268" spans="1:7" x14ac:dyDescent="0.25">
      <c r="A1268" t="s">
        <v>570</v>
      </c>
      <c r="B1268" t="s">
        <v>550</v>
      </c>
      <c r="C1268" t="s">
        <v>620</v>
      </c>
      <c r="D1268" t="s">
        <v>641</v>
      </c>
      <c r="E1268" t="s">
        <v>4</v>
      </c>
      <c r="F1268" t="str">
        <f t="shared" si="19"/>
        <v>DHA1445DHA1150DHA1948DHA3250S</v>
      </c>
      <c r="G1268" t="s">
        <v>723</v>
      </c>
    </row>
    <row r="1269" spans="1:7" x14ac:dyDescent="0.25">
      <c r="A1269" t="s">
        <v>570</v>
      </c>
      <c r="B1269" t="s">
        <v>550</v>
      </c>
      <c r="C1269" t="s">
        <v>620</v>
      </c>
      <c r="D1269" t="s">
        <v>641</v>
      </c>
      <c r="E1269" t="s">
        <v>51</v>
      </c>
      <c r="F1269" t="str">
        <f t="shared" si="19"/>
        <v>DHA1445DHA1150DHA1948DHA3250L</v>
      </c>
      <c r="G1269" t="s">
        <v>501</v>
      </c>
    </row>
    <row r="1270" spans="1:7" x14ac:dyDescent="0.25">
      <c r="A1270" t="s">
        <v>570</v>
      </c>
      <c r="B1270" t="s">
        <v>550</v>
      </c>
      <c r="C1270" t="s">
        <v>621</v>
      </c>
      <c r="D1270" t="s">
        <v>639</v>
      </c>
      <c r="E1270" t="s">
        <v>4</v>
      </c>
      <c r="F1270" t="str">
        <f t="shared" si="19"/>
        <v>DHA1445DHA1150DHA1950DHA3240S</v>
      </c>
      <c r="G1270" t="s">
        <v>723</v>
      </c>
    </row>
    <row r="1271" spans="1:7" x14ac:dyDescent="0.25">
      <c r="A1271" t="s">
        <v>570</v>
      </c>
      <c r="B1271" t="s">
        <v>550</v>
      </c>
      <c r="C1271" t="s">
        <v>621</v>
      </c>
      <c r="D1271" t="s">
        <v>639</v>
      </c>
      <c r="E1271" t="s">
        <v>51</v>
      </c>
      <c r="F1271" t="str">
        <f t="shared" si="19"/>
        <v>DHA1445DHA1150DHA1950DHA3240L</v>
      </c>
      <c r="G1271" t="s">
        <v>501</v>
      </c>
    </row>
    <row r="1272" spans="1:7" x14ac:dyDescent="0.25">
      <c r="A1272" t="s">
        <v>570</v>
      </c>
      <c r="B1272" t="s">
        <v>550</v>
      </c>
      <c r="C1272" t="s">
        <v>621</v>
      </c>
      <c r="D1272" t="s">
        <v>641</v>
      </c>
      <c r="E1272" t="s">
        <v>4</v>
      </c>
      <c r="F1272" t="str">
        <f t="shared" si="19"/>
        <v>DHA1445DHA1150DHA1950DHA3250S</v>
      </c>
      <c r="G1272" t="s">
        <v>723</v>
      </c>
    </row>
    <row r="1273" spans="1:7" x14ac:dyDescent="0.25">
      <c r="A1273" t="s">
        <v>570</v>
      </c>
      <c r="B1273" t="s">
        <v>550</v>
      </c>
      <c r="C1273" t="s">
        <v>621</v>
      </c>
      <c r="D1273" t="s">
        <v>641</v>
      </c>
      <c r="E1273" t="s">
        <v>51</v>
      </c>
      <c r="F1273" t="str">
        <f t="shared" si="19"/>
        <v>DHA1445DHA1150DHA1950DHA3250L</v>
      </c>
      <c r="G1273" t="s">
        <v>501</v>
      </c>
    </row>
    <row r="1274" spans="1:7" x14ac:dyDescent="0.25">
      <c r="A1274" t="s">
        <v>570</v>
      </c>
      <c r="B1274" t="s">
        <v>550</v>
      </c>
      <c r="C1274" t="s">
        <v>622</v>
      </c>
      <c r="D1274" t="s">
        <v>639</v>
      </c>
      <c r="E1274" t="s">
        <v>4</v>
      </c>
      <c r="F1274" t="str">
        <f t="shared" si="19"/>
        <v>DHA1445DHA1150DHA1952DHA3240S</v>
      </c>
      <c r="G1274" t="s">
        <v>723</v>
      </c>
    </row>
    <row r="1275" spans="1:7" x14ac:dyDescent="0.25">
      <c r="A1275" t="s">
        <v>570</v>
      </c>
      <c r="B1275" t="s">
        <v>550</v>
      </c>
      <c r="C1275" t="s">
        <v>622</v>
      </c>
      <c r="D1275" t="s">
        <v>639</v>
      </c>
      <c r="E1275" t="s">
        <v>51</v>
      </c>
      <c r="F1275" t="str">
        <f t="shared" si="19"/>
        <v>DHA1445DHA1150DHA1952DHA3240L</v>
      </c>
      <c r="G1275" t="s">
        <v>501</v>
      </c>
    </row>
    <row r="1276" spans="1:7" x14ac:dyDescent="0.25">
      <c r="A1276" t="s">
        <v>570</v>
      </c>
      <c r="B1276" t="s">
        <v>550</v>
      </c>
      <c r="C1276" t="s">
        <v>622</v>
      </c>
      <c r="D1276" t="s">
        <v>641</v>
      </c>
      <c r="E1276" t="s">
        <v>4</v>
      </c>
      <c r="F1276" t="str">
        <f t="shared" si="19"/>
        <v>DHA1445DHA1150DHA1952DHA3250S</v>
      </c>
      <c r="G1276" t="s">
        <v>723</v>
      </c>
    </row>
    <row r="1277" spans="1:7" x14ac:dyDescent="0.25">
      <c r="A1277" t="s">
        <v>570</v>
      </c>
      <c r="B1277" t="s">
        <v>550</v>
      </c>
      <c r="C1277" t="s">
        <v>622</v>
      </c>
      <c r="D1277" t="s">
        <v>641</v>
      </c>
      <c r="E1277" t="s">
        <v>51</v>
      </c>
      <c r="F1277" t="str">
        <f t="shared" si="19"/>
        <v>DHA1445DHA1150DHA1952DHA3250L</v>
      </c>
      <c r="G1277" t="s">
        <v>501</v>
      </c>
    </row>
    <row r="1278" spans="1:7" x14ac:dyDescent="0.25">
      <c r="A1278" t="s">
        <v>570</v>
      </c>
      <c r="B1278" t="s">
        <v>550</v>
      </c>
      <c r="C1278" t="s">
        <v>623</v>
      </c>
      <c r="D1278" t="s">
        <v>639</v>
      </c>
      <c r="E1278" t="s">
        <v>4</v>
      </c>
      <c r="F1278" t="str">
        <f t="shared" si="19"/>
        <v>DHA1445DHA1150DHA1954DHA3240S</v>
      </c>
      <c r="G1278" t="s">
        <v>723</v>
      </c>
    </row>
    <row r="1279" spans="1:7" x14ac:dyDescent="0.25">
      <c r="A1279" t="s">
        <v>570</v>
      </c>
      <c r="B1279" t="s">
        <v>550</v>
      </c>
      <c r="C1279" t="s">
        <v>623</v>
      </c>
      <c r="D1279" t="s">
        <v>639</v>
      </c>
      <c r="E1279" t="s">
        <v>51</v>
      </c>
      <c r="F1279" t="str">
        <f t="shared" si="19"/>
        <v>DHA1445DHA1150DHA1954DHA3240L</v>
      </c>
      <c r="G1279" t="s">
        <v>501</v>
      </c>
    </row>
    <row r="1280" spans="1:7" x14ac:dyDescent="0.25">
      <c r="A1280" t="s">
        <v>570</v>
      </c>
      <c r="B1280" t="s">
        <v>550</v>
      </c>
      <c r="C1280" t="s">
        <v>623</v>
      </c>
      <c r="D1280" t="s">
        <v>641</v>
      </c>
      <c r="E1280" t="s">
        <v>4</v>
      </c>
      <c r="F1280" t="str">
        <f t="shared" si="19"/>
        <v>DHA1445DHA1150DHA1954DHA3250S</v>
      </c>
      <c r="G1280" t="s">
        <v>723</v>
      </c>
    </row>
    <row r="1281" spans="1:7" x14ac:dyDescent="0.25">
      <c r="A1281" t="s">
        <v>570</v>
      </c>
      <c r="B1281" t="s">
        <v>550</v>
      </c>
      <c r="C1281" t="s">
        <v>623</v>
      </c>
      <c r="D1281" t="s">
        <v>641</v>
      </c>
      <c r="E1281" t="s">
        <v>51</v>
      </c>
      <c r="F1281" t="str">
        <f t="shared" si="19"/>
        <v>DHA1445DHA1150DHA1954DHA3250L</v>
      </c>
      <c r="G1281" t="s">
        <v>501</v>
      </c>
    </row>
    <row r="1282" spans="1:7" x14ac:dyDescent="0.25">
      <c r="A1282" t="s">
        <v>570</v>
      </c>
      <c r="B1282" t="s">
        <v>550</v>
      </c>
      <c r="C1282" t="s">
        <v>624</v>
      </c>
      <c r="D1282" t="s">
        <v>639</v>
      </c>
      <c r="E1282" t="s">
        <v>4</v>
      </c>
      <c r="F1282" t="str">
        <f t="shared" si="19"/>
        <v>DHA1445DHA1150DHA1956DHA3240S</v>
      </c>
      <c r="G1282" t="s">
        <v>723</v>
      </c>
    </row>
    <row r="1283" spans="1:7" x14ac:dyDescent="0.25">
      <c r="A1283" t="s">
        <v>570</v>
      </c>
      <c r="B1283" t="s">
        <v>550</v>
      </c>
      <c r="C1283" t="s">
        <v>624</v>
      </c>
      <c r="D1283" t="s">
        <v>639</v>
      </c>
      <c r="E1283" t="s">
        <v>51</v>
      </c>
      <c r="F1283" t="str">
        <f t="shared" ref="F1283:F1346" si="20">CONCATENATE(A1283,B1283,C1283,D1283,E1283)</f>
        <v>DHA1445DHA1150DHA1956DHA3240L</v>
      </c>
      <c r="G1283" t="s">
        <v>501</v>
      </c>
    </row>
    <row r="1284" spans="1:7" x14ac:dyDescent="0.25">
      <c r="A1284" t="s">
        <v>570</v>
      </c>
      <c r="B1284" t="s">
        <v>550</v>
      </c>
      <c r="C1284" t="s">
        <v>624</v>
      </c>
      <c r="D1284" t="s">
        <v>641</v>
      </c>
      <c r="E1284" t="s">
        <v>4</v>
      </c>
      <c r="F1284" t="str">
        <f t="shared" si="20"/>
        <v>DHA1445DHA1150DHA1956DHA3250S</v>
      </c>
      <c r="G1284" t="s">
        <v>723</v>
      </c>
    </row>
    <row r="1285" spans="1:7" x14ac:dyDescent="0.25">
      <c r="A1285" t="s">
        <v>570</v>
      </c>
      <c r="B1285" t="s">
        <v>550</v>
      </c>
      <c r="C1285" t="s">
        <v>624</v>
      </c>
      <c r="D1285" t="s">
        <v>641</v>
      </c>
      <c r="E1285" t="s">
        <v>51</v>
      </c>
      <c r="F1285" t="str">
        <f t="shared" si="20"/>
        <v>DHA1445DHA1150DHA1956DHA3250L</v>
      </c>
      <c r="G1285" t="s">
        <v>723</v>
      </c>
    </row>
    <row r="1286" spans="1:7" x14ac:dyDescent="0.25">
      <c r="A1286" t="s">
        <v>570</v>
      </c>
      <c r="B1286" t="s">
        <v>550</v>
      </c>
      <c r="C1286" t="s">
        <v>625</v>
      </c>
      <c r="D1286" t="s">
        <v>639</v>
      </c>
      <c r="E1286" t="s">
        <v>4</v>
      </c>
      <c r="F1286" t="str">
        <f t="shared" si="20"/>
        <v>DHA1445DHA1150DHA1958DHA3240S</v>
      </c>
      <c r="G1286" t="s">
        <v>723</v>
      </c>
    </row>
    <row r="1287" spans="1:7" x14ac:dyDescent="0.25">
      <c r="A1287" t="s">
        <v>570</v>
      </c>
      <c r="B1287" t="s">
        <v>550</v>
      </c>
      <c r="C1287" t="s">
        <v>625</v>
      </c>
      <c r="D1287" t="s">
        <v>639</v>
      </c>
      <c r="E1287" t="s">
        <v>51</v>
      </c>
      <c r="F1287" t="str">
        <f t="shared" si="20"/>
        <v>DHA1445DHA1150DHA1958DHA3240L</v>
      </c>
      <c r="G1287" t="s">
        <v>723</v>
      </c>
    </row>
    <row r="1288" spans="1:7" x14ac:dyDescent="0.25">
      <c r="A1288" t="s">
        <v>570</v>
      </c>
      <c r="B1288" t="s">
        <v>550</v>
      </c>
      <c r="C1288" t="s">
        <v>625</v>
      </c>
      <c r="D1288" t="s">
        <v>641</v>
      </c>
      <c r="E1288" t="s">
        <v>4</v>
      </c>
      <c r="F1288" t="str">
        <f t="shared" si="20"/>
        <v>DHA1445DHA1150DHA1958DHA3250S</v>
      </c>
      <c r="G1288" t="s">
        <v>723</v>
      </c>
    </row>
    <row r="1289" spans="1:7" x14ac:dyDescent="0.25">
      <c r="A1289" t="s">
        <v>570</v>
      </c>
      <c r="B1289" t="s">
        <v>550</v>
      </c>
      <c r="C1289" t="s">
        <v>625</v>
      </c>
      <c r="D1289" t="s">
        <v>641</v>
      </c>
      <c r="E1289" t="s">
        <v>51</v>
      </c>
      <c r="F1289" t="str">
        <f t="shared" si="20"/>
        <v>DHA1445DHA1150DHA1958DHA3250L</v>
      </c>
      <c r="G1289" t="s">
        <v>723</v>
      </c>
    </row>
    <row r="1290" spans="1:7" x14ac:dyDescent="0.25">
      <c r="A1290" t="s">
        <v>570</v>
      </c>
      <c r="B1290" t="s">
        <v>550</v>
      </c>
      <c r="C1290" t="s">
        <v>626</v>
      </c>
      <c r="D1290" t="s">
        <v>639</v>
      </c>
      <c r="E1290" t="s">
        <v>4</v>
      </c>
      <c r="F1290" t="str">
        <f t="shared" si="20"/>
        <v>DHA1445DHA1150DHA1960DHA3240S</v>
      </c>
      <c r="G1290" t="s">
        <v>723</v>
      </c>
    </row>
    <row r="1291" spans="1:7" x14ac:dyDescent="0.25">
      <c r="A1291" t="s">
        <v>570</v>
      </c>
      <c r="B1291" t="s">
        <v>550</v>
      </c>
      <c r="C1291" t="s">
        <v>626</v>
      </c>
      <c r="D1291" t="s">
        <v>639</v>
      </c>
      <c r="E1291" t="s">
        <v>51</v>
      </c>
      <c r="F1291" t="str">
        <f t="shared" si="20"/>
        <v>DHA1445DHA1150DHA1960DHA3240L</v>
      </c>
      <c r="G1291" t="s">
        <v>723</v>
      </c>
    </row>
    <row r="1292" spans="1:7" x14ac:dyDescent="0.25">
      <c r="A1292" t="s">
        <v>570</v>
      </c>
      <c r="B1292" t="s">
        <v>550</v>
      </c>
      <c r="C1292" t="s">
        <v>626</v>
      </c>
      <c r="D1292" t="s">
        <v>641</v>
      </c>
      <c r="E1292" t="s">
        <v>4</v>
      </c>
      <c r="F1292" t="str">
        <f t="shared" si="20"/>
        <v>DHA1445DHA1150DHA1960DHA3250S</v>
      </c>
      <c r="G1292" t="s">
        <v>723</v>
      </c>
    </row>
    <row r="1293" spans="1:7" x14ac:dyDescent="0.25">
      <c r="A1293" t="s">
        <v>570</v>
      </c>
      <c r="B1293" t="s">
        <v>550</v>
      </c>
      <c r="C1293" t="s">
        <v>626</v>
      </c>
      <c r="D1293" t="s">
        <v>641</v>
      </c>
      <c r="E1293" t="s">
        <v>51</v>
      </c>
      <c r="F1293" t="str">
        <f t="shared" si="20"/>
        <v>DHA1445DHA1150DHA1960DHA3250L</v>
      </c>
      <c r="G1293" t="s">
        <v>723</v>
      </c>
    </row>
    <row r="1294" spans="1:7" x14ac:dyDescent="0.25">
      <c r="A1294" t="s">
        <v>570</v>
      </c>
      <c r="B1294" t="s">
        <v>551</v>
      </c>
      <c r="C1294" t="s">
        <v>608</v>
      </c>
      <c r="D1294" t="s">
        <v>639</v>
      </c>
      <c r="E1294" t="s">
        <v>4</v>
      </c>
      <c r="F1294" t="str">
        <f t="shared" si="20"/>
        <v>DHA1445DHA1160DHA1924DHA3240S</v>
      </c>
      <c r="G1294" t="s">
        <v>504</v>
      </c>
    </row>
    <row r="1295" spans="1:7" x14ac:dyDescent="0.25">
      <c r="A1295" t="s">
        <v>570</v>
      </c>
      <c r="B1295" t="s">
        <v>551</v>
      </c>
      <c r="C1295" t="s">
        <v>608</v>
      </c>
      <c r="D1295" t="s">
        <v>639</v>
      </c>
      <c r="E1295" t="s">
        <v>51</v>
      </c>
      <c r="F1295" t="str">
        <f t="shared" si="20"/>
        <v>DHA1445DHA1160DHA1924DHA3240L</v>
      </c>
      <c r="G1295" t="s">
        <v>504</v>
      </c>
    </row>
    <row r="1296" spans="1:7" x14ac:dyDescent="0.25">
      <c r="A1296" t="s">
        <v>570</v>
      </c>
      <c r="B1296" t="s">
        <v>551</v>
      </c>
      <c r="C1296" t="s">
        <v>608</v>
      </c>
      <c r="D1296" t="s">
        <v>641</v>
      </c>
      <c r="E1296" t="s">
        <v>4</v>
      </c>
      <c r="F1296" t="str">
        <f t="shared" si="20"/>
        <v>DHA1445DHA1160DHA1924DHA3250S</v>
      </c>
      <c r="G1296" t="s">
        <v>504</v>
      </c>
    </row>
    <row r="1297" spans="1:7" x14ac:dyDescent="0.25">
      <c r="A1297" t="s">
        <v>570</v>
      </c>
      <c r="B1297" t="s">
        <v>551</v>
      </c>
      <c r="C1297" t="s">
        <v>608</v>
      </c>
      <c r="D1297" t="s">
        <v>641</v>
      </c>
      <c r="E1297" t="s">
        <v>51</v>
      </c>
      <c r="F1297" t="str">
        <f t="shared" si="20"/>
        <v>DHA1445DHA1160DHA1924DHA3250L</v>
      </c>
      <c r="G1297" t="s">
        <v>504</v>
      </c>
    </row>
    <row r="1298" spans="1:7" x14ac:dyDescent="0.25">
      <c r="A1298" t="s">
        <v>570</v>
      </c>
      <c r="B1298" t="s">
        <v>551</v>
      </c>
      <c r="C1298" t="s">
        <v>609</v>
      </c>
      <c r="D1298" t="s">
        <v>639</v>
      </c>
      <c r="E1298" t="s">
        <v>4</v>
      </c>
      <c r="F1298" t="str">
        <f t="shared" si="20"/>
        <v>DHA1445DHA1160DHA1926DHA3240S</v>
      </c>
      <c r="G1298" t="s">
        <v>504</v>
      </c>
    </row>
    <row r="1299" spans="1:7" x14ac:dyDescent="0.25">
      <c r="A1299" t="s">
        <v>570</v>
      </c>
      <c r="B1299" t="s">
        <v>551</v>
      </c>
      <c r="C1299" t="s">
        <v>609</v>
      </c>
      <c r="D1299" t="s">
        <v>639</v>
      </c>
      <c r="E1299" t="s">
        <v>51</v>
      </c>
      <c r="F1299" t="str">
        <f t="shared" si="20"/>
        <v>DHA1445DHA1160DHA1926DHA3240L</v>
      </c>
      <c r="G1299" t="s">
        <v>504</v>
      </c>
    </row>
    <row r="1300" spans="1:7" x14ac:dyDescent="0.25">
      <c r="A1300" t="s">
        <v>570</v>
      </c>
      <c r="B1300" t="s">
        <v>551</v>
      </c>
      <c r="C1300" t="s">
        <v>609</v>
      </c>
      <c r="D1300" t="s">
        <v>641</v>
      </c>
      <c r="E1300" t="s">
        <v>4</v>
      </c>
      <c r="F1300" t="str">
        <f t="shared" si="20"/>
        <v>DHA1445DHA1160DHA1926DHA3250S</v>
      </c>
      <c r="G1300" t="s">
        <v>504</v>
      </c>
    </row>
    <row r="1301" spans="1:7" x14ac:dyDescent="0.25">
      <c r="A1301" t="s">
        <v>570</v>
      </c>
      <c r="B1301" t="s">
        <v>551</v>
      </c>
      <c r="C1301" t="s">
        <v>609</v>
      </c>
      <c r="D1301" t="s">
        <v>641</v>
      </c>
      <c r="E1301" t="s">
        <v>51</v>
      </c>
      <c r="F1301" t="str">
        <f t="shared" si="20"/>
        <v>DHA1445DHA1160DHA1926DHA3250L</v>
      </c>
      <c r="G1301" t="s">
        <v>504</v>
      </c>
    </row>
    <row r="1302" spans="1:7" x14ac:dyDescent="0.25">
      <c r="A1302" t="s">
        <v>570</v>
      </c>
      <c r="B1302" t="s">
        <v>551</v>
      </c>
      <c r="C1302" t="s">
        <v>610</v>
      </c>
      <c r="D1302" t="s">
        <v>639</v>
      </c>
      <c r="E1302" t="s">
        <v>4</v>
      </c>
      <c r="F1302" t="str">
        <f t="shared" si="20"/>
        <v>DHA1445DHA1160DHA1928DHA3240S</v>
      </c>
      <c r="G1302" t="s">
        <v>501</v>
      </c>
    </row>
    <row r="1303" spans="1:7" x14ac:dyDescent="0.25">
      <c r="A1303" t="s">
        <v>570</v>
      </c>
      <c r="B1303" t="s">
        <v>551</v>
      </c>
      <c r="C1303" t="s">
        <v>610</v>
      </c>
      <c r="D1303" t="s">
        <v>639</v>
      </c>
      <c r="E1303" t="s">
        <v>51</v>
      </c>
      <c r="F1303" t="str">
        <f t="shared" si="20"/>
        <v>DHA1445DHA1160DHA1928DHA3240L</v>
      </c>
      <c r="G1303" t="s">
        <v>504</v>
      </c>
    </row>
    <row r="1304" spans="1:7" x14ac:dyDescent="0.25">
      <c r="A1304" t="s">
        <v>570</v>
      </c>
      <c r="B1304" t="s">
        <v>551</v>
      </c>
      <c r="C1304" t="s">
        <v>610</v>
      </c>
      <c r="D1304" t="s">
        <v>641</v>
      </c>
      <c r="E1304" t="s">
        <v>4</v>
      </c>
      <c r="F1304" t="str">
        <f t="shared" si="20"/>
        <v>DHA1445DHA1160DHA1928DHA3250S</v>
      </c>
      <c r="G1304" t="s">
        <v>501</v>
      </c>
    </row>
    <row r="1305" spans="1:7" x14ac:dyDescent="0.25">
      <c r="A1305" t="s">
        <v>570</v>
      </c>
      <c r="B1305" t="s">
        <v>551</v>
      </c>
      <c r="C1305" t="s">
        <v>610</v>
      </c>
      <c r="D1305" t="s">
        <v>641</v>
      </c>
      <c r="E1305" t="s">
        <v>51</v>
      </c>
      <c r="F1305" t="str">
        <f t="shared" si="20"/>
        <v>DHA1445DHA1160DHA1928DHA3250L</v>
      </c>
      <c r="G1305" t="s">
        <v>504</v>
      </c>
    </row>
    <row r="1306" spans="1:7" x14ac:dyDescent="0.25">
      <c r="A1306" t="s">
        <v>570</v>
      </c>
      <c r="B1306" t="s">
        <v>551</v>
      </c>
      <c r="C1306" t="s">
        <v>611</v>
      </c>
      <c r="D1306" t="s">
        <v>639</v>
      </c>
      <c r="E1306" t="s">
        <v>4</v>
      </c>
      <c r="F1306" t="str">
        <f t="shared" si="20"/>
        <v>DHA1445DHA1160DHA1930DHA3240S</v>
      </c>
      <c r="G1306" t="s">
        <v>501</v>
      </c>
    </row>
    <row r="1307" spans="1:7" x14ac:dyDescent="0.25">
      <c r="A1307" t="s">
        <v>570</v>
      </c>
      <c r="B1307" t="s">
        <v>551</v>
      </c>
      <c r="C1307" t="s">
        <v>611</v>
      </c>
      <c r="D1307" t="s">
        <v>639</v>
      </c>
      <c r="E1307" t="s">
        <v>51</v>
      </c>
      <c r="F1307" t="str">
        <f t="shared" si="20"/>
        <v>DHA1445DHA1160DHA1930DHA3240L</v>
      </c>
      <c r="G1307" t="s">
        <v>504</v>
      </c>
    </row>
    <row r="1308" spans="1:7" x14ac:dyDescent="0.25">
      <c r="A1308" t="s">
        <v>570</v>
      </c>
      <c r="B1308" t="s">
        <v>551</v>
      </c>
      <c r="C1308" t="s">
        <v>611</v>
      </c>
      <c r="D1308" t="s">
        <v>641</v>
      </c>
      <c r="E1308" t="s">
        <v>4</v>
      </c>
      <c r="F1308" t="str">
        <f t="shared" si="20"/>
        <v>DHA1445DHA1160DHA1930DHA3250S</v>
      </c>
      <c r="G1308" t="s">
        <v>501</v>
      </c>
    </row>
    <row r="1309" spans="1:7" x14ac:dyDescent="0.25">
      <c r="A1309" t="s">
        <v>570</v>
      </c>
      <c r="B1309" t="s">
        <v>551</v>
      </c>
      <c r="C1309" t="s">
        <v>611</v>
      </c>
      <c r="D1309" t="s">
        <v>641</v>
      </c>
      <c r="E1309" t="s">
        <v>51</v>
      </c>
      <c r="F1309" t="str">
        <f t="shared" si="20"/>
        <v>DHA1445DHA1160DHA1930DHA3250L</v>
      </c>
      <c r="G1309" t="s">
        <v>504</v>
      </c>
    </row>
    <row r="1310" spans="1:7" x14ac:dyDescent="0.25">
      <c r="A1310" t="s">
        <v>570</v>
      </c>
      <c r="B1310" t="s">
        <v>551</v>
      </c>
      <c r="C1310" t="s">
        <v>612</v>
      </c>
      <c r="D1310" t="s">
        <v>639</v>
      </c>
      <c r="E1310" t="s">
        <v>4</v>
      </c>
      <c r="F1310" t="str">
        <f t="shared" si="20"/>
        <v>DHA1445DHA1160DHA1932DHA3240S</v>
      </c>
      <c r="G1310" t="s">
        <v>501</v>
      </c>
    </row>
    <row r="1311" spans="1:7" x14ac:dyDescent="0.25">
      <c r="A1311" t="s">
        <v>570</v>
      </c>
      <c r="B1311" t="s">
        <v>551</v>
      </c>
      <c r="C1311" t="s">
        <v>612</v>
      </c>
      <c r="D1311" t="s">
        <v>639</v>
      </c>
      <c r="E1311" t="s">
        <v>51</v>
      </c>
      <c r="F1311" t="str">
        <f t="shared" si="20"/>
        <v>DHA1445DHA1160DHA1932DHA3240L</v>
      </c>
      <c r="G1311" t="s">
        <v>504</v>
      </c>
    </row>
    <row r="1312" spans="1:7" x14ac:dyDescent="0.25">
      <c r="A1312" t="s">
        <v>570</v>
      </c>
      <c r="B1312" t="s">
        <v>551</v>
      </c>
      <c r="C1312" t="s">
        <v>612</v>
      </c>
      <c r="D1312" t="s">
        <v>641</v>
      </c>
      <c r="E1312" t="s">
        <v>4</v>
      </c>
      <c r="F1312" t="str">
        <f t="shared" si="20"/>
        <v>DHA1445DHA1160DHA1932DHA3250S</v>
      </c>
      <c r="G1312" t="s">
        <v>501</v>
      </c>
    </row>
    <row r="1313" spans="1:7" x14ac:dyDescent="0.25">
      <c r="A1313" t="s">
        <v>570</v>
      </c>
      <c r="B1313" t="s">
        <v>551</v>
      </c>
      <c r="C1313" t="s">
        <v>612</v>
      </c>
      <c r="D1313" t="s">
        <v>641</v>
      </c>
      <c r="E1313" t="s">
        <v>51</v>
      </c>
      <c r="F1313" t="str">
        <f t="shared" si="20"/>
        <v>DHA1445DHA1160DHA1932DHA3250L</v>
      </c>
      <c r="G1313" t="s">
        <v>504</v>
      </c>
    </row>
    <row r="1314" spans="1:7" x14ac:dyDescent="0.25">
      <c r="A1314" t="s">
        <v>570</v>
      </c>
      <c r="B1314" t="s">
        <v>551</v>
      </c>
      <c r="C1314" t="s">
        <v>613</v>
      </c>
      <c r="D1314" t="s">
        <v>639</v>
      </c>
      <c r="E1314" t="s">
        <v>4</v>
      </c>
      <c r="F1314" t="str">
        <f t="shared" si="20"/>
        <v>DHA1445DHA1160DHA1934DHA3240S</v>
      </c>
      <c r="G1314" t="s">
        <v>501</v>
      </c>
    </row>
    <row r="1315" spans="1:7" x14ac:dyDescent="0.25">
      <c r="A1315" t="s">
        <v>570</v>
      </c>
      <c r="B1315" t="s">
        <v>551</v>
      </c>
      <c r="C1315" t="s">
        <v>613</v>
      </c>
      <c r="D1315" t="s">
        <v>639</v>
      </c>
      <c r="E1315" t="s">
        <v>51</v>
      </c>
      <c r="F1315" t="str">
        <f t="shared" si="20"/>
        <v>DHA1445DHA1160DHA1934DHA3240L</v>
      </c>
      <c r="G1315" t="s">
        <v>504</v>
      </c>
    </row>
    <row r="1316" spans="1:7" x14ac:dyDescent="0.25">
      <c r="A1316" t="s">
        <v>570</v>
      </c>
      <c r="B1316" t="s">
        <v>551</v>
      </c>
      <c r="C1316" t="s">
        <v>613</v>
      </c>
      <c r="D1316" t="s">
        <v>641</v>
      </c>
      <c r="E1316" t="s">
        <v>4</v>
      </c>
      <c r="F1316" t="str">
        <f t="shared" si="20"/>
        <v>DHA1445DHA1160DHA1934DHA3250S</v>
      </c>
      <c r="G1316" t="s">
        <v>501</v>
      </c>
    </row>
    <row r="1317" spans="1:7" x14ac:dyDescent="0.25">
      <c r="A1317" t="s">
        <v>570</v>
      </c>
      <c r="B1317" t="s">
        <v>551</v>
      </c>
      <c r="C1317" t="s">
        <v>613</v>
      </c>
      <c r="D1317" t="s">
        <v>641</v>
      </c>
      <c r="E1317" t="s">
        <v>51</v>
      </c>
      <c r="F1317" t="str">
        <f t="shared" si="20"/>
        <v>DHA1445DHA1160DHA1934DHA3250L</v>
      </c>
      <c r="G1317" t="s">
        <v>504</v>
      </c>
    </row>
    <row r="1318" spans="1:7" x14ac:dyDescent="0.25">
      <c r="A1318" t="s">
        <v>570</v>
      </c>
      <c r="B1318" t="s">
        <v>551</v>
      </c>
      <c r="C1318" t="s">
        <v>614</v>
      </c>
      <c r="D1318" t="s">
        <v>639</v>
      </c>
      <c r="E1318" t="s">
        <v>4</v>
      </c>
      <c r="F1318" t="str">
        <f t="shared" si="20"/>
        <v>DHA1445DHA1160DHA1936DHA3240S</v>
      </c>
      <c r="G1318" t="s">
        <v>501</v>
      </c>
    </row>
    <row r="1319" spans="1:7" x14ac:dyDescent="0.25">
      <c r="A1319" t="s">
        <v>570</v>
      </c>
      <c r="B1319" t="s">
        <v>551</v>
      </c>
      <c r="C1319" t="s">
        <v>614</v>
      </c>
      <c r="D1319" t="s">
        <v>639</v>
      </c>
      <c r="E1319" t="s">
        <v>51</v>
      </c>
      <c r="F1319" t="str">
        <f t="shared" si="20"/>
        <v>DHA1445DHA1160DHA1936DHA3240L</v>
      </c>
      <c r="G1319" t="s">
        <v>501</v>
      </c>
    </row>
    <row r="1320" spans="1:7" x14ac:dyDescent="0.25">
      <c r="A1320" t="s">
        <v>570</v>
      </c>
      <c r="B1320" t="s">
        <v>551</v>
      </c>
      <c r="C1320" t="s">
        <v>614</v>
      </c>
      <c r="D1320" t="s">
        <v>641</v>
      </c>
      <c r="E1320" t="s">
        <v>4</v>
      </c>
      <c r="F1320" t="str">
        <f t="shared" si="20"/>
        <v>DHA1445DHA1160DHA1936DHA3250S</v>
      </c>
      <c r="G1320" t="s">
        <v>501</v>
      </c>
    </row>
    <row r="1321" spans="1:7" x14ac:dyDescent="0.25">
      <c r="A1321" t="s">
        <v>570</v>
      </c>
      <c r="B1321" t="s">
        <v>551</v>
      </c>
      <c r="C1321" t="s">
        <v>614</v>
      </c>
      <c r="D1321" t="s">
        <v>641</v>
      </c>
      <c r="E1321" t="s">
        <v>51</v>
      </c>
      <c r="F1321" t="str">
        <f t="shared" si="20"/>
        <v>DHA1445DHA1160DHA1936DHA3250L</v>
      </c>
      <c r="G1321" t="s">
        <v>501</v>
      </c>
    </row>
    <row r="1322" spans="1:7" x14ac:dyDescent="0.25">
      <c r="A1322" t="s">
        <v>570</v>
      </c>
      <c r="B1322" t="s">
        <v>551</v>
      </c>
      <c r="C1322" t="s">
        <v>615</v>
      </c>
      <c r="D1322" t="s">
        <v>639</v>
      </c>
      <c r="E1322" t="s">
        <v>4</v>
      </c>
      <c r="F1322" t="str">
        <f t="shared" si="20"/>
        <v>DHA1445DHA1160DHA1938DHA3240S</v>
      </c>
      <c r="G1322" t="s">
        <v>501</v>
      </c>
    </row>
    <row r="1323" spans="1:7" x14ac:dyDescent="0.25">
      <c r="A1323" t="s">
        <v>570</v>
      </c>
      <c r="B1323" t="s">
        <v>551</v>
      </c>
      <c r="C1323" t="s">
        <v>615</v>
      </c>
      <c r="D1323" t="s">
        <v>639</v>
      </c>
      <c r="E1323" t="s">
        <v>51</v>
      </c>
      <c r="F1323" t="str">
        <f t="shared" si="20"/>
        <v>DHA1445DHA1160DHA1938DHA3240L</v>
      </c>
      <c r="G1323" t="s">
        <v>501</v>
      </c>
    </row>
    <row r="1324" spans="1:7" x14ac:dyDescent="0.25">
      <c r="A1324" t="s">
        <v>570</v>
      </c>
      <c r="B1324" t="s">
        <v>551</v>
      </c>
      <c r="C1324" t="s">
        <v>615</v>
      </c>
      <c r="D1324" t="s">
        <v>641</v>
      </c>
      <c r="E1324" t="s">
        <v>4</v>
      </c>
      <c r="F1324" t="str">
        <f t="shared" si="20"/>
        <v>DHA1445DHA1160DHA1938DHA3250S</v>
      </c>
      <c r="G1324" t="s">
        <v>501</v>
      </c>
    </row>
    <row r="1325" spans="1:7" x14ac:dyDescent="0.25">
      <c r="A1325" t="s">
        <v>570</v>
      </c>
      <c r="B1325" t="s">
        <v>551</v>
      </c>
      <c r="C1325" t="s">
        <v>615</v>
      </c>
      <c r="D1325" t="s">
        <v>641</v>
      </c>
      <c r="E1325" t="s">
        <v>51</v>
      </c>
      <c r="F1325" t="str">
        <f t="shared" si="20"/>
        <v>DHA1445DHA1160DHA1938DHA3250L</v>
      </c>
      <c r="G1325" t="s">
        <v>501</v>
      </c>
    </row>
    <row r="1326" spans="1:7" x14ac:dyDescent="0.25">
      <c r="A1326" t="s">
        <v>570</v>
      </c>
      <c r="B1326" t="s">
        <v>551</v>
      </c>
      <c r="C1326" t="s">
        <v>616</v>
      </c>
      <c r="D1326" t="s">
        <v>639</v>
      </c>
      <c r="E1326" t="s">
        <v>4</v>
      </c>
      <c r="F1326" t="str">
        <f t="shared" si="20"/>
        <v>DHA1445DHA1160DHA1940DHA3240S</v>
      </c>
      <c r="G1326" t="s">
        <v>501</v>
      </c>
    </row>
    <row r="1327" spans="1:7" x14ac:dyDescent="0.25">
      <c r="A1327" t="s">
        <v>570</v>
      </c>
      <c r="B1327" t="s">
        <v>551</v>
      </c>
      <c r="C1327" t="s">
        <v>616</v>
      </c>
      <c r="D1327" t="s">
        <v>639</v>
      </c>
      <c r="E1327" t="s">
        <v>51</v>
      </c>
      <c r="F1327" t="str">
        <f t="shared" si="20"/>
        <v>DHA1445DHA1160DHA1940DHA3240L</v>
      </c>
      <c r="G1327" t="s">
        <v>501</v>
      </c>
    </row>
    <row r="1328" spans="1:7" x14ac:dyDescent="0.25">
      <c r="A1328" t="s">
        <v>570</v>
      </c>
      <c r="B1328" t="s">
        <v>551</v>
      </c>
      <c r="C1328" t="s">
        <v>616</v>
      </c>
      <c r="D1328" t="s">
        <v>641</v>
      </c>
      <c r="E1328" t="s">
        <v>4</v>
      </c>
      <c r="F1328" t="str">
        <f t="shared" si="20"/>
        <v>DHA1445DHA1160DHA1940DHA3250S</v>
      </c>
      <c r="G1328" t="s">
        <v>501</v>
      </c>
    </row>
    <row r="1329" spans="1:7" x14ac:dyDescent="0.25">
      <c r="A1329" t="s">
        <v>570</v>
      </c>
      <c r="B1329" t="s">
        <v>551</v>
      </c>
      <c r="C1329" t="s">
        <v>616</v>
      </c>
      <c r="D1329" t="s">
        <v>641</v>
      </c>
      <c r="E1329" t="s">
        <v>51</v>
      </c>
      <c r="F1329" t="str">
        <f t="shared" si="20"/>
        <v>DHA1445DHA1160DHA1940DHA3250L</v>
      </c>
      <c r="G1329" t="s">
        <v>501</v>
      </c>
    </row>
    <row r="1330" spans="1:7" x14ac:dyDescent="0.25">
      <c r="A1330" t="s">
        <v>570</v>
      </c>
      <c r="B1330" t="s">
        <v>551</v>
      </c>
      <c r="C1330" t="s">
        <v>617</v>
      </c>
      <c r="D1330" t="s">
        <v>639</v>
      </c>
      <c r="E1330" t="s">
        <v>4</v>
      </c>
      <c r="F1330" t="str">
        <f t="shared" si="20"/>
        <v>DHA1445DHA1160DHA1942DHA3240S</v>
      </c>
      <c r="G1330" t="s">
        <v>501</v>
      </c>
    </row>
    <row r="1331" spans="1:7" x14ac:dyDescent="0.25">
      <c r="A1331" t="s">
        <v>570</v>
      </c>
      <c r="B1331" t="s">
        <v>551</v>
      </c>
      <c r="C1331" t="s">
        <v>617</v>
      </c>
      <c r="D1331" t="s">
        <v>639</v>
      </c>
      <c r="E1331" t="s">
        <v>51</v>
      </c>
      <c r="F1331" t="str">
        <f t="shared" si="20"/>
        <v>DHA1445DHA1160DHA1942DHA3240L</v>
      </c>
      <c r="G1331" t="s">
        <v>501</v>
      </c>
    </row>
    <row r="1332" spans="1:7" x14ac:dyDescent="0.25">
      <c r="A1332" t="s">
        <v>570</v>
      </c>
      <c r="B1332" t="s">
        <v>551</v>
      </c>
      <c r="C1332" t="s">
        <v>617</v>
      </c>
      <c r="D1332" t="s">
        <v>641</v>
      </c>
      <c r="E1332" t="s">
        <v>4</v>
      </c>
      <c r="F1332" t="str">
        <f t="shared" si="20"/>
        <v>DHA1445DHA1160DHA1942DHA3250S</v>
      </c>
      <c r="G1332" t="s">
        <v>501</v>
      </c>
    </row>
    <row r="1333" spans="1:7" x14ac:dyDescent="0.25">
      <c r="A1333" t="s">
        <v>570</v>
      </c>
      <c r="B1333" t="s">
        <v>551</v>
      </c>
      <c r="C1333" t="s">
        <v>617</v>
      </c>
      <c r="D1333" t="s">
        <v>641</v>
      </c>
      <c r="E1333" t="s">
        <v>51</v>
      </c>
      <c r="F1333" t="str">
        <f t="shared" si="20"/>
        <v>DHA1445DHA1160DHA1942DHA3250L</v>
      </c>
      <c r="G1333" t="s">
        <v>501</v>
      </c>
    </row>
    <row r="1334" spans="1:7" x14ac:dyDescent="0.25">
      <c r="A1334" t="s">
        <v>570</v>
      </c>
      <c r="B1334" t="s">
        <v>551</v>
      </c>
      <c r="C1334" t="s">
        <v>618</v>
      </c>
      <c r="D1334" t="s">
        <v>639</v>
      </c>
      <c r="E1334" t="s">
        <v>4</v>
      </c>
      <c r="F1334" t="str">
        <f t="shared" si="20"/>
        <v>DHA1445DHA1160DHA1944DHA3240S</v>
      </c>
      <c r="G1334" t="s">
        <v>501</v>
      </c>
    </row>
    <row r="1335" spans="1:7" x14ac:dyDescent="0.25">
      <c r="A1335" t="s">
        <v>570</v>
      </c>
      <c r="B1335" t="s">
        <v>551</v>
      </c>
      <c r="C1335" t="s">
        <v>618</v>
      </c>
      <c r="D1335" t="s">
        <v>639</v>
      </c>
      <c r="E1335" t="s">
        <v>51</v>
      </c>
      <c r="F1335" t="str">
        <f t="shared" si="20"/>
        <v>DHA1445DHA1160DHA1944DHA3240L</v>
      </c>
      <c r="G1335" t="s">
        <v>501</v>
      </c>
    </row>
    <row r="1336" spans="1:7" x14ac:dyDescent="0.25">
      <c r="A1336" t="s">
        <v>570</v>
      </c>
      <c r="B1336" t="s">
        <v>551</v>
      </c>
      <c r="C1336" t="s">
        <v>618</v>
      </c>
      <c r="D1336" t="s">
        <v>641</v>
      </c>
      <c r="E1336" t="s">
        <v>4</v>
      </c>
      <c r="F1336" t="str">
        <f t="shared" si="20"/>
        <v>DHA1445DHA1160DHA1944DHA3250S</v>
      </c>
      <c r="G1336" t="s">
        <v>501</v>
      </c>
    </row>
    <row r="1337" spans="1:7" x14ac:dyDescent="0.25">
      <c r="A1337" t="s">
        <v>570</v>
      </c>
      <c r="B1337" t="s">
        <v>551</v>
      </c>
      <c r="C1337" t="s">
        <v>618</v>
      </c>
      <c r="D1337" t="s">
        <v>641</v>
      </c>
      <c r="E1337" t="s">
        <v>51</v>
      </c>
      <c r="F1337" t="str">
        <f t="shared" si="20"/>
        <v>DHA1445DHA1160DHA1944DHA3250L</v>
      </c>
      <c r="G1337" t="s">
        <v>501</v>
      </c>
    </row>
    <row r="1338" spans="1:7" x14ac:dyDescent="0.25">
      <c r="A1338" t="s">
        <v>570</v>
      </c>
      <c r="B1338" t="s">
        <v>551</v>
      </c>
      <c r="C1338" t="s">
        <v>619</v>
      </c>
      <c r="D1338" t="s">
        <v>639</v>
      </c>
      <c r="E1338" t="s">
        <v>4</v>
      </c>
      <c r="F1338" t="str">
        <f t="shared" si="20"/>
        <v>DHA1445DHA1160DHA1946DHA3240S</v>
      </c>
      <c r="G1338" t="s">
        <v>501</v>
      </c>
    </row>
    <row r="1339" spans="1:7" x14ac:dyDescent="0.25">
      <c r="A1339" t="s">
        <v>570</v>
      </c>
      <c r="B1339" t="s">
        <v>551</v>
      </c>
      <c r="C1339" t="s">
        <v>619</v>
      </c>
      <c r="D1339" t="s">
        <v>639</v>
      </c>
      <c r="E1339" t="s">
        <v>51</v>
      </c>
      <c r="F1339" t="str">
        <f t="shared" si="20"/>
        <v>DHA1445DHA1160DHA1946DHA3240L</v>
      </c>
      <c r="G1339" t="s">
        <v>501</v>
      </c>
    </row>
    <row r="1340" spans="1:7" x14ac:dyDescent="0.25">
      <c r="A1340" t="s">
        <v>570</v>
      </c>
      <c r="B1340" t="s">
        <v>551</v>
      </c>
      <c r="C1340" t="s">
        <v>619</v>
      </c>
      <c r="D1340" t="s">
        <v>641</v>
      </c>
      <c r="E1340" t="s">
        <v>4</v>
      </c>
      <c r="F1340" t="str">
        <f t="shared" si="20"/>
        <v>DHA1445DHA1160DHA1946DHA3250S</v>
      </c>
      <c r="G1340" t="s">
        <v>501</v>
      </c>
    </row>
    <row r="1341" spans="1:7" x14ac:dyDescent="0.25">
      <c r="A1341" t="s">
        <v>570</v>
      </c>
      <c r="B1341" t="s">
        <v>551</v>
      </c>
      <c r="C1341" t="s">
        <v>619</v>
      </c>
      <c r="D1341" t="s">
        <v>641</v>
      </c>
      <c r="E1341" t="s">
        <v>51</v>
      </c>
      <c r="F1341" t="str">
        <f t="shared" si="20"/>
        <v>DHA1445DHA1160DHA1946DHA3250L</v>
      </c>
      <c r="G1341" t="s">
        <v>501</v>
      </c>
    </row>
    <row r="1342" spans="1:7" x14ac:dyDescent="0.25">
      <c r="A1342" t="s">
        <v>570</v>
      </c>
      <c r="B1342" t="s">
        <v>551</v>
      </c>
      <c r="C1342" t="s">
        <v>620</v>
      </c>
      <c r="D1342" t="s">
        <v>639</v>
      </c>
      <c r="E1342" t="s">
        <v>4</v>
      </c>
      <c r="F1342" t="str">
        <f t="shared" si="20"/>
        <v>DHA1445DHA1160DHA1948DHA3240S</v>
      </c>
      <c r="G1342" t="s">
        <v>723</v>
      </c>
    </row>
    <row r="1343" spans="1:7" x14ac:dyDescent="0.25">
      <c r="A1343" t="s">
        <v>570</v>
      </c>
      <c r="B1343" t="s">
        <v>551</v>
      </c>
      <c r="C1343" t="s">
        <v>620</v>
      </c>
      <c r="D1343" t="s">
        <v>639</v>
      </c>
      <c r="E1343" t="s">
        <v>51</v>
      </c>
      <c r="F1343" t="str">
        <f t="shared" si="20"/>
        <v>DHA1445DHA1160DHA1948DHA3240L</v>
      </c>
      <c r="G1343" t="s">
        <v>501</v>
      </c>
    </row>
    <row r="1344" spans="1:7" x14ac:dyDescent="0.25">
      <c r="A1344" t="s">
        <v>570</v>
      </c>
      <c r="B1344" t="s">
        <v>551</v>
      </c>
      <c r="C1344" t="s">
        <v>620</v>
      </c>
      <c r="D1344" t="s">
        <v>641</v>
      </c>
      <c r="E1344" t="s">
        <v>4</v>
      </c>
      <c r="F1344" t="str">
        <f t="shared" si="20"/>
        <v>DHA1445DHA1160DHA1948DHA3250S</v>
      </c>
      <c r="G1344" t="s">
        <v>723</v>
      </c>
    </row>
    <row r="1345" spans="1:7" x14ac:dyDescent="0.25">
      <c r="A1345" t="s">
        <v>570</v>
      </c>
      <c r="B1345" t="s">
        <v>551</v>
      </c>
      <c r="C1345" t="s">
        <v>620</v>
      </c>
      <c r="D1345" t="s">
        <v>641</v>
      </c>
      <c r="E1345" t="s">
        <v>51</v>
      </c>
      <c r="F1345" t="str">
        <f t="shared" si="20"/>
        <v>DHA1445DHA1160DHA1948DHA3250L</v>
      </c>
      <c r="G1345" t="s">
        <v>501</v>
      </c>
    </row>
    <row r="1346" spans="1:7" x14ac:dyDescent="0.25">
      <c r="A1346" t="s">
        <v>570</v>
      </c>
      <c r="B1346" t="s">
        <v>551</v>
      </c>
      <c r="C1346" t="s">
        <v>621</v>
      </c>
      <c r="D1346" t="s">
        <v>639</v>
      </c>
      <c r="E1346" t="s">
        <v>4</v>
      </c>
      <c r="F1346" t="str">
        <f t="shared" si="20"/>
        <v>DHA1445DHA1160DHA1950DHA3240S</v>
      </c>
      <c r="G1346" t="s">
        <v>723</v>
      </c>
    </row>
    <row r="1347" spans="1:7" x14ac:dyDescent="0.25">
      <c r="A1347" t="s">
        <v>570</v>
      </c>
      <c r="B1347" t="s">
        <v>551</v>
      </c>
      <c r="C1347" t="s">
        <v>621</v>
      </c>
      <c r="D1347" t="s">
        <v>639</v>
      </c>
      <c r="E1347" t="s">
        <v>51</v>
      </c>
      <c r="F1347" t="str">
        <f t="shared" ref="F1347:F1410" si="21">CONCATENATE(A1347,B1347,C1347,D1347,E1347)</f>
        <v>DHA1445DHA1160DHA1950DHA3240L</v>
      </c>
      <c r="G1347" t="s">
        <v>501</v>
      </c>
    </row>
    <row r="1348" spans="1:7" x14ac:dyDescent="0.25">
      <c r="A1348" t="s">
        <v>570</v>
      </c>
      <c r="B1348" t="s">
        <v>551</v>
      </c>
      <c r="C1348" t="s">
        <v>621</v>
      </c>
      <c r="D1348" t="s">
        <v>641</v>
      </c>
      <c r="E1348" t="s">
        <v>4</v>
      </c>
      <c r="F1348" t="str">
        <f t="shared" si="21"/>
        <v>DHA1445DHA1160DHA1950DHA3250S</v>
      </c>
      <c r="G1348" t="s">
        <v>723</v>
      </c>
    </row>
    <row r="1349" spans="1:7" x14ac:dyDescent="0.25">
      <c r="A1349" t="s">
        <v>570</v>
      </c>
      <c r="B1349" t="s">
        <v>551</v>
      </c>
      <c r="C1349" t="s">
        <v>621</v>
      </c>
      <c r="D1349" t="s">
        <v>641</v>
      </c>
      <c r="E1349" t="s">
        <v>51</v>
      </c>
      <c r="F1349" t="str">
        <f t="shared" si="21"/>
        <v>DHA1445DHA1160DHA1950DHA3250L</v>
      </c>
      <c r="G1349" t="s">
        <v>501</v>
      </c>
    </row>
    <row r="1350" spans="1:7" x14ac:dyDescent="0.25">
      <c r="A1350" t="s">
        <v>570</v>
      </c>
      <c r="B1350" t="s">
        <v>551</v>
      </c>
      <c r="C1350" t="s">
        <v>622</v>
      </c>
      <c r="D1350" t="s">
        <v>639</v>
      </c>
      <c r="E1350" t="s">
        <v>4</v>
      </c>
      <c r="F1350" t="str">
        <f t="shared" si="21"/>
        <v>DHA1445DHA1160DHA1952DHA3240S</v>
      </c>
      <c r="G1350" t="s">
        <v>723</v>
      </c>
    </row>
    <row r="1351" spans="1:7" x14ac:dyDescent="0.25">
      <c r="A1351" t="s">
        <v>570</v>
      </c>
      <c r="B1351" t="s">
        <v>551</v>
      </c>
      <c r="C1351" t="s">
        <v>622</v>
      </c>
      <c r="D1351" t="s">
        <v>639</v>
      </c>
      <c r="E1351" t="s">
        <v>51</v>
      </c>
      <c r="F1351" t="str">
        <f t="shared" si="21"/>
        <v>DHA1445DHA1160DHA1952DHA3240L</v>
      </c>
      <c r="G1351" t="s">
        <v>501</v>
      </c>
    </row>
    <row r="1352" spans="1:7" x14ac:dyDescent="0.25">
      <c r="A1352" t="s">
        <v>570</v>
      </c>
      <c r="B1352" t="s">
        <v>551</v>
      </c>
      <c r="C1352" t="s">
        <v>622</v>
      </c>
      <c r="D1352" t="s">
        <v>641</v>
      </c>
      <c r="E1352" t="s">
        <v>4</v>
      </c>
      <c r="F1352" t="str">
        <f t="shared" si="21"/>
        <v>DHA1445DHA1160DHA1952DHA3250S</v>
      </c>
      <c r="G1352" t="s">
        <v>723</v>
      </c>
    </row>
    <row r="1353" spans="1:7" x14ac:dyDescent="0.25">
      <c r="A1353" t="s">
        <v>570</v>
      </c>
      <c r="B1353" t="s">
        <v>551</v>
      </c>
      <c r="C1353" t="s">
        <v>622</v>
      </c>
      <c r="D1353" t="s">
        <v>641</v>
      </c>
      <c r="E1353" t="s">
        <v>51</v>
      </c>
      <c r="F1353" t="str">
        <f t="shared" si="21"/>
        <v>DHA1445DHA1160DHA1952DHA3250L</v>
      </c>
      <c r="G1353" t="s">
        <v>501</v>
      </c>
    </row>
    <row r="1354" spans="1:7" x14ac:dyDescent="0.25">
      <c r="A1354" t="s">
        <v>570</v>
      </c>
      <c r="B1354" t="s">
        <v>551</v>
      </c>
      <c r="C1354" t="s">
        <v>623</v>
      </c>
      <c r="D1354" t="s">
        <v>639</v>
      </c>
      <c r="E1354" t="s">
        <v>4</v>
      </c>
      <c r="F1354" t="str">
        <f t="shared" si="21"/>
        <v>DHA1445DHA1160DHA1954DHA3240S</v>
      </c>
      <c r="G1354" t="s">
        <v>723</v>
      </c>
    </row>
    <row r="1355" spans="1:7" x14ac:dyDescent="0.25">
      <c r="A1355" t="s">
        <v>570</v>
      </c>
      <c r="B1355" t="s">
        <v>551</v>
      </c>
      <c r="C1355" t="s">
        <v>623</v>
      </c>
      <c r="D1355" t="s">
        <v>639</v>
      </c>
      <c r="E1355" t="s">
        <v>51</v>
      </c>
      <c r="F1355" t="str">
        <f t="shared" si="21"/>
        <v>DHA1445DHA1160DHA1954DHA3240L</v>
      </c>
      <c r="G1355" t="s">
        <v>501</v>
      </c>
    </row>
    <row r="1356" spans="1:7" x14ac:dyDescent="0.25">
      <c r="A1356" t="s">
        <v>570</v>
      </c>
      <c r="B1356" t="s">
        <v>551</v>
      </c>
      <c r="C1356" t="s">
        <v>623</v>
      </c>
      <c r="D1356" t="s">
        <v>641</v>
      </c>
      <c r="E1356" t="s">
        <v>4</v>
      </c>
      <c r="F1356" t="str">
        <f t="shared" si="21"/>
        <v>DHA1445DHA1160DHA1954DHA3250S</v>
      </c>
      <c r="G1356" t="s">
        <v>723</v>
      </c>
    </row>
    <row r="1357" spans="1:7" x14ac:dyDescent="0.25">
      <c r="A1357" t="s">
        <v>570</v>
      </c>
      <c r="B1357" t="s">
        <v>551</v>
      </c>
      <c r="C1357" t="s">
        <v>623</v>
      </c>
      <c r="D1357" t="s">
        <v>641</v>
      </c>
      <c r="E1357" t="s">
        <v>51</v>
      </c>
      <c r="F1357" t="str">
        <f t="shared" si="21"/>
        <v>DHA1445DHA1160DHA1954DHA3250L</v>
      </c>
      <c r="G1357" t="s">
        <v>501</v>
      </c>
    </row>
    <row r="1358" spans="1:7" x14ac:dyDescent="0.25">
      <c r="A1358" t="s">
        <v>570</v>
      </c>
      <c r="B1358" t="s">
        <v>551</v>
      </c>
      <c r="C1358" t="s">
        <v>624</v>
      </c>
      <c r="D1358" t="s">
        <v>639</v>
      </c>
      <c r="E1358" t="s">
        <v>4</v>
      </c>
      <c r="F1358" t="str">
        <f t="shared" si="21"/>
        <v>DHA1445DHA1160DHA1956DHA3240S</v>
      </c>
      <c r="G1358" t="s">
        <v>723</v>
      </c>
    </row>
    <row r="1359" spans="1:7" x14ac:dyDescent="0.25">
      <c r="A1359" t="s">
        <v>570</v>
      </c>
      <c r="B1359" t="s">
        <v>551</v>
      </c>
      <c r="C1359" t="s">
        <v>624</v>
      </c>
      <c r="D1359" t="s">
        <v>639</v>
      </c>
      <c r="E1359" t="s">
        <v>51</v>
      </c>
      <c r="F1359" t="str">
        <f t="shared" si="21"/>
        <v>DHA1445DHA1160DHA1956DHA3240L</v>
      </c>
      <c r="G1359" t="s">
        <v>501</v>
      </c>
    </row>
    <row r="1360" spans="1:7" x14ac:dyDescent="0.25">
      <c r="A1360" t="s">
        <v>570</v>
      </c>
      <c r="B1360" t="s">
        <v>551</v>
      </c>
      <c r="C1360" t="s">
        <v>624</v>
      </c>
      <c r="D1360" t="s">
        <v>641</v>
      </c>
      <c r="E1360" t="s">
        <v>4</v>
      </c>
      <c r="F1360" t="str">
        <f t="shared" si="21"/>
        <v>DHA1445DHA1160DHA1956DHA3250S</v>
      </c>
      <c r="G1360" t="s">
        <v>723</v>
      </c>
    </row>
    <row r="1361" spans="1:7" x14ac:dyDescent="0.25">
      <c r="A1361" t="s">
        <v>570</v>
      </c>
      <c r="B1361" t="s">
        <v>551</v>
      </c>
      <c r="C1361" t="s">
        <v>624</v>
      </c>
      <c r="D1361" t="s">
        <v>641</v>
      </c>
      <c r="E1361" t="s">
        <v>51</v>
      </c>
      <c r="F1361" t="str">
        <f t="shared" si="21"/>
        <v>DHA1445DHA1160DHA1956DHA3250L</v>
      </c>
      <c r="G1361" t="s">
        <v>723</v>
      </c>
    </row>
    <row r="1362" spans="1:7" x14ac:dyDescent="0.25">
      <c r="A1362" t="s">
        <v>570</v>
      </c>
      <c r="B1362" t="s">
        <v>551</v>
      </c>
      <c r="C1362" t="s">
        <v>625</v>
      </c>
      <c r="D1362" t="s">
        <v>639</v>
      </c>
      <c r="E1362" t="s">
        <v>4</v>
      </c>
      <c r="F1362" t="str">
        <f t="shared" si="21"/>
        <v>DHA1445DHA1160DHA1958DHA3240S</v>
      </c>
      <c r="G1362" t="s">
        <v>723</v>
      </c>
    </row>
    <row r="1363" spans="1:7" x14ac:dyDescent="0.25">
      <c r="A1363" t="s">
        <v>570</v>
      </c>
      <c r="B1363" t="s">
        <v>551</v>
      </c>
      <c r="C1363" t="s">
        <v>625</v>
      </c>
      <c r="D1363" t="s">
        <v>639</v>
      </c>
      <c r="E1363" t="s">
        <v>51</v>
      </c>
      <c r="F1363" t="str">
        <f t="shared" si="21"/>
        <v>DHA1445DHA1160DHA1958DHA3240L</v>
      </c>
      <c r="G1363" t="s">
        <v>723</v>
      </c>
    </row>
    <row r="1364" spans="1:7" x14ac:dyDescent="0.25">
      <c r="A1364" t="s">
        <v>570</v>
      </c>
      <c r="B1364" t="s">
        <v>551</v>
      </c>
      <c r="C1364" t="s">
        <v>625</v>
      </c>
      <c r="D1364" t="s">
        <v>641</v>
      </c>
      <c r="E1364" t="s">
        <v>4</v>
      </c>
      <c r="F1364" t="str">
        <f t="shared" si="21"/>
        <v>DHA1445DHA1160DHA1958DHA3250S</v>
      </c>
      <c r="G1364" t="s">
        <v>723</v>
      </c>
    </row>
    <row r="1365" spans="1:7" x14ac:dyDescent="0.25">
      <c r="A1365" t="s">
        <v>570</v>
      </c>
      <c r="B1365" t="s">
        <v>551</v>
      </c>
      <c r="C1365" t="s">
        <v>625</v>
      </c>
      <c r="D1365" t="s">
        <v>641</v>
      </c>
      <c r="E1365" t="s">
        <v>51</v>
      </c>
      <c r="F1365" t="str">
        <f t="shared" si="21"/>
        <v>DHA1445DHA1160DHA1958DHA3250L</v>
      </c>
      <c r="G1365" t="s">
        <v>723</v>
      </c>
    </row>
    <row r="1366" spans="1:7" x14ac:dyDescent="0.25">
      <c r="A1366" t="s">
        <v>570</v>
      </c>
      <c r="B1366" t="s">
        <v>551</v>
      </c>
      <c r="C1366" t="s">
        <v>626</v>
      </c>
      <c r="D1366" t="s">
        <v>639</v>
      </c>
      <c r="E1366" t="s">
        <v>4</v>
      </c>
      <c r="F1366" t="str">
        <f t="shared" si="21"/>
        <v>DHA1445DHA1160DHA1960DHA3240S</v>
      </c>
      <c r="G1366" t="s">
        <v>723</v>
      </c>
    </row>
    <row r="1367" spans="1:7" x14ac:dyDescent="0.25">
      <c r="A1367" t="s">
        <v>570</v>
      </c>
      <c r="B1367" t="s">
        <v>551</v>
      </c>
      <c r="C1367" t="s">
        <v>626</v>
      </c>
      <c r="D1367" t="s">
        <v>639</v>
      </c>
      <c r="E1367" t="s">
        <v>51</v>
      </c>
      <c r="F1367" t="str">
        <f t="shared" si="21"/>
        <v>DHA1445DHA1160DHA1960DHA3240L</v>
      </c>
      <c r="G1367" t="s">
        <v>723</v>
      </c>
    </row>
    <row r="1368" spans="1:7" x14ac:dyDescent="0.25">
      <c r="A1368" t="s">
        <v>570</v>
      </c>
      <c r="B1368" t="s">
        <v>551</v>
      </c>
      <c r="C1368" t="s">
        <v>626</v>
      </c>
      <c r="D1368" t="s">
        <v>641</v>
      </c>
      <c r="E1368" t="s">
        <v>4</v>
      </c>
      <c r="F1368" t="str">
        <f t="shared" si="21"/>
        <v>DHA1445DHA1160DHA1960DHA3250S</v>
      </c>
      <c r="G1368" t="s">
        <v>723</v>
      </c>
    </row>
    <row r="1369" spans="1:7" x14ac:dyDescent="0.25">
      <c r="A1369" t="s">
        <v>570</v>
      </c>
      <c r="B1369" t="s">
        <v>551</v>
      </c>
      <c r="C1369" t="s">
        <v>626</v>
      </c>
      <c r="D1369" t="s">
        <v>641</v>
      </c>
      <c r="E1369" t="s">
        <v>51</v>
      </c>
      <c r="F1369" t="str">
        <f t="shared" si="21"/>
        <v>DHA1445DHA1160DHA1960DHA3250L</v>
      </c>
      <c r="G1369" t="s">
        <v>723</v>
      </c>
    </row>
    <row r="1370" spans="1:7" x14ac:dyDescent="0.25">
      <c r="A1370" t="s">
        <v>570</v>
      </c>
      <c r="B1370" t="s">
        <v>553</v>
      </c>
      <c r="C1370" t="s">
        <v>608</v>
      </c>
      <c r="D1370" t="s">
        <v>639</v>
      </c>
      <c r="E1370" t="s">
        <v>4</v>
      </c>
      <c r="F1370" t="str">
        <f t="shared" si="21"/>
        <v>DHA1445DHA1170DHA1924DHA3240S</v>
      </c>
      <c r="G1370" t="s">
        <v>504</v>
      </c>
    </row>
    <row r="1371" spans="1:7" x14ac:dyDescent="0.25">
      <c r="A1371" t="s">
        <v>570</v>
      </c>
      <c r="B1371" t="s">
        <v>553</v>
      </c>
      <c r="C1371" t="s">
        <v>608</v>
      </c>
      <c r="D1371" t="s">
        <v>639</v>
      </c>
      <c r="E1371" t="s">
        <v>51</v>
      </c>
      <c r="F1371" t="str">
        <f t="shared" si="21"/>
        <v>DHA1445DHA1170DHA1924DHA3240L</v>
      </c>
      <c r="G1371" t="s">
        <v>504</v>
      </c>
    </row>
    <row r="1372" spans="1:7" x14ac:dyDescent="0.25">
      <c r="A1372" t="s">
        <v>570</v>
      </c>
      <c r="B1372" t="s">
        <v>553</v>
      </c>
      <c r="C1372" t="s">
        <v>608</v>
      </c>
      <c r="D1372" t="s">
        <v>641</v>
      </c>
      <c r="E1372" t="s">
        <v>4</v>
      </c>
      <c r="F1372" t="str">
        <f t="shared" si="21"/>
        <v>DHA1445DHA1170DHA1924DHA3250S</v>
      </c>
      <c r="G1372" t="s">
        <v>501</v>
      </c>
    </row>
    <row r="1373" spans="1:7" x14ac:dyDescent="0.25">
      <c r="A1373" t="s">
        <v>570</v>
      </c>
      <c r="B1373" t="s">
        <v>553</v>
      </c>
      <c r="C1373" t="s">
        <v>608</v>
      </c>
      <c r="D1373" t="s">
        <v>641</v>
      </c>
      <c r="E1373" t="s">
        <v>51</v>
      </c>
      <c r="F1373" t="str">
        <f t="shared" si="21"/>
        <v>DHA1445DHA1170DHA1924DHA3250L</v>
      </c>
      <c r="G1373" t="s">
        <v>504</v>
      </c>
    </row>
    <row r="1374" spans="1:7" x14ac:dyDescent="0.25">
      <c r="A1374" t="s">
        <v>570</v>
      </c>
      <c r="B1374" t="s">
        <v>553</v>
      </c>
      <c r="C1374" t="s">
        <v>609</v>
      </c>
      <c r="D1374" t="s">
        <v>639</v>
      </c>
      <c r="E1374" t="s">
        <v>4</v>
      </c>
      <c r="F1374" t="str">
        <f t="shared" si="21"/>
        <v>DHA1445DHA1170DHA1926DHA3240S</v>
      </c>
      <c r="G1374" t="s">
        <v>501</v>
      </c>
    </row>
    <row r="1375" spans="1:7" x14ac:dyDescent="0.25">
      <c r="A1375" t="s">
        <v>570</v>
      </c>
      <c r="B1375" t="s">
        <v>553</v>
      </c>
      <c r="C1375" t="s">
        <v>609</v>
      </c>
      <c r="D1375" t="s">
        <v>639</v>
      </c>
      <c r="E1375" t="s">
        <v>51</v>
      </c>
      <c r="F1375" t="str">
        <f t="shared" si="21"/>
        <v>DHA1445DHA1170DHA1926DHA3240L</v>
      </c>
      <c r="G1375" t="s">
        <v>504</v>
      </c>
    </row>
    <row r="1376" spans="1:7" x14ac:dyDescent="0.25">
      <c r="A1376" t="s">
        <v>570</v>
      </c>
      <c r="B1376" t="s">
        <v>553</v>
      </c>
      <c r="C1376" t="s">
        <v>609</v>
      </c>
      <c r="D1376" t="s">
        <v>641</v>
      </c>
      <c r="E1376" t="s">
        <v>4</v>
      </c>
      <c r="F1376" t="str">
        <f t="shared" si="21"/>
        <v>DHA1445DHA1170DHA1926DHA3250S</v>
      </c>
      <c r="G1376" t="s">
        <v>501</v>
      </c>
    </row>
    <row r="1377" spans="1:7" x14ac:dyDescent="0.25">
      <c r="A1377" t="s">
        <v>570</v>
      </c>
      <c r="B1377" t="s">
        <v>553</v>
      </c>
      <c r="C1377" t="s">
        <v>609</v>
      </c>
      <c r="D1377" t="s">
        <v>641</v>
      </c>
      <c r="E1377" t="s">
        <v>51</v>
      </c>
      <c r="F1377" t="str">
        <f t="shared" si="21"/>
        <v>DHA1445DHA1170DHA1926DHA3250L</v>
      </c>
      <c r="G1377" t="s">
        <v>504</v>
      </c>
    </row>
    <row r="1378" spans="1:7" x14ac:dyDescent="0.25">
      <c r="A1378" t="s">
        <v>570</v>
      </c>
      <c r="B1378" t="s">
        <v>553</v>
      </c>
      <c r="C1378" t="s">
        <v>610</v>
      </c>
      <c r="D1378" t="s">
        <v>639</v>
      </c>
      <c r="E1378" t="s">
        <v>4</v>
      </c>
      <c r="F1378" t="str">
        <f t="shared" si="21"/>
        <v>DHA1445DHA1170DHA1928DHA3240S</v>
      </c>
      <c r="G1378" t="s">
        <v>501</v>
      </c>
    </row>
    <row r="1379" spans="1:7" x14ac:dyDescent="0.25">
      <c r="A1379" t="s">
        <v>570</v>
      </c>
      <c r="B1379" t="s">
        <v>553</v>
      </c>
      <c r="C1379" t="s">
        <v>610</v>
      </c>
      <c r="D1379" t="s">
        <v>639</v>
      </c>
      <c r="E1379" t="s">
        <v>51</v>
      </c>
      <c r="F1379" t="str">
        <f t="shared" si="21"/>
        <v>DHA1445DHA1170DHA1928DHA3240L</v>
      </c>
      <c r="G1379" t="s">
        <v>504</v>
      </c>
    </row>
    <row r="1380" spans="1:7" x14ac:dyDescent="0.25">
      <c r="A1380" t="s">
        <v>570</v>
      </c>
      <c r="B1380" t="s">
        <v>553</v>
      </c>
      <c r="C1380" t="s">
        <v>610</v>
      </c>
      <c r="D1380" t="s">
        <v>641</v>
      </c>
      <c r="E1380" t="s">
        <v>4</v>
      </c>
      <c r="F1380" t="str">
        <f t="shared" si="21"/>
        <v>DHA1445DHA1170DHA1928DHA3250S</v>
      </c>
      <c r="G1380" t="s">
        <v>501</v>
      </c>
    </row>
    <row r="1381" spans="1:7" x14ac:dyDescent="0.25">
      <c r="A1381" t="s">
        <v>570</v>
      </c>
      <c r="B1381" t="s">
        <v>553</v>
      </c>
      <c r="C1381" t="s">
        <v>610</v>
      </c>
      <c r="D1381" t="s">
        <v>641</v>
      </c>
      <c r="E1381" t="s">
        <v>51</v>
      </c>
      <c r="F1381" t="str">
        <f t="shared" si="21"/>
        <v>DHA1445DHA1170DHA1928DHA3250L</v>
      </c>
      <c r="G1381" t="s">
        <v>504</v>
      </c>
    </row>
    <row r="1382" spans="1:7" x14ac:dyDescent="0.25">
      <c r="A1382" t="s">
        <v>570</v>
      </c>
      <c r="B1382" t="s">
        <v>553</v>
      </c>
      <c r="C1382" t="s">
        <v>611</v>
      </c>
      <c r="D1382" t="s">
        <v>639</v>
      </c>
      <c r="E1382" t="s">
        <v>4</v>
      </c>
      <c r="F1382" t="str">
        <f t="shared" si="21"/>
        <v>DHA1445DHA1170DHA1930DHA3240S</v>
      </c>
      <c r="G1382" t="s">
        <v>501</v>
      </c>
    </row>
    <row r="1383" spans="1:7" x14ac:dyDescent="0.25">
      <c r="A1383" t="s">
        <v>570</v>
      </c>
      <c r="B1383" t="s">
        <v>553</v>
      </c>
      <c r="C1383" t="s">
        <v>611</v>
      </c>
      <c r="D1383" t="s">
        <v>639</v>
      </c>
      <c r="E1383" t="s">
        <v>51</v>
      </c>
      <c r="F1383" t="str">
        <f t="shared" si="21"/>
        <v>DHA1445DHA1170DHA1930DHA3240L</v>
      </c>
      <c r="G1383" t="s">
        <v>504</v>
      </c>
    </row>
    <row r="1384" spans="1:7" x14ac:dyDescent="0.25">
      <c r="A1384" t="s">
        <v>570</v>
      </c>
      <c r="B1384" t="s">
        <v>553</v>
      </c>
      <c r="C1384" t="s">
        <v>611</v>
      </c>
      <c r="D1384" t="s">
        <v>641</v>
      </c>
      <c r="E1384" t="s">
        <v>4</v>
      </c>
      <c r="F1384" t="str">
        <f t="shared" si="21"/>
        <v>DHA1445DHA1170DHA1930DHA3250S</v>
      </c>
      <c r="G1384" t="s">
        <v>501</v>
      </c>
    </row>
    <row r="1385" spans="1:7" x14ac:dyDescent="0.25">
      <c r="A1385" t="s">
        <v>570</v>
      </c>
      <c r="B1385" t="s">
        <v>553</v>
      </c>
      <c r="C1385" t="s">
        <v>611</v>
      </c>
      <c r="D1385" t="s">
        <v>641</v>
      </c>
      <c r="E1385" t="s">
        <v>51</v>
      </c>
      <c r="F1385" t="str">
        <f t="shared" si="21"/>
        <v>DHA1445DHA1170DHA1930DHA3250L</v>
      </c>
      <c r="G1385" t="s">
        <v>504</v>
      </c>
    </row>
    <row r="1386" spans="1:7" x14ac:dyDescent="0.25">
      <c r="A1386" t="s">
        <v>570</v>
      </c>
      <c r="B1386" t="s">
        <v>553</v>
      </c>
      <c r="C1386" t="s">
        <v>612</v>
      </c>
      <c r="D1386" t="s">
        <v>639</v>
      </c>
      <c r="E1386" t="s">
        <v>4</v>
      </c>
      <c r="F1386" t="str">
        <f t="shared" si="21"/>
        <v>DHA1445DHA1170DHA1932DHA3240S</v>
      </c>
      <c r="G1386" t="s">
        <v>501</v>
      </c>
    </row>
    <row r="1387" spans="1:7" x14ac:dyDescent="0.25">
      <c r="A1387" t="s">
        <v>570</v>
      </c>
      <c r="B1387" t="s">
        <v>553</v>
      </c>
      <c r="C1387" t="s">
        <v>612</v>
      </c>
      <c r="D1387" t="s">
        <v>639</v>
      </c>
      <c r="E1387" t="s">
        <v>51</v>
      </c>
      <c r="F1387" t="str">
        <f t="shared" si="21"/>
        <v>DHA1445DHA1170DHA1932DHA3240L</v>
      </c>
      <c r="G1387" t="s">
        <v>504</v>
      </c>
    </row>
    <row r="1388" spans="1:7" x14ac:dyDescent="0.25">
      <c r="A1388" t="s">
        <v>570</v>
      </c>
      <c r="B1388" t="s">
        <v>553</v>
      </c>
      <c r="C1388" t="s">
        <v>612</v>
      </c>
      <c r="D1388" t="s">
        <v>641</v>
      </c>
      <c r="E1388" t="s">
        <v>4</v>
      </c>
      <c r="F1388" t="str">
        <f t="shared" si="21"/>
        <v>DHA1445DHA1170DHA1932DHA3250S</v>
      </c>
      <c r="G1388" t="s">
        <v>501</v>
      </c>
    </row>
    <row r="1389" spans="1:7" x14ac:dyDescent="0.25">
      <c r="A1389" t="s">
        <v>570</v>
      </c>
      <c r="B1389" t="s">
        <v>553</v>
      </c>
      <c r="C1389" t="s">
        <v>612</v>
      </c>
      <c r="D1389" t="s">
        <v>641</v>
      </c>
      <c r="E1389" t="s">
        <v>51</v>
      </c>
      <c r="F1389" t="str">
        <f t="shared" si="21"/>
        <v>DHA1445DHA1170DHA1932DHA3250L</v>
      </c>
      <c r="G1389" t="s">
        <v>504</v>
      </c>
    </row>
    <row r="1390" spans="1:7" x14ac:dyDescent="0.25">
      <c r="A1390" t="s">
        <v>570</v>
      </c>
      <c r="B1390" t="s">
        <v>553</v>
      </c>
      <c r="C1390" t="s">
        <v>613</v>
      </c>
      <c r="D1390" t="s">
        <v>639</v>
      </c>
      <c r="E1390" t="s">
        <v>4</v>
      </c>
      <c r="F1390" t="str">
        <f t="shared" si="21"/>
        <v>DHA1445DHA1170DHA1934DHA3240S</v>
      </c>
      <c r="G1390" t="s">
        <v>501</v>
      </c>
    </row>
    <row r="1391" spans="1:7" x14ac:dyDescent="0.25">
      <c r="A1391" t="s">
        <v>570</v>
      </c>
      <c r="B1391" t="s">
        <v>553</v>
      </c>
      <c r="C1391" t="s">
        <v>613</v>
      </c>
      <c r="D1391" t="s">
        <v>639</v>
      </c>
      <c r="E1391" t="s">
        <v>51</v>
      </c>
      <c r="F1391" t="str">
        <f t="shared" si="21"/>
        <v>DHA1445DHA1170DHA1934DHA3240L</v>
      </c>
      <c r="G1391" t="s">
        <v>504</v>
      </c>
    </row>
    <row r="1392" spans="1:7" x14ac:dyDescent="0.25">
      <c r="A1392" t="s">
        <v>570</v>
      </c>
      <c r="B1392" t="s">
        <v>553</v>
      </c>
      <c r="C1392" t="s">
        <v>613</v>
      </c>
      <c r="D1392" t="s">
        <v>641</v>
      </c>
      <c r="E1392" t="s">
        <v>4</v>
      </c>
      <c r="F1392" t="str">
        <f t="shared" si="21"/>
        <v>DHA1445DHA1170DHA1934DHA3250S</v>
      </c>
      <c r="G1392" t="s">
        <v>501</v>
      </c>
    </row>
    <row r="1393" spans="1:7" x14ac:dyDescent="0.25">
      <c r="A1393" t="s">
        <v>570</v>
      </c>
      <c r="B1393" t="s">
        <v>553</v>
      </c>
      <c r="C1393" t="s">
        <v>613</v>
      </c>
      <c r="D1393" t="s">
        <v>641</v>
      </c>
      <c r="E1393" t="s">
        <v>51</v>
      </c>
      <c r="F1393" t="str">
        <f t="shared" si="21"/>
        <v>DHA1445DHA1170DHA1934DHA3250L</v>
      </c>
      <c r="G1393" t="s">
        <v>501</v>
      </c>
    </row>
    <row r="1394" spans="1:7" x14ac:dyDescent="0.25">
      <c r="A1394" t="s">
        <v>570</v>
      </c>
      <c r="B1394" t="s">
        <v>553</v>
      </c>
      <c r="C1394" t="s">
        <v>614</v>
      </c>
      <c r="D1394" t="s">
        <v>639</v>
      </c>
      <c r="E1394" t="s">
        <v>4</v>
      </c>
      <c r="F1394" t="str">
        <f t="shared" si="21"/>
        <v>DHA1445DHA1170DHA1936DHA3240S</v>
      </c>
      <c r="G1394" t="s">
        <v>501</v>
      </c>
    </row>
    <row r="1395" spans="1:7" x14ac:dyDescent="0.25">
      <c r="A1395" t="s">
        <v>570</v>
      </c>
      <c r="B1395" t="s">
        <v>553</v>
      </c>
      <c r="C1395" t="s">
        <v>614</v>
      </c>
      <c r="D1395" t="s">
        <v>639</v>
      </c>
      <c r="E1395" t="s">
        <v>51</v>
      </c>
      <c r="F1395" t="str">
        <f t="shared" si="21"/>
        <v>DHA1445DHA1170DHA1936DHA3240L</v>
      </c>
      <c r="G1395" t="s">
        <v>501</v>
      </c>
    </row>
    <row r="1396" spans="1:7" x14ac:dyDescent="0.25">
      <c r="A1396" t="s">
        <v>570</v>
      </c>
      <c r="B1396" t="s">
        <v>553</v>
      </c>
      <c r="C1396" t="s">
        <v>614</v>
      </c>
      <c r="D1396" t="s">
        <v>641</v>
      </c>
      <c r="E1396" t="s">
        <v>4</v>
      </c>
      <c r="F1396" t="str">
        <f t="shared" si="21"/>
        <v>DHA1445DHA1170DHA1936DHA3250S</v>
      </c>
      <c r="G1396" t="s">
        <v>501</v>
      </c>
    </row>
    <row r="1397" spans="1:7" x14ac:dyDescent="0.25">
      <c r="A1397" t="s">
        <v>570</v>
      </c>
      <c r="B1397" t="s">
        <v>553</v>
      </c>
      <c r="C1397" t="s">
        <v>614</v>
      </c>
      <c r="D1397" t="s">
        <v>641</v>
      </c>
      <c r="E1397" t="s">
        <v>51</v>
      </c>
      <c r="F1397" t="str">
        <f t="shared" si="21"/>
        <v>DHA1445DHA1170DHA1936DHA3250L</v>
      </c>
      <c r="G1397" t="s">
        <v>501</v>
      </c>
    </row>
    <row r="1398" spans="1:7" x14ac:dyDescent="0.25">
      <c r="A1398" t="s">
        <v>570</v>
      </c>
      <c r="B1398" t="s">
        <v>553</v>
      </c>
      <c r="C1398" t="s">
        <v>615</v>
      </c>
      <c r="D1398" t="s">
        <v>639</v>
      </c>
      <c r="E1398" t="s">
        <v>4</v>
      </c>
      <c r="F1398" t="str">
        <f t="shared" si="21"/>
        <v>DHA1445DHA1170DHA1938DHA3240S</v>
      </c>
      <c r="G1398" t="s">
        <v>501</v>
      </c>
    </row>
    <row r="1399" spans="1:7" x14ac:dyDescent="0.25">
      <c r="A1399" t="s">
        <v>570</v>
      </c>
      <c r="B1399" t="s">
        <v>553</v>
      </c>
      <c r="C1399" t="s">
        <v>615</v>
      </c>
      <c r="D1399" t="s">
        <v>639</v>
      </c>
      <c r="E1399" t="s">
        <v>51</v>
      </c>
      <c r="F1399" t="str">
        <f t="shared" si="21"/>
        <v>DHA1445DHA1170DHA1938DHA3240L</v>
      </c>
      <c r="G1399" t="s">
        <v>501</v>
      </c>
    </row>
    <row r="1400" spans="1:7" x14ac:dyDescent="0.25">
      <c r="A1400" t="s">
        <v>570</v>
      </c>
      <c r="B1400" t="s">
        <v>553</v>
      </c>
      <c r="C1400" t="s">
        <v>615</v>
      </c>
      <c r="D1400" t="s">
        <v>641</v>
      </c>
      <c r="E1400" t="s">
        <v>4</v>
      </c>
      <c r="F1400" t="str">
        <f t="shared" si="21"/>
        <v>DHA1445DHA1170DHA1938DHA3250S</v>
      </c>
      <c r="G1400" t="s">
        <v>501</v>
      </c>
    </row>
    <row r="1401" spans="1:7" x14ac:dyDescent="0.25">
      <c r="A1401" t="s">
        <v>570</v>
      </c>
      <c r="B1401" t="s">
        <v>553</v>
      </c>
      <c r="C1401" t="s">
        <v>615</v>
      </c>
      <c r="D1401" t="s">
        <v>641</v>
      </c>
      <c r="E1401" t="s">
        <v>51</v>
      </c>
      <c r="F1401" t="str">
        <f t="shared" si="21"/>
        <v>DHA1445DHA1170DHA1938DHA3250L</v>
      </c>
      <c r="G1401" t="s">
        <v>501</v>
      </c>
    </row>
    <row r="1402" spans="1:7" x14ac:dyDescent="0.25">
      <c r="A1402" t="s">
        <v>570</v>
      </c>
      <c r="B1402" t="s">
        <v>553</v>
      </c>
      <c r="C1402" t="s">
        <v>616</v>
      </c>
      <c r="D1402" t="s">
        <v>639</v>
      </c>
      <c r="E1402" t="s">
        <v>4</v>
      </c>
      <c r="F1402" t="str">
        <f t="shared" si="21"/>
        <v>DHA1445DHA1170DHA1940DHA3240S</v>
      </c>
      <c r="G1402" t="s">
        <v>501</v>
      </c>
    </row>
    <row r="1403" spans="1:7" x14ac:dyDescent="0.25">
      <c r="A1403" t="s">
        <v>570</v>
      </c>
      <c r="B1403" t="s">
        <v>553</v>
      </c>
      <c r="C1403" t="s">
        <v>616</v>
      </c>
      <c r="D1403" t="s">
        <v>639</v>
      </c>
      <c r="E1403" t="s">
        <v>51</v>
      </c>
      <c r="F1403" t="str">
        <f t="shared" si="21"/>
        <v>DHA1445DHA1170DHA1940DHA3240L</v>
      </c>
      <c r="G1403" t="s">
        <v>501</v>
      </c>
    </row>
    <row r="1404" spans="1:7" x14ac:dyDescent="0.25">
      <c r="A1404" t="s">
        <v>570</v>
      </c>
      <c r="B1404" t="s">
        <v>553</v>
      </c>
      <c r="C1404" t="s">
        <v>616</v>
      </c>
      <c r="D1404" t="s">
        <v>641</v>
      </c>
      <c r="E1404" t="s">
        <v>4</v>
      </c>
      <c r="F1404" t="str">
        <f t="shared" si="21"/>
        <v>DHA1445DHA1170DHA1940DHA3250S</v>
      </c>
      <c r="G1404" t="s">
        <v>501</v>
      </c>
    </row>
    <row r="1405" spans="1:7" x14ac:dyDescent="0.25">
      <c r="A1405" t="s">
        <v>570</v>
      </c>
      <c r="B1405" t="s">
        <v>553</v>
      </c>
      <c r="C1405" t="s">
        <v>616</v>
      </c>
      <c r="D1405" t="s">
        <v>641</v>
      </c>
      <c r="E1405" t="s">
        <v>51</v>
      </c>
      <c r="F1405" t="str">
        <f t="shared" si="21"/>
        <v>DHA1445DHA1170DHA1940DHA3250L</v>
      </c>
      <c r="G1405" t="s">
        <v>501</v>
      </c>
    </row>
    <row r="1406" spans="1:7" x14ac:dyDescent="0.25">
      <c r="A1406" t="s">
        <v>570</v>
      </c>
      <c r="B1406" t="s">
        <v>553</v>
      </c>
      <c r="C1406" t="s">
        <v>617</v>
      </c>
      <c r="D1406" t="s">
        <v>639</v>
      </c>
      <c r="E1406" t="s">
        <v>4</v>
      </c>
      <c r="F1406" t="str">
        <f t="shared" si="21"/>
        <v>DHA1445DHA1170DHA1942DHA3240S</v>
      </c>
      <c r="G1406" t="s">
        <v>501</v>
      </c>
    </row>
    <row r="1407" spans="1:7" x14ac:dyDescent="0.25">
      <c r="A1407" t="s">
        <v>570</v>
      </c>
      <c r="B1407" t="s">
        <v>553</v>
      </c>
      <c r="C1407" t="s">
        <v>617</v>
      </c>
      <c r="D1407" t="s">
        <v>639</v>
      </c>
      <c r="E1407" t="s">
        <v>51</v>
      </c>
      <c r="F1407" t="str">
        <f t="shared" si="21"/>
        <v>DHA1445DHA1170DHA1942DHA3240L</v>
      </c>
      <c r="G1407" t="s">
        <v>501</v>
      </c>
    </row>
    <row r="1408" spans="1:7" x14ac:dyDescent="0.25">
      <c r="A1408" t="s">
        <v>570</v>
      </c>
      <c r="B1408" t="s">
        <v>553</v>
      </c>
      <c r="C1408" t="s">
        <v>617</v>
      </c>
      <c r="D1408" t="s">
        <v>641</v>
      </c>
      <c r="E1408" t="s">
        <v>4</v>
      </c>
      <c r="F1408" t="str">
        <f t="shared" si="21"/>
        <v>DHA1445DHA1170DHA1942DHA3250S</v>
      </c>
      <c r="G1408" t="s">
        <v>501</v>
      </c>
    </row>
    <row r="1409" spans="1:7" x14ac:dyDescent="0.25">
      <c r="A1409" t="s">
        <v>570</v>
      </c>
      <c r="B1409" t="s">
        <v>553</v>
      </c>
      <c r="C1409" t="s">
        <v>617</v>
      </c>
      <c r="D1409" t="s">
        <v>641</v>
      </c>
      <c r="E1409" t="s">
        <v>51</v>
      </c>
      <c r="F1409" t="str">
        <f t="shared" si="21"/>
        <v>DHA1445DHA1170DHA1942DHA3250L</v>
      </c>
      <c r="G1409" t="s">
        <v>501</v>
      </c>
    </row>
    <row r="1410" spans="1:7" x14ac:dyDescent="0.25">
      <c r="A1410" t="s">
        <v>570</v>
      </c>
      <c r="B1410" t="s">
        <v>553</v>
      </c>
      <c r="C1410" t="s">
        <v>618</v>
      </c>
      <c r="D1410" t="s">
        <v>639</v>
      </c>
      <c r="E1410" t="s">
        <v>4</v>
      </c>
      <c r="F1410" t="str">
        <f t="shared" si="21"/>
        <v>DHA1445DHA1170DHA1944DHA3240S</v>
      </c>
      <c r="G1410" t="s">
        <v>501</v>
      </c>
    </row>
    <row r="1411" spans="1:7" x14ac:dyDescent="0.25">
      <c r="A1411" t="s">
        <v>570</v>
      </c>
      <c r="B1411" t="s">
        <v>553</v>
      </c>
      <c r="C1411" t="s">
        <v>618</v>
      </c>
      <c r="D1411" t="s">
        <v>639</v>
      </c>
      <c r="E1411" t="s">
        <v>51</v>
      </c>
      <c r="F1411" t="str">
        <f t="shared" ref="F1411:F1474" si="22">CONCATENATE(A1411,B1411,C1411,D1411,E1411)</f>
        <v>DHA1445DHA1170DHA1944DHA3240L</v>
      </c>
      <c r="G1411" t="s">
        <v>501</v>
      </c>
    </row>
    <row r="1412" spans="1:7" x14ac:dyDescent="0.25">
      <c r="A1412" t="s">
        <v>570</v>
      </c>
      <c r="B1412" t="s">
        <v>553</v>
      </c>
      <c r="C1412" t="s">
        <v>618</v>
      </c>
      <c r="D1412" t="s">
        <v>641</v>
      </c>
      <c r="E1412" t="s">
        <v>4</v>
      </c>
      <c r="F1412" t="str">
        <f t="shared" si="22"/>
        <v>DHA1445DHA1170DHA1944DHA3250S</v>
      </c>
      <c r="G1412" t="s">
        <v>501</v>
      </c>
    </row>
    <row r="1413" spans="1:7" x14ac:dyDescent="0.25">
      <c r="A1413" t="s">
        <v>570</v>
      </c>
      <c r="B1413" t="s">
        <v>553</v>
      </c>
      <c r="C1413" t="s">
        <v>618</v>
      </c>
      <c r="D1413" t="s">
        <v>641</v>
      </c>
      <c r="E1413" t="s">
        <v>51</v>
      </c>
      <c r="F1413" t="str">
        <f t="shared" si="22"/>
        <v>DHA1445DHA1170DHA1944DHA3250L</v>
      </c>
      <c r="G1413" t="s">
        <v>501</v>
      </c>
    </row>
    <row r="1414" spans="1:7" x14ac:dyDescent="0.25">
      <c r="A1414" t="s">
        <v>570</v>
      </c>
      <c r="B1414" t="s">
        <v>553</v>
      </c>
      <c r="C1414" t="s">
        <v>619</v>
      </c>
      <c r="D1414" t="s">
        <v>639</v>
      </c>
      <c r="E1414" t="s">
        <v>4</v>
      </c>
      <c r="F1414" t="str">
        <f t="shared" si="22"/>
        <v>DHA1445DHA1170DHA1946DHA3240S</v>
      </c>
      <c r="G1414" t="s">
        <v>501</v>
      </c>
    </row>
    <row r="1415" spans="1:7" x14ac:dyDescent="0.25">
      <c r="A1415" t="s">
        <v>570</v>
      </c>
      <c r="B1415" t="s">
        <v>553</v>
      </c>
      <c r="C1415" t="s">
        <v>619</v>
      </c>
      <c r="D1415" t="s">
        <v>639</v>
      </c>
      <c r="E1415" t="s">
        <v>51</v>
      </c>
      <c r="F1415" t="str">
        <f t="shared" si="22"/>
        <v>DHA1445DHA1170DHA1946DHA3240L</v>
      </c>
      <c r="G1415" t="s">
        <v>501</v>
      </c>
    </row>
    <row r="1416" spans="1:7" x14ac:dyDescent="0.25">
      <c r="A1416" t="s">
        <v>570</v>
      </c>
      <c r="B1416" t="s">
        <v>553</v>
      </c>
      <c r="C1416" t="s">
        <v>619</v>
      </c>
      <c r="D1416" t="s">
        <v>641</v>
      </c>
      <c r="E1416" t="s">
        <v>4</v>
      </c>
      <c r="F1416" t="str">
        <f t="shared" si="22"/>
        <v>DHA1445DHA1170DHA1946DHA3250S</v>
      </c>
      <c r="G1416" t="s">
        <v>723</v>
      </c>
    </row>
    <row r="1417" spans="1:7" x14ac:dyDescent="0.25">
      <c r="A1417" t="s">
        <v>570</v>
      </c>
      <c r="B1417" t="s">
        <v>553</v>
      </c>
      <c r="C1417" t="s">
        <v>619</v>
      </c>
      <c r="D1417" t="s">
        <v>641</v>
      </c>
      <c r="E1417" t="s">
        <v>51</v>
      </c>
      <c r="F1417" t="str">
        <f t="shared" si="22"/>
        <v>DHA1445DHA1170DHA1946DHA3250L</v>
      </c>
      <c r="G1417" t="s">
        <v>501</v>
      </c>
    </row>
    <row r="1418" spans="1:7" x14ac:dyDescent="0.25">
      <c r="A1418" t="s">
        <v>570</v>
      </c>
      <c r="B1418" t="s">
        <v>553</v>
      </c>
      <c r="C1418" t="s">
        <v>620</v>
      </c>
      <c r="D1418" t="s">
        <v>639</v>
      </c>
      <c r="E1418" t="s">
        <v>4</v>
      </c>
      <c r="F1418" t="str">
        <f t="shared" si="22"/>
        <v>DHA1445DHA1170DHA1948DHA3240S</v>
      </c>
      <c r="G1418" t="s">
        <v>723</v>
      </c>
    </row>
    <row r="1419" spans="1:7" x14ac:dyDescent="0.25">
      <c r="A1419" t="s">
        <v>570</v>
      </c>
      <c r="B1419" t="s">
        <v>553</v>
      </c>
      <c r="C1419" t="s">
        <v>620</v>
      </c>
      <c r="D1419" t="s">
        <v>639</v>
      </c>
      <c r="E1419" t="s">
        <v>51</v>
      </c>
      <c r="F1419" t="str">
        <f t="shared" si="22"/>
        <v>DHA1445DHA1170DHA1948DHA3240L</v>
      </c>
      <c r="G1419" t="s">
        <v>501</v>
      </c>
    </row>
    <row r="1420" spans="1:7" x14ac:dyDescent="0.25">
      <c r="A1420" t="s">
        <v>570</v>
      </c>
      <c r="B1420" t="s">
        <v>553</v>
      </c>
      <c r="C1420" t="s">
        <v>620</v>
      </c>
      <c r="D1420" t="s">
        <v>641</v>
      </c>
      <c r="E1420" t="s">
        <v>4</v>
      </c>
      <c r="F1420" t="str">
        <f t="shared" si="22"/>
        <v>DHA1445DHA1170DHA1948DHA3250S</v>
      </c>
      <c r="G1420" t="s">
        <v>723</v>
      </c>
    </row>
    <row r="1421" spans="1:7" x14ac:dyDescent="0.25">
      <c r="A1421" t="s">
        <v>570</v>
      </c>
      <c r="B1421" t="s">
        <v>553</v>
      </c>
      <c r="C1421" t="s">
        <v>620</v>
      </c>
      <c r="D1421" t="s">
        <v>641</v>
      </c>
      <c r="E1421" t="s">
        <v>51</v>
      </c>
      <c r="F1421" t="str">
        <f t="shared" si="22"/>
        <v>DHA1445DHA1170DHA1948DHA3250L</v>
      </c>
      <c r="G1421" t="s">
        <v>501</v>
      </c>
    </row>
    <row r="1422" spans="1:7" x14ac:dyDescent="0.25">
      <c r="A1422" t="s">
        <v>570</v>
      </c>
      <c r="B1422" t="s">
        <v>553</v>
      </c>
      <c r="C1422" t="s">
        <v>621</v>
      </c>
      <c r="D1422" t="s">
        <v>639</v>
      </c>
      <c r="E1422" t="s">
        <v>4</v>
      </c>
      <c r="F1422" t="str">
        <f t="shared" si="22"/>
        <v>DHA1445DHA1170DHA1950DHA3240S</v>
      </c>
      <c r="G1422" t="s">
        <v>723</v>
      </c>
    </row>
    <row r="1423" spans="1:7" x14ac:dyDescent="0.25">
      <c r="A1423" t="s">
        <v>570</v>
      </c>
      <c r="B1423" t="s">
        <v>553</v>
      </c>
      <c r="C1423" t="s">
        <v>621</v>
      </c>
      <c r="D1423" t="s">
        <v>639</v>
      </c>
      <c r="E1423" t="s">
        <v>51</v>
      </c>
      <c r="F1423" t="str">
        <f t="shared" si="22"/>
        <v>DHA1445DHA1170DHA1950DHA3240L</v>
      </c>
      <c r="G1423" t="s">
        <v>501</v>
      </c>
    </row>
    <row r="1424" spans="1:7" x14ac:dyDescent="0.25">
      <c r="A1424" t="s">
        <v>570</v>
      </c>
      <c r="B1424" t="s">
        <v>553</v>
      </c>
      <c r="C1424" t="s">
        <v>621</v>
      </c>
      <c r="D1424" t="s">
        <v>641</v>
      </c>
      <c r="E1424" t="s">
        <v>4</v>
      </c>
      <c r="F1424" t="str">
        <f t="shared" si="22"/>
        <v>DHA1445DHA1170DHA1950DHA3250S</v>
      </c>
      <c r="G1424" t="s">
        <v>723</v>
      </c>
    </row>
    <row r="1425" spans="1:7" x14ac:dyDescent="0.25">
      <c r="A1425" t="s">
        <v>570</v>
      </c>
      <c r="B1425" t="s">
        <v>553</v>
      </c>
      <c r="C1425" t="s">
        <v>621</v>
      </c>
      <c r="D1425" t="s">
        <v>641</v>
      </c>
      <c r="E1425" t="s">
        <v>51</v>
      </c>
      <c r="F1425" t="str">
        <f t="shared" si="22"/>
        <v>DHA1445DHA1170DHA1950DHA3250L</v>
      </c>
      <c r="G1425" t="s">
        <v>501</v>
      </c>
    </row>
    <row r="1426" spans="1:7" x14ac:dyDescent="0.25">
      <c r="A1426" t="s">
        <v>570</v>
      </c>
      <c r="B1426" t="s">
        <v>553</v>
      </c>
      <c r="C1426" t="s">
        <v>622</v>
      </c>
      <c r="D1426" t="s">
        <v>639</v>
      </c>
      <c r="E1426" t="s">
        <v>4</v>
      </c>
      <c r="F1426" t="str">
        <f t="shared" si="22"/>
        <v>DHA1445DHA1170DHA1952DHA3240S</v>
      </c>
      <c r="G1426" t="s">
        <v>723</v>
      </c>
    </row>
    <row r="1427" spans="1:7" x14ac:dyDescent="0.25">
      <c r="A1427" t="s">
        <v>570</v>
      </c>
      <c r="B1427" t="s">
        <v>553</v>
      </c>
      <c r="C1427" t="s">
        <v>622</v>
      </c>
      <c r="D1427" t="s">
        <v>639</v>
      </c>
      <c r="E1427" t="s">
        <v>51</v>
      </c>
      <c r="F1427" t="str">
        <f t="shared" si="22"/>
        <v>DHA1445DHA1170DHA1952DHA3240L</v>
      </c>
      <c r="G1427" t="s">
        <v>501</v>
      </c>
    </row>
    <row r="1428" spans="1:7" x14ac:dyDescent="0.25">
      <c r="A1428" t="s">
        <v>570</v>
      </c>
      <c r="B1428" t="s">
        <v>553</v>
      </c>
      <c r="C1428" t="s">
        <v>622</v>
      </c>
      <c r="D1428" t="s">
        <v>641</v>
      </c>
      <c r="E1428" t="s">
        <v>4</v>
      </c>
      <c r="F1428" t="str">
        <f t="shared" si="22"/>
        <v>DHA1445DHA1170DHA1952DHA3250S</v>
      </c>
      <c r="G1428" t="s">
        <v>723</v>
      </c>
    </row>
    <row r="1429" spans="1:7" x14ac:dyDescent="0.25">
      <c r="A1429" t="s">
        <v>570</v>
      </c>
      <c r="B1429" t="s">
        <v>553</v>
      </c>
      <c r="C1429" t="s">
        <v>622</v>
      </c>
      <c r="D1429" t="s">
        <v>641</v>
      </c>
      <c r="E1429" t="s">
        <v>51</v>
      </c>
      <c r="F1429" t="str">
        <f t="shared" si="22"/>
        <v>DHA1445DHA1170DHA1952DHA3250L</v>
      </c>
      <c r="G1429" t="s">
        <v>501</v>
      </c>
    </row>
    <row r="1430" spans="1:7" x14ac:dyDescent="0.25">
      <c r="A1430" t="s">
        <v>570</v>
      </c>
      <c r="B1430" t="s">
        <v>553</v>
      </c>
      <c r="C1430" t="s">
        <v>623</v>
      </c>
      <c r="D1430" t="s">
        <v>639</v>
      </c>
      <c r="E1430" t="s">
        <v>4</v>
      </c>
      <c r="F1430" t="str">
        <f t="shared" si="22"/>
        <v>DHA1445DHA1170DHA1954DHA3240S</v>
      </c>
      <c r="G1430" t="s">
        <v>723</v>
      </c>
    </row>
    <row r="1431" spans="1:7" x14ac:dyDescent="0.25">
      <c r="A1431" t="s">
        <v>570</v>
      </c>
      <c r="B1431" t="s">
        <v>553</v>
      </c>
      <c r="C1431" t="s">
        <v>623</v>
      </c>
      <c r="D1431" t="s">
        <v>639</v>
      </c>
      <c r="E1431" t="s">
        <v>51</v>
      </c>
      <c r="F1431" t="str">
        <f t="shared" si="22"/>
        <v>DHA1445DHA1170DHA1954DHA3240L</v>
      </c>
      <c r="G1431" t="s">
        <v>501</v>
      </c>
    </row>
    <row r="1432" spans="1:7" x14ac:dyDescent="0.25">
      <c r="A1432" t="s">
        <v>570</v>
      </c>
      <c r="B1432" t="s">
        <v>553</v>
      </c>
      <c r="C1432" t="s">
        <v>623</v>
      </c>
      <c r="D1432" t="s">
        <v>641</v>
      </c>
      <c r="E1432" t="s">
        <v>4</v>
      </c>
      <c r="F1432" t="str">
        <f t="shared" si="22"/>
        <v>DHA1445DHA1170DHA1954DHA3250S</v>
      </c>
      <c r="G1432" t="s">
        <v>723</v>
      </c>
    </row>
    <row r="1433" spans="1:7" x14ac:dyDescent="0.25">
      <c r="A1433" t="s">
        <v>570</v>
      </c>
      <c r="B1433" t="s">
        <v>553</v>
      </c>
      <c r="C1433" t="s">
        <v>623</v>
      </c>
      <c r="D1433" t="s">
        <v>641</v>
      </c>
      <c r="E1433" t="s">
        <v>51</v>
      </c>
      <c r="F1433" t="str">
        <f t="shared" si="22"/>
        <v>DHA1445DHA1170DHA1954DHA3250L</v>
      </c>
      <c r="G1433" t="s">
        <v>501</v>
      </c>
    </row>
    <row r="1434" spans="1:7" x14ac:dyDescent="0.25">
      <c r="A1434" t="s">
        <v>570</v>
      </c>
      <c r="B1434" t="s">
        <v>553</v>
      </c>
      <c r="C1434" t="s">
        <v>624</v>
      </c>
      <c r="D1434" t="s">
        <v>639</v>
      </c>
      <c r="E1434" t="s">
        <v>4</v>
      </c>
      <c r="F1434" t="str">
        <f t="shared" si="22"/>
        <v>DHA1445DHA1170DHA1956DHA3240S</v>
      </c>
      <c r="G1434" t="s">
        <v>723</v>
      </c>
    </row>
    <row r="1435" spans="1:7" x14ac:dyDescent="0.25">
      <c r="A1435" t="s">
        <v>570</v>
      </c>
      <c r="B1435" t="s">
        <v>553</v>
      </c>
      <c r="C1435" t="s">
        <v>624</v>
      </c>
      <c r="D1435" t="s">
        <v>639</v>
      </c>
      <c r="E1435" t="s">
        <v>51</v>
      </c>
      <c r="F1435" t="str">
        <f t="shared" si="22"/>
        <v>DHA1445DHA1170DHA1956DHA3240L</v>
      </c>
      <c r="G1435" t="s">
        <v>501</v>
      </c>
    </row>
    <row r="1436" spans="1:7" x14ac:dyDescent="0.25">
      <c r="A1436" t="s">
        <v>570</v>
      </c>
      <c r="B1436" t="s">
        <v>553</v>
      </c>
      <c r="C1436" t="s">
        <v>624</v>
      </c>
      <c r="D1436" t="s">
        <v>641</v>
      </c>
      <c r="E1436" t="s">
        <v>4</v>
      </c>
      <c r="F1436" t="str">
        <f t="shared" si="22"/>
        <v>DHA1445DHA1170DHA1956DHA3250S</v>
      </c>
      <c r="G1436" t="s">
        <v>723</v>
      </c>
    </row>
    <row r="1437" spans="1:7" x14ac:dyDescent="0.25">
      <c r="A1437" t="s">
        <v>570</v>
      </c>
      <c r="B1437" t="s">
        <v>553</v>
      </c>
      <c r="C1437" t="s">
        <v>624</v>
      </c>
      <c r="D1437" t="s">
        <v>641</v>
      </c>
      <c r="E1437" t="s">
        <v>51</v>
      </c>
      <c r="F1437" t="str">
        <f t="shared" si="22"/>
        <v>DHA1445DHA1170DHA1956DHA3250L</v>
      </c>
      <c r="G1437" t="s">
        <v>723</v>
      </c>
    </row>
    <row r="1438" spans="1:7" x14ac:dyDescent="0.25">
      <c r="A1438" t="s">
        <v>570</v>
      </c>
      <c r="B1438" t="s">
        <v>553</v>
      </c>
      <c r="C1438" t="s">
        <v>625</v>
      </c>
      <c r="D1438" t="s">
        <v>639</v>
      </c>
      <c r="E1438" t="s">
        <v>4</v>
      </c>
      <c r="F1438" t="str">
        <f t="shared" si="22"/>
        <v>DHA1445DHA1170DHA1958DHA3240S</v>
      </c>
      <c r="G1438" t="s">
        <v>723</v>
      </c>
    </row>
    <row r="1439" spans="1:7" x14ac:dyDescent="0.25">
      <c r="A1439" t="s">
        <v>570</v>
      </c>
      <c r="B1439" t="s">
        <v>553</v>
      </c>
      <c r="C1439" t="s">
        <v>625</v>
      </c>
      <c r="D1439" t="s">
        <v>639</v>
      </c>
      <c r="E1439" t="s">
        <v>51</v>
      </c>
      <c r="F1439" t="str">
        <f t="shared" si="22"/>
        <v>DHA1445DHA1170DHA1958DHA3240L</v>
      </c>
      <c r="G1439" t="s">
        <v>723</v>
      </c>
    </row>
    <row r="1440" spans="1:7" x14ac:dyDescent="0.25">
      <c r="A1440" t="s">
        <v>570</v>
      </c>
      <c r="B1440" t="s">
        <v>553</v>
      </c>
      <c r="C1440" t="s">
        <v>625</v>
      </c>
      <c r="D1440" t="s">
        <v>641</v>
      </c>
      <c r="E1440" t="s">
        <v>4</v>
      </c>
      <c r="F1440" t="str">
        <f t="shared" si="22"/>
        <v>DHA1445DHA1170DHA1958DHA3250S</v>
      </c>
      <c r="G1440" t="s">
        <v>723</v>
      </c>
    </row>
    <row r="1441" spans="1:7" x14ac:dyDescent="0.25">
      <c r="A1441" t="s">
        <v>570</v>
      </c>
      <c r="B1441" t="s">
        <v>553</v>
      </c>
      <c r="C1441" t="s">
        <v>625</v>
      </c>
      <c r="D1441" t="s">
        <v>641</v>
      </c>
      <c r="E1441" t="s">
        <v>51</v>
      </c>
      <c r="F1441" t="str">
        <f t="shared" si="22"/>
        <v>DHA1445DHA1170DHA1958DHA3250L</v>
      </c>
      <c r="G1441" t="s">
        <v>723</v>
      </c>
    </row>
    <row r="1442" spans="1:7" x14ac:dyDescent="0.25">
      <c r="A1442" t="s">
        <v>570</v>
      </c>
      <c r="B1442" t="s">
        <v>553</v>
      </c>
      <c r="C1442" t="s">
        <v>626</v>
      </c>
      <c r="D1442" t="s">
        <v>639</v>
      </c>
      <c r="E1442" t="s">
        <v>4</v>
      </c>
      <c r="F1442" t="str">
        <f t="shared" si="22"/>
        <v>DHA1445DHA1170DHA1960DHA3240S</v>
      </c>
      <c r="G1442" t="s">
        <v>723</v>
      </c>
    </row>
    <row r="1443" spans="1:7" x14ac:dyDescent="0.25">
      <c r="A1443" t="s">
        <v>570</v>
      </c>
      <c r="B1443" t="s">
        <v>553</v>
      </c>
      <c r="C1443" t="s">
        <v>626</v>
      </c>
      <c r="D1443" t="s">
        <v>639</v>
      </c>
      <c r="E1443" t="s">
        <v>51</v>
      </c>
      <c r="F1443" t="str">
        <f t="shared" si="22"/>
        <v>DHA1445DHA1170DHA1960DHA3240L</v>
      </c>
      <c r="G1443" t="s">
        <v>723</v>
      </c>
    </row>
    <row r="1444" spans="1:7" x14ac:dyDescent="0.25">
      <c r="A1444" t="s">
        <v>570</v>
      </c>
      <c r="B1444" t="s">
        <v>553</v>
      </c>
      <c r="C1444" t="s">
        <v>626</v>
      </c>
      <c r="D1444" t="s">
        <v>641</v>
      </c>
      <c r="E1444" t="s">
        <v>4</v>
      </c>
      <c r="F1444" t="str">
        <f t="shared" si="22"/>
        <v>DHA1445DHA1170DHA1960DHA3250S</v>
      </c>
      <c r="G1444" t="s">
        <v>723</v>
      </c>
    </row>
    <row r="1445" spans="1:7" x14ac:dyDescent="0.25">
      <c r="A1445" t="s">
        <v>570</v>
      </c>
      <c r="B1445" t="s">
        <v>553</v>
      </c>
      <c r="C1445" t="s">
        <v>626</v>
      </c>
      <c r="D1445" t="s">
        <v>641</v>
      </c>
      <c r="E1445" t="s">
        <v>51</v>
      </c>
      <c r="F1445" t="str">
        <f t="shared" si="22"/>
        <v>DHA1445DHA1170DHA1960DHA3250L</v>
      </c>
      <c r="G1445" t="s">
        <v>723</v>
      </c>
    </row>
    <row r="1446" spans="1:7" x14ac:dyDescent="0.25">
      <c r="A1446" t="s">
        <v>570</v>
      </c>
      <c r="B1446" t="s">
        <v>555</v>
      </c>
      <c r="C1446" t="s">
        <v>608</v>
      </c>
      <c r="D1446" t="s">
        <v>639</v>
      </c>
      <c r="E1446" t="s">
        <v>4</v>
      </c>
      <c r="F1446" t="str">
        <f t="shared" si="22"/>
        <v>DHA1445DHA1180DHA1924DHA3240S</v>
      </c>
      <c r="G1446" t="s">
        <v>504</v>
      </c>
    </row>
    <row r="1447" spans="1:7" x14ac:dyDescent="0.25">
      <c r="A1447" t="s">
        <v>570</v>
      </c>
      <c r="B1447" t="s">
        <v>555</v>
      </c>
      <c r="C1447" t="s">
        <v>608</v>
      </c>
      <c r="D1447" t="s">
        <v>639</v>
      </c>
      <c r="E1447" t="s">
        <v>51</v>
      </c>
      <c r="F1447" t="str">
        <f t="shared" si="22"/>
        <v>DHA1445DHA1180DHA1924DHA3240L</v>
      </c>
      <c r="G1447" t="s">
        <v>504</v>
      </c>
    </row>
    <row r="1448" spans="1:7" x14ac:dyDescent="0.25">
      <c r="A1448" t="s">
        <v>570</v>
      </c>
      <c r="B1448" t="s">
        <v>555</v>
      </c>
      <c r="C1448" t="s">
        <v>608</v>
      </c>
      <c r="D1448" t="s">
        <v>641</v>
      </c>
      <c r="E1448" t="s">
        <v>4</v>
      </c>
      <c r="F1448" t="str">
        <f t="shared" si="22"/>
        <v>DHA1445DHA1180DHA1924DHA3250S</v>
      </c>
      <c r="G1448" t="s">
        <v>504</v>
      </c>
    </row>
    <row r="1449" spans="1:7" x14ac:dyDescent="0.25">
      <c r="A1449" t="s">
        <v>570</v>
      </c>
      <c r="B1449" t="s">
        <v>555</v>
      </c>
      <c r="C1449" t="s">
        <v>608</v>
      </c>
      <c r="D1449" t="s">
        <v>641</v>
      </c>
      <c r="E1449" t="s">
        <v>51</v>
      </c>
      <c r="F1449" t="str">
        <f t="shared" si="22"/>
        <v>DHA1445DHA1180DHA1924DHA3250L</v>
      </c>
      <c r="G1449" t="s">
        <v>504</v>
      </c>
    </row>
    <row r="1450" spans="1:7" x14ac:dyDescent="0.25">
      <c r="A1450" t="s">
        <v>570</v>
      </c>
      <c r="B1450" t="s">
        <v>555</v>
      </c>
      <c r="C1450" t="s">
        <v>609</v>
      </c>
      <c r="D1450" t="s">
        <v>639</v>
      </c>
      <c r="E1450" t="s">
        <v>4</v>
      </c>
      <c r="F1450" t="str">
        <f t="shared" si="22"/>
        <v>DHA1445DHA1180DHA1926DHA3240S</v>
      </c>
      <c r="G1450" t="s">
        <v>504</v>
      </c>
    </row>
    <row r="1451" spans="1:7" x14ac:dyDescent="0.25">
      <c r="A1451" t="s">
        <v>570</v>
      </c>
      <c r="B1451" t="s">
        <v>555</v>
      </c>
      <c r="C1451" t="s">
        <v>609</v>
      </c>
      <c r="D1451" t="s">
        <v>639</v>
      </c>
      <c r="E1451" t="s">
        <v>51</v>
      </c>
      <c r="F1451" t="str">
        <f t="shared" si="22"/>
        <v>DHA1445DHA1180DHA1926DHA3240L</v>
      </c>
      <c r="G1451" t="s">
        <v>504</v>
      </c>
    </row>
    <row r="1452" spans="1:7" x14ac:dyDescent="0.25">
      <c r="A1452" t="s">
        <v>570</v>
      </c>
      <c r="B1452" t="s">
        <v>555</v>
      </c>
      <c r="C1452" t="s">
        <v>609</v>
      </c>
      <c r="D1452" t="s">
        <v>641</v>
      </c>
      <c r="E1452" t="s">
        <v>4</v>
      </c>
      <c r="F1452" t="str">
        <f t="shared" si="22"/>
        <v>DHA1445DHA1180DHA1926DHA3250S</v>
      </c>
      <c r="G1452" t="s">
        <v>504</v>
      </c>
    </row>
    <row r="1453" spans="1:7" x14ac:dyDescent="0.25">
      <c r="A1453" t="s">
        <v>570</v>
      </c>
      <c r="B1453" t="s">
        <v>555</v>
      </c>
      <c r="C1453" t="s">
        <v>609</v>
      </c>
      <c r="D1453" t="s">
        <v>641</v>
      </c>
      <c r="E1453" t="s">
        <v>51</v>
      </c>
      <c r="F1453" t="str">
        <f t="shared" si="22"/>
        <v>DHA1445DHA1180DHA1926DHA3250L</v>
      </c>
      <c r="G1453" t="s">
        <v>504</v>
      </c>
    </row>
    <row r="1454" spans="1:7" x14ac:dyDescent="0.25">
      <c r="A1454" t="s">
        <v>570</v>
      </c>
      <c r="B1454" t="s">
        <v>555</v>
      </c>
      <c r="C1454" t="s">
        <v>610</v>
      </c>
      <c r="D1454" t="s">
        <v>639</v>
      </c>
      <c r="E1454" t="s">
        <v>4</v>
      </c>
      <c r="F1454" t="str">
        <f t="shared" si="22"/>
        <v>DHA1445DHA1180DHA1928DHA3240S</v>
      </c>
      <c r="G1454" t="s">
        <v>501</v>
      </c>
    </row>
    <row r="1455" spans="1:7" x14ac:dyDescent="0.25">
      <c r="A1455" t="s">
        <v>570</v>
      </c>
      <c r="B1455" t="s">
        <v>555</v>
      </c>
      <c r="C1455" t="s">
        <v>610</v>
      </c>
      <c r="D1455" t="s">
        <v>639</v>
      </c>
      <c r="E1455" t="s">
        <v>51</v>
      </c>
      <c r="F1455" t="str">
        <f t="shared" si="22"/>
        <v>DHA1445DHA1180DHA1928DHA3240L</v>
      </c>
      <c r="G1455" t="s">
        <v>504</v>
      </c>
    </row>
    <row r="1456" spans="1:7" x14ac:dyDescent="0.25">
      <c r="A1456" t="s">
        <v>570</v>
      </c>
      <c r="B1456" t="s">
        <v>555</v>
      </c>
      <c r="C1456" t="s">
        <v>610</v>
      </c>
      <c r="D1456" t="s">
        <v>641</v>
      </c>
      <c r="E1456" t="s">
        <v>4</v>
      </c>
      <c r="F1456" t="str">
        <f t="shared" si="22"/>
        <v>DHA1445DHA1180DHA1928DHA3250S</v>
      </c>
      <c r="G1456" t="s">
        <v>501</v>
      </c>
    </row>
    <row r="1457" spans="1:7" x14ac:dyDescent="0.25">
      <c r="A1457" t="s">
        <v>570</v>
      </c>
      <c r="B1457" t="s">
        <v>555</v>
      </c>
      <c r="C1457" t="s">
        <v>610</v>
      </c>
      <c r="D1457" t="s">
        <v>641</v>
      </c>
      <c r="E1457" t="s">
        <v>51</v>
      </c>
      <c r="F1457" t="str">
        <f t="shared" si="22"/>
        <v>DHA1445DHA1180DHA1928DHA3250L</v>
      </c>
      <c r="G1457" t="s">
        <v>504</v>
      </c>
    </row>
    <row r="1458" spans="1:7" x14ac:dyDescent="0.25">
      <c r="A1458" t="s">
        <v>570</v>
      </c>
      <c r="B1458" t="s">
        <v>555</v>
      </c>
      <c r="C1458" t="s">
        <v>611</v>
      </c>
      <c r="D1458" t="s">
        <v>639</v>
      </c>
      <c r="E1458" t="s">
        <v>4</v>
      </c>
      <c r="F1458" t="str">
        <f t="shared" si="22"/>
        <v>DHA1445DHA1180DHA1930DHA3240S</v>
      </c>
      <c r="G1458" t="s">
        <v>501</v>
      </c>
    </row>
    <row r="1459" spans="1:7" x14ac:dyDescent="0.25">
      <c r="A1459" t="s">
        <v>570</v>
      </c>
      <c r="B1459" t="s">
        <v>555</v>
      </c>
      <c r="C1459" t="s">
        <v>611</v>
      </c>
      <c r="D1459" t="s">
        <v>639</v>
      </c>
      <c r="E1459" t="s">
        <v>51</v>
      </c>
      <c r="F1459" t="str">
        <f t="shared" si="22"/>
        <v>DHA1445DHA1180DHA1930DHA3240L</v>
      </c>
      <c r="G1459" t="s">
        <v>504</v>
      </c>
    </row>
    <row r="1460" spans="1:7" x14ac:dyDescent="0.25">
      <c r="A1460" t="s">
        <v>570</v>
      </c>
      <c r="B1460" t="s">
        <v>555</v>
      </c>
      <c r="C1460" t="s">
        <v>611</v>
      </c>
      <c r="D1460" t="s">
        <v>641</v>
      </c>
      <c r="E1460" t="s">
        <v>4</v>
      </c>
      <c r="F1460" t="str">
        <f t="shared" si="22"/>
        <v>DHA1445DHA1180DHA1930DHA3250S</v>
      </c>
      <c r="G1460" t="s">
        <v>501</v>
      </c>
    </row>
    <row r="1461" spans="1:7" x14ac:dyDescent="0.25">
      <c r="A1461" t="s">
        <v>570</v>
      </c>
      <c r="B1461" t="s">
        <v>555</v>
      </c>
      <c r="C1461" t="s">
        <v>611</v>
      </c>
      <c r="D1461" t="s">
        <v>641</v>
      </c>
      <c r="E1461" t="s">
        <v>51</v>
      </c>
      <c r="F1461" t="str">
        <f t="shared" si="22"/>
        <v>DHA1445DHA1180DHA1930DHA3250L</v>
      </c>
      <c r="G1461" t="s">
        <v>504</v>
      </c>
    </row>
    <row r="1462" spans="1:7" x14ac:dyDescent="0.25">
      <c r="A1462" t="s">
        <v>570</v>
      </c>
      <c r="B1462" t="s">
        <v>555</v>
      </c>
      <c r="C1462" t="s">
        <v>612</v>
      </c>
      <c r="D1462" t="s">
        <v>639</v>
      </c>
      <c r="E1462" t="s">
        <v>4</v>
      </c>
      <c r="F1462" t="str">
        <f t="shared" si="22"/>
        <v>DHA1445DHA1180DHA1932DHA3240S</v>
      </c>
      <c r="G1462" t="s">
        <v>501</v>
      </c>
    </row>
    <row r="1463" spans="1:7" x14ac:dyDescent="0.25">
      <c r="A1463" t="s">
        <v>570</v>
      </c>
      <c r="B1463" t="s">
        <v>555</v>
      </c>
      <c r="C1463" t="s">
        <v>612</v>
      </c>
      <c r="D1463" t="s">
        <v>639</v>
      </c>
      <c r="E1463" t="s">
        <v>51</v>
      </c>
      <c r="F1463" t="str">
        <f t="shared" si="22"/>
        <v>DHA1445DHA1180DHA1932DHA3240L</v>
      </c>
      <c r="G1463" t="s">
        <v>504</v>
      </c>
    </row>
    <row r="1464" spans="1:7" x14ac:dyDescent="0.25">
      <c r="A1464" t="s">
        <v>570</v>
      </c>
      <c r="B1464" t="s">
        <v>555</v>
      </c>
      <c r="C1464" t="s">
        <v>612</v>
      </c>
      <c r="D1464" t="s">
        <v>641</v>
      </c>
      <c r="E1464" t="s">
        <v>4</v>
      </c>
      <c r="F1464" t="str">
        <f t="shared" si="22"/>
        <v>DHA1445DHA1180DHA1932DHA3250S</v>
      </c>
      <c r="G1464" t="s">
        <v>501</v>
      </c>
    </row>
    <row r="1465" spans="1:7" x14ac:dyDescent="0.25">
      <c r="A1465" t="s">
        <v>570</v>
      </c>
      <c r="B1465" t="s">
        <v>555</v>
      </c>
      <c r="C1465" t="s">
        <v>612</v>
      </c>
      <c r="D1465" t="s">
        <v>641</v>
      </c>
      <c r="E1465" t="s">
        <v>51</v>
      </c>
      <c r="F1465" t="str">
        <f t="shared" si="22"/>
        <v>DHA1445DHA1180DHA1932DHA3250L</v>
      </c>
      <c r="G1465" t="s">
        <v>504</v>
      </c>
    </row>
    <row r="1466" spans="1:7" x14ac:dyDescent="0.25">
      <c r="A1466" t="s">
        <v>570</v>
      </c>
      <c r="B1466" t="s">
        <v>555</v>
      </c>
      <c r="C1466" t="s">
        <v>613</v>
      </c>
      <c r="D1466" t="s">
        <v>639</v>
      </c>
      <c r="E1466" t="s">
        <v>4</v>
      </c>
      <c r="F1466" t="str">
        <f t="shared" si="22"/>
        <v>DHA1445DHA1180DHA1934DHA3240S</v>
      </c>
      <c r="G1466" t="s">
        <v>501</v>
      </c>
    </row>
    <row r="1467" spans="1:7" x14ac:dyDescent="0.25">
      <c r="A1467" t="s">
        <v>570</v>
      </c>
      <c r="B1467" t="s">
        <v>555</v>
      </c>
      <c r="C1467" t="s">
        <v>613</v>
      </c>
      <c r="D1467" t="s">
        <v>639</v>
      </c>
      <c r="E1467" t="s">
        <v>51</v>
      </c>
      <c r="F1467" t="str">
        <f t="shared" si="22"/>
        <v>DHA1445DHA1180DHA1934DHA3240L</v>
      </c>
      <c r="G1467" t="s">
        <v>504</v>
      </c>
    </row>
    <row r="1468" spans="1:7" x14ac:dyDescent="0.25">
      <c r="A1468" t="s">
        <v>570</v>
      </c>
      <c r="B1468" t="s">
        <v>555</v>
      </c>
      <c r="C1468" t="s">
        <v>613</v>
      </c>
      <c r="D1468" t="s">
        <v>641</v>
      </c>
      <c r="E1468" t="s">
        <v>4</v>
      </c>
      <c r="F1468" t="str">
        <f t="shared" si="22"/>
        <v>DHA1445DHA1180DHA1934DHA3250S</v>
      </c>
      <c r="G1468" t="s">
        <v>501</v>
      </c>
    </row>
    <row r="1469" spans="1:7" x14ac:dyDescent="0.25">
      <c r="A1469" t="s">
        <v>570</v>
      </c>
      <c r="B1469" t="s">
        <v>555</v>
      </c>
      <c r="C1469" t="s">
        <v>613</v>
      </c>
      <c r="D1469" t="s">
        <v>641</v>
      </c>
      <c r="E1469" t="s">
        <v>51</v>
      </c>
      <c r="F1469" t="str">
        <f t="shared" si="22"/>
        <v>DHA1445DHA1180DHA1934DHA3250L</v>
      </c>
      <c r="G1469" t="s">
        <v>504</v>
      </c>
    </row>
    <row r="1470" spans="1:7" x14ac:dyDescent="0.25">
      <c r="A1470" t="s">
        <v>570</v>
      </c>
      <c r="B1470" t="s">
        <v>555</v>
      </c>
      <c r="C1470" t="s">
        <v>614</v>
      </c>
      <c r="D1470" t="s">
        <v>639</v>
      </c>
      <c r="E1470" t="s">
        <v>4</v>
      </c>
      <c r="F1470" t="str">
        <f t="shared" si="22"/>
        <v>DHA1445DHA1180DHA1936DHA3240S</v>
      </c>
      <c r="G1470" t="s">
        <v>501</v>
      </c>
    </row>
    <row r="1471" spans="1:7" x14ac:dyDescent="0.25">
      <c r="A1471" t="s">
        <v>570</v>
      </c>
      <c r="B1471" t="s">
        <v>555</v>
      </c>
      <c r="C1471" t="s">
        <v>614</v>
      </c>
      <c r="D1471" t="s">
        <v>639</v>
      </c>
      <c r="E1471" t="s">
        <v>51</v>
      </c>
      <c r="F1471" t="str">
        <f t="shared" si="22"/>
        <v>DHA1445DHA1180DHA1936DHA3240L</v>
      </c>
      <c r="G1471" t="s">
        <v>501</v>
      </c>
    </row>
    <row r="1472" spans="1:7" x14ac:dyDescent="0.25">
      <c r="A1472" t="s">
        <v>570</v>
      </c>
      <c r="B1472" t="s">
        <v>555</v>
      </c>
      <c r="C1472" t="s">
        <v>614</v>
      </c>
      <c r="D1472" t="s">
        <v>641</v>
      </c>
      <c r="E1472" t="s">
        <v>4</v>
      </c>
      <c r="F1472" t="str">
        <f t="shared" si="22"/>
        <v>DHA1445DHA1180DHA1936DHA3250S</v>
      </c>
      <c r="G1472" t="s">
        <v>501</v>
      </c>
    </row>
    <row r="1473" spans="1:7" x14ac:dyDescent="0.25">
      <c r="A1473" t="s">
        <v>570</v>
      </c>
      <c r="B1473" t="s">
        <v>555</v>
      </c>
      <c r="C1473" t="s">
        <v>614</v>
      </c>
      <c r="D1473" t="s">
        <v>641</v>
      </c>
      <c r="E1473" t="s">
        <v>51</v>
      </c>
      <c r="F1473" t="str">
        <f t="shared" si="22"/>
        <v>DHA1445DHA1180DHA1936DHA3250L</v>
      </c>
      <c r="G1473" t="s">
        <v>501</v>
      </c>
    </row>
    <row r="1474" spans="1:7" x14ac:dyDescent="0.25">
      <c r="A1474" t="s">
        <v>570</v>
      </c>
      <c r="B1474" t="s">
        <v>555</v>
      </c>
      <c r="C1474" t="s">
        <v>615</v>
      </c>
      <c r="D1474" t="s">
        <v>639</v>
      </c>
      <c r="E1474" t="s">
        <v>4</v>
      </c>
      <c r="F1474" t="str">
        <f t="shared" si="22"/>
        <v>DHA1445DHA1180DHA1938DHA3240S</v>
      </c>
      <c r="G1474" t="s">
        <v>501</v>
      </c>
    </row>
    <row r="1475" spans="1:7" x14ac:dyDescent="0.25">
      <c r="A1475" t="s">
        <v>570</v>
      </c>
      <c r="B1475" t="s">
        <v>555</v>
      </c>
      <c r="C1475" t="s">
        <v>615</v>
      </c>
      <c r="D1475" t="s">
        <v>639</v>
      </c>
      <c r="E1475" t="s">
        <v>51</v>
      </c>
      <c r="F1475" t="str">
        <f t="shared" ref="F1475:F1538" si="23">CONCATENATE(A1475,B1475,C1475,D1475,E1475)</f>
        <v>DHA1445DHA1180DHA1938DHA3240L</v>
      </c>
      <c r="G1475" t="s">
        <v>501</v>
      </c>
    </row>
    <row r="1476" spans="1:7" x14ac:dyDescent="0.25">
      <c r="A1476" t="s">
        <v>570</v>
      </c>
      <c r="B1476" t="s">
        <v>555</v>
      </c>
      <c r="C1476" t="s">
        <v>615</v>
      </c>
      <c r="D1476" t="s">
        <v>641</v>
      </c>
      <c r="E1476" t="s">
        <v>4</v>
      </c>
      <c r="F1476" t="str">
        <f t="shared" si="23"/>
        <v>DHA1445DHA1180DHA1938DHA3250S</v>
      </c>
      <c r="G1476" t="s">
        <v>501</v>
      </c>
    </row>
    <row r="1477" spans="1:7" x14ac:dyDescent="0.25">
      <c r="A1477" t="s">
        <v>570</v>
      </c>
      <c r="B1477" t="s">
        <v>555</v>
      </c>
      <c r="C1477" t="s">
        <v>615</v>
      </c>
      <c r="D1477" t="s">
        <v>641</v>
      </c>
      <c r="E1477" t="s">
        <v>51</v>
      </c>
      <c r="F1477" t="str">
        <f t="shared" si="23"/>
        <v>DHA1445DHA1180DHA1938DHA3250L</v>
      </c>
      <c r="G1477" t="s">
        <v>501</v>
      </c>
    </row>
    <row r="1478" spans="1:7" x14ac:dyDescent="0.25">
      <c r="A1478" t="s">
        <v>570</v>
      </c>
      <c r="B1478" t="s">
        <v>555</v>
      </c>
      <c r="C1478" t="s">
        <v>616</v>
      </c>
      <c r="D1478" t="s">
        <v>639</v>
      </c>
      <c r="E1478" t="s">
        <v>4</v>
      </c>
      <c r="F1478" t="str">
        <f t="shared" si="23"/>
        <v>DHA1445DHA1180DHA1940DHA3240S</v>
      </c>
      <c r="G1478" t="s">
        <v>501</v>
      </c>
    </row>
    <row r="1479" spans="1:7" x14ac:dyDescent="0.25">
      <c r="A1479" t="s">
        <v>570</v>
      </c>
      <c r="B1479" t="s">
        <v>555</v>
      </c>
      <c r="C1479" t="s">
        <v>616</v>
      </c>
      <c r="D1479" t="s">
        <v>639</v>
      </c>
      <c r="E1479" t="s">
        <v>51</v>
      </c>
      <c r="F1479" t="str">
        <f t="shared" si="23"/>
        <v>DHA1445DHA1180DHA1940DHA3240L</v>
      </c>
      <c r="G1479" t="s">
        <v>501</v>
      </c>
    </row>
    <row r="1480" spans="1:7" x14ac:dyDescent="0.25">
      <c r="A1480" t="s">
        <v>570</v>
      </c>
      <c r="B1480" t="s">
        <v>555</v>
      </c>
      <c r="C1480" t="s">
        <v>616</v>
      </c>
      <c r="D1480" t="s">
        <v>641</v>
      </c>
      <c r="E1480" t="s">
        <v>4</v>
      </c>
      <c r="F1480" t="str">
        <f t="shared" si="23"/>
        <v>DHA1445DHA1180DHA1940DHA3250S</v>
      </c>
      <c r="G1480" t="s">
        <v>501</v>
      </c>
    </row>
    <row r="1481" spans="1:7" x14ac:dyDescent="0.25">
      <c r="A1481" t="s">
        <v>570</v>
      </c>
      <c r="B1481" t="s">
        <v>555</v>
      </c>
      <c r="C1481" t="s">
        <v>616</v>
      </c>
      <c r="D1481" t="s">
        <v>641</v>
      </c>
      <c r="E1481" t="s">
        <v>51</v>
      </c>
      <c r="F1481" t="str">
        <f t="shared" si="23"/>
        <v>DHA1445DHA1180DHA1940DHA3250L</v>
      </c>
      <c r="G1481" t="s">
        <v>501</v>
      </c>
    </row>
    <row r="1482" spans="1:7" x14ac:dyDescent="0.25">
      <c r="A1482" t="s">
        <v>570</v>
      </c>
      <c r="B1482" t="s">
        <v>555</v>
      </c>
      <c r="C1482" t="s">
        <v>617</v>
      </c>
      <c r="D1482" t="s">
        <v>639</v>
      </c>
      <c r="E1482" t="s">
        <v>4</v>
      </c>
      <c r="F1482" t="str">
        <f t="shared" si="23"/>
        <v>DHA1445DHA1180DHA1942DHA3240S</v>
      </c>
      <c r="G1482" t="s">
        <v>501</v>
      </c>
    </row>
    <row r="1483" spans="1:7" x14ac:dyDescent="0.25">
      <c r="A1483" t="s">
        <v>570</v>
      </c>
      <c r="B1483" t="s">
        <v>555</v>
      </c>
      <c r="C1483" t="s">
        <v>617</v>
      </c>
      <c r="D1483" t="s">
        <v>639</v>
      </c>
      <c r="E1483" t="s">
        <v>51</v>
      </c>
      <c r="F1483" t="str">
        <f t="shared" si="23"/>
        <v>DHA1445DHA1180DHA1942DHA3240L</v>
      </c>
      <c r="G1483" t="s">
        <v>501</v>
      </c>
    </row>
    <row r="1484" spans="1:7" x14ac:dyDescent="0.25">
      <c r="A1484" t="s">
        <v>570</v>
      </c>
      <c r="B1484" t="s">
        <v>555</v>
      </c>
      <c r="C1484" t="s">
        <v>617</v>
      </c>
      <c r="D1484" t="s">
        <v>641</v>
      </c>
      <c r="E1484" t="s">
        <v>4</v>
      </c>
      <c r="F1484" t="str">
        <f t="shared" si="23"/>
        <v>DHA1445DHA1180DHA1942DHA3250S</v>
      </c>
      <c r="G1484" t="s">
        <v>501</v>
      </c>
    </row>
    <row r="1485" spans="1:7" x14ac:dyDescent="0.25">
      <c r="A1485" t="s">
        <v>570</v>
      </c>
      <c r="B1485" t="s">
        <v>555</v>
      </c>
      <c r="C1485" t="s">
        <v>617</v>
      </c>
      <c r="D1485" t="s">
        <v>641</v>
      </c>
      <c r="E1485" t="s">
        <v>51</v>
      </c>
      <c r="F1485" t="str">
        <f t="shared" si="23"/>
        <v>DHA1445DHA1180DHA1942DHA3250L</v>
      </c>
      <c r="G1485" t="s">
        <v>501</v>
      </c>
    </row>
    <row r="1486" spans="1:7" x14ac:dyDescent="0.25">
      <c r="A1486" t="s">
        <v>570</v>
      </c>
      <c r="B1486" t="s">
        <v>555</v>
      </c>
      <c r="C1486" t="s">
        <v>618</v>
      </c>
      <c r="D1486" t="s">
        <v>639</v>
      </c>
      <c r="E1486" t="s">
        <v>4</v>
      </c>
      <c r="F1486" t="str">
        <f t="shared" si="23"/>
        <v>DHA1445DHA1180DHA1944DHA3240S</v>
      </c>
      <c r="G1486" t="s">
        <v>501</v>
      </c>
    </row>
    <row r="1487" spans="1:7" x14ac:dyDescent="0.25">
      <c r="A1487" t="s">
        <v>570</v>
      </c>
      <c r="B1487" t="s">
        <v>555</v>
      </c>
      <c r="C1487" t="s">
        <v>618</v>
      </c>
      <c r="D1487" t="s">
        <v>639</v>
      </c>
      <c r="E1487" t="s">
        <v>51</v>
      </c>
      <c r="F1487" t="str">
        <f t="shared" si="23"/>
        <v>DHA1445DHA1180DHA1944DHA3240L</v>
      </c>
      <c r="G1487" t="s">
        <v>501</v>
      </c>
    </row>
    <row r="1488" spans="1:7" x14ac:dyDescent="0.25">
      <c r="A1488" t="s">
        <v>570</v>
      </c>
      <c r="B1488" t="s">
        <v>555</v>
      </c>
      <c r="C1488" t="s">
        <v>618</v>
      </c>
      <c r="D1488" t="s">
        <v>641</v>
      </c>
      <c r="E1488" t="s">
        <v>4</v>
      </c>
      <c r="F1488" t="str">
        <f t="shared" si="23"/>
        <v>DHA1445DHA1180DHA1944DHA3250S</v>
      </c>
      <c r="G1488" t="s">
        <v>501</v>
      </c>
    </row>
    <row r="1489" spans="1:7" x14ac:dyDescent="0.25">
      <c r="A1489" t="s">
        <v>570</v>
      </c>
      <c r="B1489" t="s">
        <v>555</v>
      </c>
      <c r="C1489" t="s">
        <v>618</v>
      </c>
      <c r="D1489" t="s">
        <v>641</v>
      </c>
      <c r="E1489" t="s">
        <v>51</v>
      </c>
      <c r="F1489" t="str">
        <f t="shared" si="23"/>
        <v>DHA1445DHA1180DHA1944DHA3250L</v>
      </c>
      <c r="G1489" t="s">
        <v>501</v>
      </c>
    </row>
    <row r="1490" spans="1:7" x14ac:dyDescent="0.25">
      <c r="A1490" t="s">
        <v>570</v>
      </c>
      <c r="B1490" t="s">
        <v>555</v>
      </c>
      <c r="C1490" t="s">
        <v>619</v>
      </c>
      <c r="D1490" t="s">
        <v>639</v>
      </c>
      <c r="E1490" t="s">
        <v>4</v>
      </c>
      <c r="F1490" t="str">
        <f t="shared" si="23"/>
        <v>DHA1445DHA1180DHA1946DHA3240S</v>
      </c>
      <c r="G1490" t="s">
        <v>501</v>
      </c>
    </row>
    <row r="1491" spans="1:7" x14ac:dyDescent="0.25">
      <c r="A1491" t="s">
        <v>570</v>
      </c>
      <c r="B1491" t="s">
        <v>555</v>
      </c>
      <c r="C1491" t="s">
        <v>619</v>
      </c>
      <c r="D1491" t="s">
        <v>639</v>
      </c>
      <c r="E1491" t="s">
        <v>51</v>
      </c>
      <c r="F1491" t="str">
        <f t="shared" si="23"/>
        <v>DHA1445DHA1180DHA1946DHA3240L</v>
      </c>
      <c r="G1491" t="s">
        <v>501</v>
      </c>
    </row>
    <row r="1492" spans="1:7" x14ac:dyDescent="0.25">
      <c r="A1492" t="s">
        <v>570</v>
      </c>
      <c r="B1492" t="s">
        <v>555</v>
      </c>
      <c r="C1492" t="s">
        <v>619</v>
      </c>
      <c r="D1492" t="s">
        <v>641</v>
      </c>
      <c r="E1492" t="s">
        <v>4</v>
      </c>
      <c r="F1492" t="str">
        <f t="shared" si="23"/>
        <v>DHA1445DHA1180DHA1946DHA3250S</v>
      </c>
      <c r="G1492" t="s">
        <v>501</v>
      </c>
    </row>
    <row r="1493" spans="1:7" x14ac:dyDescent="0.25">
      <c r="A1493" t="s">
        <v>570</v>
      </c>
      <c r="B1493" t="s">
        <v>555</v>
      </c>
      <c r="C1493" t="s">
        <v>619</v>
      </c>
      <c r="D1493" t="s">
        <v>641</v>
      </c>
      <c r="E1493" t="s">
        <v>51</v>
      </c>
      <c r="F1493" t="str">
        <f t="shared" si="23"/>
        <v>DHA1445DHA1180DHA1946DHA3250L</v>
      </c>
      <c r="G1493" t="s">
        <v>501</v>
      </c>
    </row>
    <row r="1494" spans="1:7" x14ac:dyDescent="0.25">
      <c r="A1494" t="s">
        <v>570</v>
      </c>
      <c r="B1494" t="s">
        <v>555</v>
      </c>
      <c r="C1494" t="s">
        <v>620</v>
      </c>
      <c r="D1494" t="s">
        <v>639</v>
      </c>
      <c r="E1494" t="s">
        <v>4</v>
      </c>
      <c r="F1494" t="str">
        <f t="shared" si="23"/>
        <v>DHA1445DHA1180DHA1948DHA3240S</v>
      </c>
      <c r="G1494" t="s">
        <v>723</v>
      </c>
    </row>
    <row r="1495" spans="1:7" x14ac:dyDescent="0.25">
      <c r="A1495" t="s">
        <v>570</v>
      </c>
      <c r="B1495" t="s">
        <v>555</v>
      </c>
      <c r="C1495" t="s">
        <v>620</v>
      </c>
      <c r="D1495" t="s">
        <v>639</v>
      </c>
      <c r="E1495" t="s">
        <v>51</v>
      </c>
      <c r="F1495" t="str">
        <f t="shared" si="23"/>
        <v>DHA1445DHA1180DHA1948DHA3240L</v>
      </c>
      <c r="G1495" t="s">
        <v>501</v>
      </c>
    </row>
    <row r="1496" spans="1:7" x14ac:dyDescent="0.25">
      <c r="A1496" t="s">
        <v>570</v>
      </c>
      <c r="B1496" t="s">
        <v>555</v>
      </c>
      <c r="C1496" t="s">
        <v>620</v>
      </c>
      <c r="D1496" t="s">
        <v>641</v>
      </c>
      <c r="E1496" t="s">
        <v>4</v>
      </c>
      <c r="F1496" t="str">
        <f t="shared" si="23"/>
        <v>DHA1445DHA1180DHA1948DHA3250S</v>
      </c>
      <c r="G1496" t="s">
        <v>723</v>
      </c>
    </row>
    <row r="1497" spans="1:7" x14ac:dyDescent="0.25">
      <c r="A1497" t="s">
        <v>570</v>
      </c>
      <c r="B1497" t="s">
        <v>555</v>
      </c>
      <c r="C1497" t="s">
        <v>620</v>
      </c>
      <c r="D1497" t="s">
        <v>641</v>
      </c>
      <c r="E1497" t="s">
        <v>51</v>
      </c>
      <c r="F1497" t="str">
        <f t="shared" si="23"/>
        <v>DHA1445DHA1180DHA1948DHA3250L</v>
      </c>
      <c r="G1497" t="s">
        <v>501</v>
      </c>
    </row>
    <row r="1498" spans="1:7" x14ac:dyDescent="0.25">
      <c r="A1498" t="s">
        <v>570</v>
      </c>
      <c r="B1498" t="s">
        <v>555</v>
      </c>
      <c r="C1498" t="s">
        <v>621</v>
      </c>
      <c r="D1498" t="s">
        <v>639</v>
      </c>
      <c r="E1498" t="s">
        <v>4</v>
      </c>
      <c r="F1498" t="str">
        <f t="shared" si="23"/>
        <v>DHA1445DHA1180DHA1950DHA3240S</v>
      </c>
      <c r="G1498" t="s">
        <v>723</v>
      </c>
    </row>
    <row r="1499" spans="1:7" x14ac:dyDescent="0.25">
      <c r="A1499" t="s">
        <v>570</v>
      </c>
      <c r="B1499" t="s">
        <v>555</v>
      </c>
      <c r="C1499" t="s">
        <v>621</v>
      </c>
      <c r="D1499" t="s">
        <v>639</v>
      </c>
      <c r="E1499" t="s">
        <v>51</v>
      </c>
      <c r="F1499" t="str">
        <f t="shared" si="23"/>
        <v>DHA1445DHA1180DHA1950DHA3240L</v>
      </c>
      <c r="G1499" t="s">
        <v>501</v>
      </c>
    </row>
    <row r="1500" spans="1:7" x14ac:dyDescent="0.25">
      <c r="A1500" t="s">
        <v>570</v>
      </c>
      <c r="B1500" t="s">
        <v>555</v>
      </c>
      <c r="C1500" t="s">
        <v>621</v>
      </c>
      <c r="D1500" t="s">
        <v>641</v>
      </c>
      <c r="E1500" t="s">
        <v>4</v>
      </c>
      <c r="F1500" t="str">
        <f t="shared" si="23"/>
        <v>DHA1445DHA1180DHA1950DHA3250S</v>
      </c>
      <c r="G1500" t="s">
        <v>723</v>
      </c>
    </row>
    <row r="1501" spans="1:7" x14ac:dyDescent="0.25">
      <c r="A1501" t="s">
        <v>570</v>
      </c>
      <c r="B1501" t="s">
        <v>555</v>
      </c>
      <c r="C1501" t="s">
        <v>621</v>
      </c>
      <c r="D1501" t="s">
        <v>641</v>
      </c>
      <c r="E1501" t="s">
        <v>51</v>
      </c>
      <c r="F1501" t="str">
        <f t="shared" si="23"/>
        <v>DHA1445DHA1180DHA1950DHA3250L</v>
      </c>
      <c r="G1501" t="s">
        <v>501</v>
      </c>
    </row>
    <row r="1502" spans="1:7" x14ac:dyDescent="0.25">
      <c r="A1502" t="s">
        <v>570</v>
      </c>
      <c r="B1502" t="s">
        <v>555</v>
      </c>
      <c r="C1502" t="s">
        <v>622</v>
      </c>
      <c r="D1502" t="s">
        <v>639</v>
      </c>
      <c r="E1502" t="s">
        <v>4</v>
      </c>
      <c r="F1502" t="str">
        <f t="shared" si="23"/>
        <v>DHA1445DHA1180DHA1952DHA3240S</v>
      </c>
      <c r="G1502" t="s">
        <v>723</v>
      </c>
    </row>
    <row r="1503" spans="1:7" x14ac:dyDescent="0.25">
      <c r="A1503" t="s">
        <v>570</v>
      </c>
      <c r="B1503" t="s">
        <v>555</v>
      </c>
      <c r="C1503" t="s">
        <v>622</v>
      </c>
      <c r="D1503" t="s">
        <v>639</v>
      </c>
      <c r="E1503" t="s">
        <v>51</v>
      </c>
      <c r="F1503" t="str">
        <f t="shared" si="23"/>
        <v>DHA1445DHA1180DHA1952DHA3240L</v>
      </c>
      <c r="G1503" t="s">
        <v>501</v>
      </c>
    </row>
    <row r="1504" spans="1:7" x14ac:dyDescent="0.25">
      <c r="A1504" t="s">
        <v>570</v>
      </c>
      <c r="B1504" t="s">
        <v>555</v>
      </c>
      <c r="C1504" t="s">
        <v>622</v>
      </c>
      <c r="D1504" t="s">
        <v>641</v>
      </c>
      <c r="E1504" t="s">
        <v>4</v>
      </c>
      <c r="F1504" t="str">
        <f t="shared" si="23"/>
        <v>DHA1445DHA1180DHA1952DHA3250S</v>
      </c>
      <c r="G1504" t="s">
        <v>723</v>
      </c>
    </row>
    <row r="1505" spans="1:7" x14ac:dyDescent="0.25">
      <c r="A1505" t="s">
        <v>570</v>
      </c>
      <c r="B1505" t="s">
        <v>555</v>
      </c>
      <c r="C1505" t="s">
        <v>622</v>
      </c>
      <c r="D1505" t="s">
        <v>641</v>
      </c>
      <c r="E1505" t="s">
        <v>51</v>
      </c>
      <c r="F1505" t="str">
        <f t="shared" si="23"/>
        <v>DHA1445DHA1180DHA1952DHA3250L</v>
      </c>
      <c r="G1505" t="s">
        <v>501</v>
      </c>
    </row>
    <row r="1506" spans="1:7" x14ac:dyDescent="0.25">
      <c r="A1506" t="s">
        <v>570</v>
      </c>
      <c r="B1506" t="s">
        <v>555</v>
      </c>
      <c r="C1506" t="s">
        <v>623</v>
      </c>
      <c r="D1506" t="s">
        <v>639</v>
      </c>
      <c r="E1506" t="s">
        <v>4</v>
      </c>
      <c r="F1506" t="str">
        <f t="shared" si="23"/>
        <v>DHA1445DHA1180DHA1954DHA3240S</v>
      </c>
      <c r="G1506" t="s">
        <v>723</v>
      </c>
    </row>
    <row r="1507" spans="1:7" x14ac:dyDescent="0.25">
      <c r="A1507" t="s">
        <v>570</v>
      </c>
      <c r="B1507" t="s">
        <v>555</v>
      </c>
      <c r="C1507" t="s">
        <v>623</v>
      </c>
      <c r="D1507" t="s">
        <v>639</v>
      </c>
      <c r="E1507" t="s">
        <v>51</v>
      </c>
      <c r="F1507" t="str">
        <f t="shared" si="23"/>
        <v>DHA1445DHA1180DHA1954DHA3240L</v>
      </c>
      <c r="G1507" t="s">
        <v>501</v>
      </c>
    </row>
    <row r="1508" spans="1:7" x14ac:dyDescent="0.25">
      <c r="A1508" t="s">
        <v>570</v>
      </c>
      <c r="B1508" t="s">
        <v>555</v>
      </c>
      <c r="C1508" t="s">
        <v>623</v>
      </c>
      <c r="D1508" t="s">
        <v>641</v>
      </c>
      <c r="E1508" t="s">
        <v>4</v>
      </c>
      <c r="F1508" t="str">
        <f t="shared" si="23"/>
        <v>DHA1445DHA1180DHA1954DHA3250S</v>
      </c>
      <c r="G1508" t="s">
        <v>723</v>
      </c>
    </row>
    <row r="1509" spans="1:7" x14ac:dyDescent="0.25">
      <c r="A1509" t="s">
        <v>570</v>
      </c>
      <c r="B1509" t="s">
        <v>555</v>
      </c>
      <c r="C1509" t="s">
        <v>623</v>
      </c>
      <c r="D1509" t="s">
        <v>641</v>
      </c>
      <c r="E1509" t="s">
        <v>51</v>
      </c>
      <c r="F1509" t="str">
        <f t="shared" si="23"/>
        <v>DHA1445DHA1180DHA1954DHA3250L</v>
      </c>
      <c r="G1509" t="s">
        <v>501</v>
      </c>
    </row>
    <row r="1510" spans="1:7" x14ac:dyDescent="0.25">
      <c r="A1510" t="s">
        <v>570</v>
      </c>
      <c r="B1510" t="s">
        <v>555</v>
      </c>
      <c r="C1510" t="s">
        <v>624</v>
      </c>
      <c r="D1510" t="s">
        <v>639</v>
      </c>
      <c r="E1510" t="s">
        <v>4</v>
      </c>
      <c r="F1510" t="str">
        <f t="shared" si="23"/>
        <v>DHA1445DHA1180DHA1956DHA3240S</v>
      </c>
      <c r="G1510" t="s">
        <v>723</v>
      </c>
    </row>
    <row r="1511" spans="1:7" x14ac:dyDescent="0.25">
      <c r="A1511" t="s">
        <v>570</v>
      </c>
      <c r="B1511" t="s">
        <v>555</v>
      </c>
      <c r="C1511" t="s">
        <v>624</v>
      </c>
      <c r="D1511" t="s">
        <v>639</v>
      </c>
      <c r="E1511" t="s">
        <v>51</v>
      </c>
      <c r="F1511" t="str">
        <f t="shared" si="23"/>
        <v>DHA1445DHA1180DHA1956DHA3240L</v>
      </c>
      <c r="G1511" t="s">
        <v>501</v>
      </c>
    </row>
    <row r="1512" spans="1:7" x14ac:dyDescent="0.25">
      <c r="A1512" t="s">
        <v>570</v>
      </c>
      <c r="B1512" t="s">
        <v>555</v>
      </c>
      <c r="C1512" t="s">
        <v>624</v>
      </c>
      <c r="D1512" t="s">
        <v>641</v>
      </c>
      <c r="E1512" t="s">
        <v>4</v>
      </c>
      <c r="F1512" t="str">
        <f t="shared" si="23"/>
        <v>DHA1445DHA1180DHA1956DHA3250S</v>
      </c>
      <c r="G1512" t="s">
        <v>723</v>
      </c>
    </row>
    <row r="1513" spans="1:7" x14ac:dyDescent="0.25">
      <c r="A1513" t="s">
        <v>570</v>
      </c>
      <c r="B1513" t="s">
        <v>555</v>
      </c>
      <c r="C1513" t="s">
        <v>624</v>
      </c>
      <c r="D1513" t="s">
        <v>641</v>
      </c>
      <c r="E1513" t="s">
        <v>51</v>
      </c>
      <c r="F1513" t="str">
        <f t="shared" si="23"/>
        <v>DHA1445DHA1180DHA1956DHA3250L</v>
      </c>
      <c r="G1513" t="s">
        <v>723</v>
      </c>
    </row>
    <row r="1514" spans="1:7" x14ac:dyDescent="0.25">
      <c r="A1514" t="s">
        <v>570</v>
      </c>
      <c r="B1514" t="s">
        <v>555</v>
      </c>
      <c r="C1514" t="s">
        <v>625</v>
      </c>
      <c r="D1514" t="s">
        <v>639</v>
      </c>
      <c r="E1514" t="s">
        <v>4</v>
      </c>
      <c r="F1514" t="str">
        <f t="shared" si="23"/>
        <v>DHA1445DHA1180DHA1958DHA3240S</v>
      </c>
      <c r="G1514" t="s">
        <v>723</v>
      </c>
    </row>
    <row r="1515" spans="1:7" x14ac:dyDescent="0.25">
      <c r="A1515" t="s">
        <v>570</v>
      </c>
      <c r="B1515" t="s">
        <v>555</v>
      </c>
      <c r="C1515" t="s">
        <v>625</v>
      </c>
      <c r="D1515" t="s">
        <v>639</v>
      </c>
      <c r="E1515" t="s">
        <v>51</v>
      </c>
      <c r="F1515" t="str">
        <f t="shared" si="23"/>
        <v>DHA1445DHA1180DHA1958DHA3240L</v>
      </c>
      <c r="G1515" t="s">
        <v>723</v>
      </c>
    </row>
    <row r="1516" spans="1:7" x14ac:dyDescent="0.25">
      <c r="A1516" t="s">
        <v>570</v>
      </c>
      <c r="B1516" t="s">
        <v>555</v>
      </c>
      <c r="C1516" t="s">
        <v>625</v>
      </c>
      <c r="D1516" t="s">
        <v>641</v>
      </c>
      <c r="E1516" t="s">
        <v>4</v>
      </c>
      <c r="F1516" t="str">
        <f t="shared" si="23"/>
        <v>DHA1445DHA1180DHA1958DHA3250S</v>
      </c>
      <c r="G1516" t="s">
        <v>723</v>
      </c>
    </row>
    <row r="1517" spans="1:7" x14ac:dyDescent="0.25">
      <c r="A1517" t="s">
        <v>570</v>
      </c>
      <c r="B1517" t="s">
        <v>555</v>
      </c>
      <c r="C1517" t="s">
        <v>625</v>
      </c>
      <c r="D1517" t="s">
        <v>641</v>
      </c>
      <c r="E1517" t="s">
        <v>51</v>
      </c>
      <c r="F1517" t="str">
        <f t="shared" si="23"/>
        <v>DHA1445DHA1180DHA1958DHA3250L</v>
      </c>
      <c r="G1517" t="s">
        <v>723</v>
      </c>
    </row>
    <row r="1518" spans="1:7" x14ac:dyDescent="0.25">
      <c r="A1518" t="s">
        <v>570</v>
      </c>
      <c r="B1518" t="s">
        <v>555</v>
      </c>
      <c r="C1518" t="s">
        <v>626</v>
      </c>
      <c r="D1518" t="s">
        <v>639</v>
      </c>
      <c r="E1518" t="s">
        <v>4</v>
      </c>
      <c r="F1518" t="str">
        <f t="shared" si="23"/>
        <v>DHA1445DHA1180DHA1960DHA3240S</v>
      </c>
      <c r="G1518" t="s">
        <v>723</v>
      </c>
    </row>
    <row r="1519" spans="1:7" x14ac:dyDescent="0.25">
      <c r="A1519" t="s">
        <v>570</v>
      </c>
      <c r="B1519" t="s">
        <v>555</v>
      </c>
      <c r="C1519" t="s">
        <v>626</v>
      </c>
      <c r="D1519" t="s">
        <v>639</v>
      </c>
      <c r="E1519" t="s">
        <v>51</v>
      </c>
      <c r="F1519" t="str">
        <f t="shared" si="23"/>
        <v>DHA1445DHA1180DHA1960DHA3240L</v>
      </c>
      <c r="G1519" t="s">
        <v>723</v>
      </c>
    </row>
    <row r="1520" spans="1:7" x14ac:dyDescent="0.25">
      <c r="A1520" t="s">
        <v>570</v>
      </c>
      <c r="B1520" t="s">
        <v>555</v>
      </c>
      <c r="C1520" t="s">
        <v>626</v>
      </c>
      <c r="D1520" t="s">
        <v>641</v>
      </c>
      <c r="E1520" t="s">
        <v>4</v>
      </c>
      <c r="F1520" t="str">
        <f t="shared" si="23"/>
        <v>DHA1445DHA1180DHA1960DHA3250S</v>
      </c>
      <c r="G1520" t="s">
        <v>723</v>
      </c>
    </row>
    <row r="1521" spans="1:7" x14ac:dyDescent="0.25">
      <c r="A1521" t="s">
        <v>570</v>
      </c>
      <c r="B1521" t="s">
        <v>555</v>
      </c>
      <c r="C1521" t="s">
        <v>626</v>
      </c>
      <c r="D1521" t="s">
        <v>641</v>
      </c>
      <c r="E1521" t="s">
        <v>51</v>
      </c>
      <c r="F1521" t="str">
        <f t="shared" si="23"/>
        <v>DHA1445DHA1180DHA1960DHA3250L</v>
      </c>
      <c r="G1521" t="s">
        <v>723</v>
      </c>
    </row>
    <row r="1522" spans="1:7" x14ac:dyDescent="0.25">
      <c r="A1522" t="s">
        <v>571</v>
      </c>
      <c r="B1522" t="s">
        <v>550</v>
      </c>
      <c r="C1522" t="s">
        <v>608</v>
      </c>
      <c r="D1522" t="s">
        <v>639</v>
      </c>
      <c r="E1522" t="s">
        <v>4</v>
      </c>
      <c r="F1522" t="str">
        <f t="shared" si="23"/>
        <v>DHA1460DHA1150DHA1924DHA3240S</v>
      </c>
      <c r="G1522" t="s">
        <v>504</v>
      </c>
    </row>
    <row r="1523" spans="1:7" x14ac:dyDescent="0.25">
      <c r="A1523" t="s">
        <v>571</v>
      </c>
      <c r="B1523" t="s">
        <v>550</v>
      </c>
      <c r="C1523" t="s">
        <v>608</v>
      </c>
      <c r="D1523" t="s">
        <v>639</v>
      </c>
      <c r="E1523" t="s">
        <v>51</v>
      </c>
      <c r="F1523" t="str">
        <f t="shared" si="23"/>
        <v>DHA1460DHA1150DHA1924DHA3240L</v>
      </c>
      <c r="G1523" t="s">
        <v>504</v>
      </c>
    </row>
    <row r="1524" spans="1:7" x14ac:dyDescent="0.25">
      <c r="A1524" t="s">
        <v>571</v>
      </c>
      <c r="B1524" t="s">
        <v>550</v>
      </c>
      <c r="C1524" t="s">
        <v>608</v>
      </c>
      <c r="D1524" t="s">
        <v>641</v>
      </c>
      <c r="E1524" t="s">
        <v>4</v>
      </c>
      <c r="F1524" t="str">
        <f t="shared" si="23"/>
        <v>DHA1460DHA1150DHA1924DHA3250S</v>
      </c>
      <c r="G1524" t="s">
        <v>501</v>
      </c>
    </row>
    <row r="1525" spans="1:7" x14ac:dyDescent="0.25">
      <c r="A1525" t="s">
        <v>571</v>
      </c>
      <c r="B1525" t="s">
        <v>550</v>
      </c>
      <c r="C1525" t="s">
        <v>608</v>
      </c>
      <c r="D1525" t="s">
        <v>641</v>
      </c>
      <c r="E1525" t="s">
        <v>51</v>
      </c>
      <c r="F1525" t="str">
        <f t="shared" si="23"/>
        <v>DHA1460DHA1150DHA1924DHA3250L</v>
      </c>
      <c r="G1525" t="s">
        <v>504</v>
      </c>
    </row>
    <row r="1526" spans="1:7" x14ac:dyDescent="0.25">
      <c r="A1526" t="s">
        <v>571</v>
      </c>
      <c r="B1526" t="s">
        <v>550</v>
      </c>
      <c r="C1526" t="s">
        <v>609</v>
      </c>
      <c r="D1526" t="s">
        <v>639</v>
      </c>
      <c r="E1526" t="s">
        <v>4</v>
      </c>
      <c r="F1526" t="str">
        <f t="shared" si="23"/>
        <v>DHA1460DHA1150DHA1926DHA3240S</v>
      </c>
      <c r="G1526" t="s">
        <v>501</v>
      </c>
    </row>
    <row r="1527" spans="1:7" x14ac:dyDescent="0.25">
      <c r="A1527" t="s">
        <v>571</v>
      </c>
      <c r="B1527" t="s">
        <v>550</v>
      </c>
      <c r="C1527" t="s">
        <v>609</v>
      </c>
      <c r="D1527" t="s">
        <v>639</v>
      </c>
      <c r="E1527" t="s">
        <v>51</v>
      </c>
      <c r="F1527" t="str">
        <f t="shared" si="23"/>
        <v>DHA1460DHA1150DHA1926DHA3240L</v>
      </c>
      <c r="G1527" t="s">
        <v>504</v>
      </c>
    </row>
    <row r="1528" spans="1:7" x14ac:dyDescent="0.25">
      <c r="A1528" t="s">
        <v>571</v>
      </c>
      <c r="B1528" t="s">
        <v>550</v>
      </c>
      <c r="C1528" t="s">
        <v>609</v>
      </c>
      <c r="D1528" t="s">
        <v>641</v>
      </c>
      <c r="E1528" t="s">
        <v>4</v>
      </c>
      <c r="F1528" t="str">
        <f t="shared" si="23"/>
        <v>DHA1460DHA1150DHA1926DHA3250S</v>
      </c>
      <c r="G1528" t="s">
        <v>501</v>
      </c>
    </row>
    <row r="1529" spans="1:7" x14ac:dyDescent="0.25">
      <c r="A1529" t="s">
        <v>571</v>
      </c>
      <c r="B1529" t="s">
        <v>550</v>
      </c>
      <c r="C1529" t="s">
        <v>609</v>
      </c>
      <c r="D1529" t="s">
        <v>641</v>
      </c>
      <c r="E1529" t="s">
        <v>51</v>
      </c>
      <c r="F1529" t="str">
        <f t="shared" si="23"/>
        <v>DHA1460DHA1150DHA1926DHA3250L</v>
      </c>
      <c r="G1529" t="s">
        <v>504</v>
      </c>
    </row>
    <row r="1530" spans="1:7" x14ac:dyDescent="0.25">
      <c r="A1530" t="s">
        <v>571</v>
      </c>
      <c r="B1530" t="s">
        <v>550</v>
      </c>
      <c r="C1530" t="s">
        <v>610</v>
      </c>
      <c r="D1530" t="s">
        <v>639</v>
      </c>
      <c r="E1530" t="s">
        <v>4</v>
      </c>
      <c r="F1530" t="str">
        <f t="shared" si="23"/>
        <v>DHA1460DHA1150DHA1928DHA3240S</v>
      </c>
      <c r="G1530" t="s">
        <v>501</v>
      </c>
    </row>
    <row r="1531" spans="1:7" x14ac:dyDescent="0.25">
      <c r="A1531" t="s">
        <v>571</v>
      </c>
      <c r="B1531" t="s">
        <v>550</v>
      </c>
      <c r="C1531" t="s">
        <v>610</v>
      </c>
      <c r="D1531" t="s">
        <v>639</v>
      </c>
      <c r="E1531" t="s">
        <v>51</v>
      </c>
      <c r="F1531" t="str">
        <f t="shared" si="23"/>
        <v>DHA1460DHA1150DHA1928DHA3240L</v>
      </c>
      <c r="G1531" t="s">
        <v>504</v>
      </c>
    </row>
    <row r="1532" spans="1:7" x14ac:dyDescent="0.25">
      <c r="A1532" t="s">
        <v>571</v>
      </c>
      <c r="B1532" t="s">
        <v>550</v>
      </c>
      <c r="C1532" t="s">
        <v>610</v>
      </c>
      <c r="D1532" t="s">
        <v>641</v>
      </c>
      <c r="E1532" t="s">
        <v>4</v>
      </c>
      <c r="F1532" t="str">
        <f t="shared" si="23"/>
        <v>DHA1460DHA1150DHA1928DHA3250S</v>
      </c>
      <c r="G1532" t="s">
        <v>501</v>
      </c>
    </row>
    <row r="1533" spans="1:7" x14ac:dyDescent="0.25">
      <c r="A1533" t="s">
        <v>571</v>
      </c>
      <c r="B1533" t="s">
        <v>550</v>
      </c>
      <c r="C1533" t="s">
        <v>610</v>
      </c>
      <c r="D1533" t="s">
        <v>641</v>
      </c>
      <c r="E1533" t="s">
        <v>51</v>
      </c>
      <c r="F1533" t="str">
        <f t="shared" si="23"/>
        <v>DHA1460DHA1150DHA1928DHA3250L</v>
      </c>
      <c r="G1533" t="s">
        <v>504</v>
      </c>
    </row>
    <row r="1534" spans="1:7" x14ac:dyDescent="0.25">
      <c r="A1534" t="s">
        <v>571</v>
      </c>
      <c r="B1534" t="s">
        <v>550</v>
      </c>
      <c r="C1534" t="s">
        <v>611</v>
      </c>
      <c r="D1534" t="s">
        <v>639</v>
      </c>
      <c r="E1534" t="s">
        <v>4</v>
      </c>
      <c r="F1534" t="str">
        <f t="shared" si="23"/>
        <v>DHA1460DHA1150DHA1930DHA3240S</v>
      </c>
      <c r="G1534" t="s">
        <v>501</v>
      </c>
    </row>
    <row r="1535" spans="1:7" x14ac:dyDescent="0.25">
      <c r="A1535" t="s">
        <v>571</v>
      </c>
      <c r="B1535" t="s">
        <v>550</v>
      </c>
      <c r="C1535" t="s">
        <v>611</v>
      </c>
      <c r="D1535" t="s">
        <v>639</v>
      </c>
      <c r="E1535" t="s">
        <v>51</v>
      </c>
      <c r="F1535" t="str">
        <f t="shared" si="23"/>
        <v>DHA1460DHA1150DHA1930DHA3240L</v>
      </c>
      <c r="G1535" t="s">
        <v>504</v>
      </c>
    </row>
    <row r="1536" spans="1:7" x14ac:dyDescent="0.25">
      <c r="A1536" t="s">
        <v>571</v>
      </c>
      <c r="B1536" t="s">
        <v>550</v>
      </c>
      <c r="C1536" t="s">
        <v>611</v>
      </c>
      <c r="D1536" t="s">
        <v>641</v>
      </c>
      <c r="E1536" t="s">
        <v>4</v>
      </c>
      <c r="F1536" t="str">
        <f t="shared" si="23"/>
        <v>DHA1460DHA1150DHA1930DHA3250S</v>
      </c>
      <c r="G1536" t="s">
        <v>501</v>
      </c>
    </row>
    <row r="1537" spans="1:7" x14ac:dyDescent="0.25">
      <c r="A1537" t="s">
        <v>571</v>
      </c>
      <c r="B1537" t="s">
        <v>550</v>
      </c>
      <c r="C1537" t="s">
        <v>611</v>
      </c>
      <c r="D1537" t="s">
        <v>641</v>
      </c>
      <c r="E1537" t="s">
        <v>51</v>
      </c>
      <c r="F1537" t="str">
        <f t="shared" si="23"/>
        <v>DHA1460DHA1150DHA1930DHA3250L</v>
      </c>
      <c r="G1537" t="s">
        <v>504</v>
      </c>
    </row>
    <row r="1538" spans="1:7" x14ac:dyDescent="0.25">
      <c r="A1538" t="s">
        <v>571</v>
      </c>
      <c r="B1538" t="s">
        <v>550</v>
      </c>
      <c r="C1538" t="s">
        <v>612</v>
      </c>
      <c r="D1538" t="s">
        <v>639</v>
      </c>
      <c r="E1538" t="s">
        <v>4</v>
      </c>
      <c r="F1538" t="str">
        <f t="shared" si="23"/>
        <v>DHA1460DHA1150DHA1932DHA3240S</v>
      </c>
      <c r="G1538" t="s">
        <v>501</v>
      </c>
    </row>
    <row r="1539" spans="1:7" x14ac:dyDescent="0.25">
      <c r="A1539" t="s">
        <v>571</v>
      </c>
      <c r="B1539" t="s">
        <v>550</v>
      </c>
      <c r="C1539" t="s">
        <v>612</v>
      </c>
      <c r="D1539" t="s">
        <v>639</v>
      </c>
      <c r="E1539" t="s">
        <v>51</v>
      </c>
      <c r="F1539" t="str">
        <f t="shared" ref="F1539:F1602" si="24">CONCATENATE(A1539,B1539,C1539,D1539,E1539)</f>
        <v>DHA1460DHA1150DHA1932DHA3240L</v>
      </c>
      <c r="G1539" t="s">
        <v>504</v>
      </c>
    </row>
    <row r="1540" spans="1:7" x14ac:dyDescent="0.25">
      <c r="A1540" t="s">
        <v>571</v>
      </c>
      <c r="B1540" t="s">
        <v>550</v>
      </c>
      <c r="C1540" t="s">
        <v>612</v>
      </c>
      <c r="D1540" t="s">
        <v>641</v>
      </c>
      <c r="E1540" t="s">
        <v>4</v>
      </c>
      <c r="F1540" t="str">
        <f t="shared" si="24"/>
        <v>DHA1460DHA1150DHA1932DHA3250S</v>
      </c>
      <c r="G1540" t="s">
        <v>501</v>
      </c>
    </row>
    <row r="1541" spans="1:7" x14ac:dyDescent="0.25">
      <c r="A1541" t="s">
        <v>571</v>
      </c>
      <c r="B1541" t="s">
        <v>550</v>
      </c>
      <c r="C1541" t="s">
        <v>612</v>
      </c>
      <c r="D1541" t="s">
        <v>641</v>
      </c>
      <c r="E1541" t="s">
        <v>51</v>
      </c>
      <c r="F1541" t="str">
        <f t="shared" si="24"/>
        <v>DHA1460DHA1150DHA1932DHA3250L</v>
      </c>
      <c r="G1541" t="s">
        <v>504</v>
      </c>
    </row>
    <row r="1542" spans="1:7" x14ac:dyDescent="0.25">
      <c r="A1542" t="s">
        <v>571</v>
      </c>
      <c r="B1542" t="s">
        <v>550</v>
      </c>
      <c r="C1542" t="s">
        <v>613</v>
      </c>
      <c r="D1542" t="s">
        <v>639</v>
      </c>
      <c r="E1542" t="s">
        <v>4</v>
      </c>
      <c r="F1542" t="str">
        <f t="shared" si="24"/>
        <v>DHA1460DHA1150DHA1934DHA3240S</v>
      </c>
      <c r="G1542" t="s">
        <v>501</v>
      </c>
    </row>
    <row r="1543" spans="1:7" x14ac:dyDescent="0.25">
      <c r="A1543" t="s">
        <v>571</v>
      </c>
      <c r="B1543" t="s">
        <v>550</v>
      </c>
      <c r="C1543" t="s">
        <v>613</v>
      </c>
      <c r="D1543" t="s">
        <v>639</v>
      </c>
      <c r="E1543" t="s">
        <v>51</v>
      </c>
      <c r="F1543" t="str">
        <f t="shared" si="24"/>
        <v>DHA1460DHA1150DHA1934DHA3240L</v>
      </c>
      <c r="G1543" t="s">
        <v>504</v>
      </c>
    </row>
    <row r="1544" spans="1:7" x14ac:dyDescent="0.25">
      <c r="A1544" t="s">
        <v>571</v>
      </c>
      <c r="B1544" t="s">
        <v>550</v>
      </c>
      <c r="C1544" t="s">
        <v>613</v>
      </c>
      <c r="D1544" t="s">
        <v>641</v>
      </c>
      <c r="E1544" t="s">
        <v>4</v>
      </c>
      <c r="F1544" t="str">
        <f t="shared" si="24"/>
        <v>DHA1460DHA1150DHA1934DHA3250S</v>
      </c>
      <c r="G1544" t="s">
        <v>501</v>
      </c>
    </row>
    <row r="1545" spans="1:7" x14ac:dyDescent="0.25">
      <c r="A1545" t="s">
        <v>571</v>
      </c>
      <c r="B1545" t="s">
        <v>550</v>
      </c>
      <c r="C1545" t="s">
        <v>613</v>
      </c>
      <c r="D1545" t="s">
        <v>641</v>
      </c>
      <c r="E1545" t="s">
        <v>51</v>
      </c>
      <c r="F1545" t="str">
        <f t="shared" si="24"/>
        <v>DHA1460DHA1150DHA1934DHA3250L</v>
      </c>
      <c r="G1545" t="s">
        <v>501</v>
      </c>
    </row>
    <row r="1546" spans="1:7" x14ac:dyDescent="0.25">
      <c r="A1546" t="s">
        <v>571</v>
      </c>
      <c r="B1546" t="s">
        <v>550</v>
      </c>
      <c r="C1546" t="s">
        <v>614</v>
      </c>
      <c r="D1546" t="s">
        <v>639</v>
      </c>
      <c r="E1546" t="s">
        <v>4</v>
      </c>
      <c r="F1546" t="str">
        <f t="shared" si="24"/>
        <v>DHA1460DHA1150DHA1936DHA3240S</v>
      </c>
      <c r="G1546" t="s">
        <v>501</v>
      </c>
    </row>
    <row r="1547" spans="1:7" x14ac:dyDescent="0.25">
      <c r="A1547" t="s">
        <v>571</v>
      </c>
      <c r="B1547" t="s">
        <v>550</v>
      </c>
      <c r="C1547" t="s">
        <v>614</v>
      </c>
      <c r="D1547" t="s">
        <v>639</v>
      </c>
      <c r="E1547" t="s">
        <v>51</v>
      </c>
      <c r="F1547" t="str">
        <f t="shared" si="24"/>
        <v>DHA1460DHA1150DHA1936DHA3240L</v>
      </c>
      <c r="G1547" t="s">
        <v>501</v>
      </c>
    </row>
    <row r="1548" spans="1:7" x14ac:dyDescent="0.25">
      <c r="A1548" t="s">
        <v>571</v>
      </c>
      <c r="B1548" t="s">
        <v>550</v>
      </c>
      <c r="C1548" t="s">
        <v>614</v>
      </c>
      <c r="D1548" t="s">
        <v>641</v>
      </c>
      <c r="E1548" t="s">
        <v>4</v>
      </c>
      <c r="F1548" t="str">
        <f t="shared" si="24"/>
        <v>DHA1460DHA1150DHA1936DHA3250S</v>
      </c>
      <c r="G1548" t="s">
        <v>501</v>
      </c>
    </row>
    <row r="1549" spans="1:7" x14ac:dyDescent="0.25">
      <c r="A1549" t="s">
        <v>571</v>
      </c>
      <c r="B1549" t="s">
        <v>550</v>
      </c>
      <c r="C1549" t="s">
        <v>614</v>
      </c>
      <c r="D1549" t="s">
        <v>641</v>
      </c>
      <c r="E1549" t="s">
        <v>51</v>
      </c>
      <c r="F1549" t="str">
        <f t="shared" si="24"/>
        <v>DHA1460DHA1150DHA1936DHA3250L</v>
      </c>
      <c r="G1549" t="s">
        <v>501</v>
      </c>
    </row>
    <row r="1550" spans="1:7" x14ac:dyDescent="0.25">
      <c r="A1550" t="s">
        <v>571</v>
      </c>
      <c r="B1550" t="s">
        <v>550</v>
      </c>
      <c r="C1550" t="s">
        <v>615</v>
      </c>
      <c r="D1550" t="s">
        <v>639</v>
      </c>
      <c r="E1550" t="s">
        <v>4</v>
      </c>
      <c r="F1550" t="str">
        <f t="shared" si="24"/>
        <v>DHA1460DHA1150DHA1938DHA3240S</v>
      </c>
      <c r="G1550" t="s">
        <v>501</v>
      </c>
    </row>
    <row r="1551" spans="1:7" x14ac:dyDescent="0.25">
      <c r="A1551" t="s">
        <v>571</v>
      </c>
      <c r="B1551" t="s">
        <v>550</v>
      </c>
      <c r="C1551" t="s">
        <v>615</v>
      </c>
      <c r="D1551" t="s">
        <v>639</v>
      </c>
      <c r="E1551" t="s">
        <v>51</v>
      </c>
      <c r="F1551" t="str">
        <f t="shared" si="24"/>
        <v>DHA1460DHA1150DHA1938DHA3240L</v>
      </c>
      <c r="G1551" t="s">
        <v>501</v>
      </c>
    </row>
    <row r="1552" spans="1:7" x14ac:dyDescent="0.25">
      <c r="A1552" t="s">
        <v>571</v>
      </c>
      <c r="B1552" t="s">
        <v>550</v>
      </c>
      <c r="C1552" t="s">
        <v>615</v>
      </c>
      <c r="D1552" t="s">
        <v>641</v>
      </c>
      <c r="E1552" t="s">
        <v>4</v>
      </c>
      <c r="F1552" t="str">
        <f t="shared" si="24"/>
        <v>DHA1460DHA1150DHA1938DHA3250S</v>
      </c>
      <c r="G1552" t="s">
        <v>501</v>
      </c>
    </row>
    <row r="1553" spans="1:7" x14ac:dyDescent="0.25">
      <c r="A1553" t="s">
        <v>571</v>
      </c>
      <c r="B1553" t="s">
        <v>550</v>
      </c>
      <c r="C1553" t="s">
        <v>615</v>
      </c>
      <c r="D1553" t="s">
        <v>641</v>
      </c>
      <c r="E1553" t="s">
        <v>51</v>
      </c>
      <c r="F1553" t="str">
        <f t="shared" si="24"/>
        <v>DHA1460DHA1150DHA1938DHA3250L</v>
      </c>
      <c r="G1553" t="s">
        <v>501</v>
      </c>
    </row>
    <row r="1554" spans="1:7" x14ac:dyDescent="0.25">
      <c r="A1554" t="s">
        <v>571</v>
      </c>
      <c r="B1554" t="s">
        <v>550</v>
      </c>
      <c r="C1554" t="s">
        <v>616</v>
      </c>
      <c r="D1554" t="s">
        <v>639</v>
      </c>
      <c r="E1554" t="s">
        <v>4</v>
      </c>
      <c r="F1554" t="str">
        <f t="shared" si="24"/>
        <v>DHA1460DHA1150DHA1940DHA3240S</v>
      </c>
      <c r="G1554" t="s">
        <v>501</v>
      </c>
    </row>
    <row r="1555" spans="1:7" x14ac:dyDescent="0.25">
      <c r="A1555" t="s">
        <v>571</v>
      </c>
      <c r="B1555" t="s">
        <v>550</v>
      </c>
      <c r="C1555" t="s">
        <v>616</v>
      </c>
      <c r="D1555" t="s">
        <v>639</v>
      </c>
      <c r="E1555" t="s">
        <v>51</v>
      </c>
      <c r="F1555" t="str">
        <f t="shared" si="24"/>
        <v>DHA1460DHA1150DHA1940DHA3240L</v>
      </c>
      <c r="G1555" t="s">
        <v>501</v>
      </c>
    </row>
    <row r="1556" spans="1:7" x14ac:dyDescent="0.25">
      <c r="A1556" t="s">
        <v>571</v>
      </c>
      <c r="B1556" t="s">
        <v>550</v>
      </c>
      <c r="C1556" t="s">
        <v>616</v>
      </c>
      <c r="D1556" t="s">
        <v>641</v>
      </c>
      <c r="E1556" t="s">
        <v>4</v>
      </c>
      <c r="F1556" t="str">
        <f t="shared" si="24"/>
        <v>DHA1460DHA1150DHA1940DHA3250S</v>
      </c>
      <c r="G1556" t="s">
        <v>501</v>
      </c>
    </row>
    <row r="1557" spans="1:7" x14ac:dyDescent="0.25">
      <c r="A1557" t="s">
        <v>571</v>
      </c>
      <c r="B1557" t="s">
        <v>550</v>
      </c>
      <c r="C1557" t="s">
        <v>616</v>
      </c>
      <c r="D1557" t="s">
        <v>641</v>
      </c>
      <c r="E1557" t="s">
        <v>51</v>
      </c>
      <c r="F1557" t="str">
        <f t="shared" si="24"/>
        <v>DHA1460DHA1150DHA1940DHA3250L</v>
      </c>
      <c r="G1557" t="s">
        <v>501</v>
      </c>
    </row>
    <row r="1558" spans="1:7" x14ac:dyDescent="0.25">
      <c r="A1558" t="s">
        <v>571</v>
      </c>
      <c r="B1558" t="s">
        <v>550</v>
      </c>
      <c r="C1558" t="s">
        <v>617</v>
      </c>
      <c r="D1558" t="s">
        <v>639</v>
      </c>
      <c r="E1558" t="s">
        <v>4</v>
      </c>
      <c r="F1558" t="str">
        <f t="shared" si="24"/>
        <v>DHA1460DHA1150DHA1942DHA3240S</v>
      </c>
      <c r="G1558" t="s">
        <v>501</v>
      </c>
    </row>
    <row r="1559" spans="1:7" x14ac:dyDescent="0.25">
      <c r="A1559" t="s">
        <v>571</v>
      </c>
      <c r="B1559" t="s">
        <v>550</v>
      </c>
      <c r="C1559" t="s">
        <v>617</v>
      </c>
      <c r="D1559" t="s">
        <v>639</v>
      </c>
      <c r="E1559" t="s">
        <v>51</v>
      </c>
      <c r="F1559" t="str">
        <f t="shared" si="24"/>
        <v>DHA1460DHA1150DHA1942DHA3240L</v>
      </c>
      <c r="G1559" t="s">
        <v>501</v>
      </c>
    </row>
    <row r="1560" spans="1:7" x14ac:dyDescent="0.25">
      <c r="A1560" t="s">
        <v>571</v>
      </c>
      <c r="B1560" t="s">
        <v>550</v>
      </c>
      <c r="C1560" t="s">
        <v>617</v>
      </c>
      <c r="D1560" t="s">
        <v>641</v>
      </c>
      <c r="E1560" t="s">
        <v>4</v>
      </c>
      <c r="F1560" t="str">
        <f t="shared" si="24"/>
        <v>DHA1460DHA1150DHA1942DHA3250S</v>
      </c>
      <c r="G1560" t="s">
        <v>501</v>
      </c>
    </row>
    <row r="1561" spans="1:7" x14ac:dyDescent="0.25">
      <c r="A1561" t="s">
        <v>571</v>
      </c>
      <c r="B1561" t="s">
        <v>550</v>
      </c>
      <c r="C1561" t="s">
        <v>617</v>
      </c>
      <c r="D1561" t="s">
        <v>641</v>
      </c>
      <c r="E1561" t="s">
        <v>51</v>
      </c>
      <c r="F1561" t="str">
        <f t="shared" si="24"/>
        <v>DHA1460DHA1150DHA1942DHA3250L</v>
      </c>
      <c r="G1561" t="s">
        <v>501</v>
      </c>
    </row>
    <row r="1562" spans="1:7" x14ac:dyDescent="0.25">
      <c r="A1562" t="s">
        <v>571</v>
      </c>
      <c r="B1562" t="s">
        <v>550</v>
      </c>
      <c r="C1562" t="s">
        <v>618</v>
      </c>
      <c r="D1562" t="s">
        <v>639</v>
      </c>
      <c r="E1562" t="s">
        <v>4</v>
      </c>
      <c r="F1562" t="str">
        <f t="shared" si="24"/>
        <v>DHA1460DHA1150DHA1944DHA3240S</v>
      </c>
      <c r="G1562" t="s">
        <v>501</v>
      </c>
    </row>
    <row r="1563" spans="1:7" x14ac:dyDescent="0.25">
      <c r="A1563" t="s">
        <v>571</v>
      </c>
      <c r="B1563" t="s">
        <v>550</v>
      </c>
      <c r="C1563" t="s">
        <v>618</v>
      </c>
      <c r="D1563" t="s">
        <v>639</v>
      </c>
      <c r="E1563" t="s">
        <v>51</v>
      </c>
      <c r="F1563" t="str">
        <f t="shared" si="24"/>
        <v>DHA1460DHA1150DHA1944DHA3240L</v>
      </c>
      <c r="G1563" t="s">
        <v>501</v>
      </c>
    </row>
    <row r="1564" spans="1:7" x14ac:dyDescent="0.25">
      <c r="A1564" t="s">
        <v>571</v>
      </c>
      <c r="B1564" t="s">
        <v>550</v>
      </c>
      <c r="C1564" t="s">
        <v>618</v>
      </c>
      <c r="D1564" t="s">
        <v>641</v>
      </c>
      <c r="E1564" t="s">
        <v>4</v>
      </c>
      <c r="F1564" t="str">
        <f t="shared" si="24"/>
        <v>DHA1460DHA1150DHA1944DHA3250S</v>
      </c>
      <c r="G1564" t="s">
        <v>501</v>
      </c>
    </row>
    <row r="1565" spans="1:7" x14ac:dyDescent="0.25">
      <c r="A1565" t="s">
        <v>571</v>
      </c>
      <c r="B1565" t="s">
        <v>550</v>
      </c>
      <c r="C1565" t="s">
        <v>618</v>
      </c>
      <c r="D1565" t="s">
        <v>641</v>
      </c>
      <c r="E1565" t="s">
        <v>51</v>
      </c>
      <c r="F1565" t="str">
        <f t="shared" si="24"/>
        <v>DHA1460DHA1150DHA1944DHA3250L</v>
      </c>
      <c r="G1565" t="s">
        <v>501</v>
      </c>
    </row>
    <row r="1566" spans="1:7" x14ac:dyDescent="0.25">
      <c r="A1566" t="s">
        <v>571</v>
      </c>
      <c r="B1566" t="s">
        <v>550</v>
      </c>
      <c r="C1566" t="s">
        <v>619</v>
      </c>
      <c r="D1566" t="s">
        <v>639</v>
      </c>
      <c r="E1566" t="s">
        <v>4</v>
      </c>
      <c r="F1566" t="str">
        <f t="shared" si="24"/>
        <v>DHA1460DHA1150DHA1946DHA3240S</v>
      </c>
      <c r="G1566" t="s">
        <v>501</v>
      </c>
    </row>
    <row r="1567" spans="1:7" x14ac:dyDescent="0.25">
      <c r="A1567" t="s">
        <v>571</v>
      </c>
      <c r="B1567" t="s">
        <v>550</v>
      </c>
      <c r="C1567" t="s">
        <v>619</v>
      </c>
      <c r="D1567" t="s">
        <v>639</v>
      </c>
      <c r="E1567" t="s">
        <v>51</v>
      </c>
      <c r="F1567" t="str">
        <f t="shared" si="24"/>
        <v>DHA1460DHA1150DHA1946DHA3240L</v>
      </c>
      <c r="G1567" t="s">
        <v>501</v>
      </c>
    </row>
    <row r="1568" spans="1:7" x14ac:dyDescent="0.25">
      <c r="A1568" t="s">
        <v>571</v>
      </c>
      <c r="B1568" t="s">
        <v>550</v>
      </c>
      <c r="C1568" t="s">
        <v>619</v>
      </c>
      <c r="D1568" t="s">
        <v>641</v>
      </c>
      <c r="E1568" t="s">
        <v>4</v>
      </c>
      <c r="F1568" t="str">
        <f t="shared" si="24"/>
        <v>DHA1460DHA1150DHA1946DHA3250S</v>
      </c>
      <c r="G1568" t="s">
        <v>723</v>
      </c>
    </row>
    <row r="1569" spans="1:7" x14ac:dyDescent="0.25">
      <c r="A1569" t="s">
        <v>571</v>
      </c>
      <c r="B1569" t="s">
        <v>550</v>
      </c>
      <c r="C1569" t="s">
        <v>619</v>
      </c>
      <c r="D1569" t="s">
        <v>641</v>
      </c>
      <c r="E1569" t="s">
        <v>51</v>
      </c>
      <c r="F1569" t="str">
        <f t="shared" si="24"/>
        <v>DHA1460DHA1150DHA1946DHA3250L</v>
      </c>
      <c r="G1569" t="s">
        <v>501</v>
      </c>
    </row>
    <row r="1570" spans="1:7" x14ac:dyDescent="0.25">
      <c r="A1570" t="s">
        <v>571</v>
      </c>
      <c r="B1570" t="s">
        <v>550</v>
      </c>
      <c r="C1570" t="s">
        <v>620</v>
      </c>
      <c r="D1570" t="s">
        <v>639</v>
      </c>
      <c r="E1570" t="s">
        <v>4</v>
      </c>
      <c r="F1570" t="str">
        <f t="shared" si="24"/>
        <v>DHA1460DHA1150DHA1948DHA3240S</v>
      </c>
      <c r="G1570" t="s">
        <v>723</v>
      </c>
    </row>
    <row r="1571" spans="1:7" x14ac:dyDescent="0.25">
      <c r="A1571" t="s">
        <v>571</v>
      </c>
      <c r="B1571" t="s">
        <v>550</v>
      </c>
      <c r="C1571" t="s">
        <v>620</v>
      </c>
      <c r="D1571" t="s">
        <v>639</v>
      </c>
      <c r="E1571" t="s">
        <v>51</v>
      </c>
      <c r="F1571" t="str">
        <f t="shared" si="24"/>
        <v>DHA1460DHA1150DHA1948DHA3240L</v>
      </c>
      <c r="G1571" t="s">
        <v>501</v>
      </c>
    </row>
    <row r="1572" spans="1:7" x14ac:dyDescent="0.25">
      <c r="A1572" t="s">
        <v>571</v>
      </c>
      <c r="B1572" t="s">
        <v>550</v>
      </c>
      <c r="C1572" t="s">
        <v>620</v>
      </c>
      <c r="D1572" t="s">
        <v>641</v>
      </c>
      <c r="E1572" t="s">
        <v>4</v>
      </c>
      <c r="F1572" t="str">
        <f t="shared" si="24"/>
        <v>DHA1460DHA1150DHA1948DHA3250S</v>
      </c>
      <c r="G1572" t="s">
        <v>723</v>
      </c>
    </row>
    <row r="1573" spans="1:7" x14ac:dyDescent="0.25">
      <c r="A1573" t="s">
        <v>571</v>
      </c>
      <c r="B1573" t="s">
        <v>550</v>
      </c>
      <c r="C1573" t="s">
        <v>620</v>
      </c>
      <c r="D1573" t="s">
        <v>641</v>
      </c>
      <c r="E1573" t="s">
        <v>51</v>
      </c>
      <c r="F1573" t="str">
        <f t="shared" si="24"/>
        <v>DHA1460DHA1150DHA1948DHA3250L</v>
      </c>
      <c r="G1573" t="s">
        <v>501</v>
      </c>
    </row>
    <row r="1574" spans="1:7" x14ac:dyDescent="0.25">
      <c r="A1574" t="s">
        <v>571</v>
      </c>
      <c r="B1574" t="s">
        <v>550</v>
      </c>
      <c r="C1574" t="s">
        <v>621</v>
      </c>
      <c r="D1574" t="s">
        <v>639</v>
      </c>
      <c r="E1574" t="s">
        <v>4</v>
      </c>
      <c r="F1574" t="str">
        <f t="shared" si="24"/>
        <v>DHA1460DHA1150DHA1950DHA3240S</v>
      </c>
      <c r="G1574" t="s">
        <v>723</v>
      </c>
    </row>
    <row r="1575" spans="1:7" x14ac:dyDescent="0.25">
      <c r="A1575" t="s">
        <v>571</v>
      </c>
      <c r="B1575" t="s">
        <v>550</v>
      </c>
      <c r="C1575" t="s">
        <v>621</v>
      </c>
      <c r="D1575" t="s">
        <v>639</v>
      </c>
      <c r="E1575" t="s">
        <v>51</v>
      </c>
      <c r="F1575" t="str">
        <f t="shared" si="24"/>
        <v>DHA1460DHA1150DHA1950DHA3240L</v>
      </c>
      <c r="G1575" t="s">
        <v>501</v>
      </c>
    </row>
    <row r="1576" spans="1:7" x14ac:dyDescent="0.25">
      <c r="A1576" t="s">
        <v>571</v>
      </c>
      <c r="B1576" t="s">
        <v>550</v>
      </c>
      <c r="C1576" t="s">
        <v>621</v>
      </c>
      <c r="D1576" t="s">
        <v>641</v>
      </c>
      <c r="E1576" t="s">
        <v>4</v>
      </c>
      <c r="F1576" t="str">
        <f t="shared" si="24"/>
        <v>DHA1460DHA1150DHA1950DHA3250S</v>
      </c>
      <c r="G1576" t="s">
        <v>723</v>
      </c>
    </row>
    <row r="1577" spans="1:7" x14ac:dyDescent="0.25">
      <c r="A1577" t="s">
        <v>571</v>
      </c>
      <c r="B1577" t="s">
        <v>550</v>
      </c>
      <c r="C1577" t="s">
        <v>621</v>
      </c>
      <c r="D1577" t="s">
        <v>641</v>
      </c>
      <c r="E1577" t="s">
        <v>51</v>
      </c>
      <c r="F1577" t="str">
        <f t="shared" si="24"/>
        <v>DHA1460DHA1150DHA1950DHA3250L</v>
      </c>
      <c r="G1577" t="s">
        <v>501</v>
      </c>
    </row>
    <row r="1578" spans="1:7" x14ac:dyDescent="0.25">
      <c r="A1578" t="s">
        <v>571</v>
      </c>
      <c r="B1578" t="s">
        <v>550</v>
      </c>
      <c r="C1578" t="s">
        <v>622</v>
      </c>
      <c r="D1578" t="s">
        <v>639</v>
      </c>
      <c r="E1578" t="s">
        <v>4</v>
      </c>
      <c r="F1578" t="str">
        <f t="shared" si="24"/>
        <v>DHA1460DHA1150DHA1952DHA3240S</v>
      </c>
      <c r="G1578" t="s">
        <v>723</v>
      </c>
    </row>
    <row r="1579" spans="1:7" x14ac:dyDescent="0.25">
      <c r="A1579" t="s">
        <v>571</v>
      </c>
      <c r="B1579" t="s">
        <v>550</v>
      </c>
      <c r="C1579" t="s">
        <v>622</v>
      </c>
      <c r="D1579" t="s">
        <v>639</v>
      </c>
      <c r="E1579" t="s">
        <v>51</v>
      </c>
      <c r="F1579" t="str">
        <f t="shared" si="24"/>
        <v>DHA1460DHA1150DHA1952DHA3240L</v>
      </c>
      <c r="G1579" t="s">
        <v>501</v>
      </c>
    </row>
    <row r="1580" spans="1:7" x14ac:dyDescent="0.25">
      <c r="A1580" t="s">
        <v>571</v>
      </c>
      <c r="B1580" t="s">
        <v>550</v>
      </c>
      <c r="C1580" t="s">
        <v>622</v>
      </c>
      <c r="D1580" t="s">
        <v>641</v>
      </c>
      <c r="E1580" t="s">
        <v>4</v>
      </c>
      <c r="F1580" t="str">
        <f t="shared" si="24"/>
        <v>DHA1460DHA1150DHA1952DHA3250S</v>
      </c>
      <c r="G1580" t="s">
        <v>723</v>
      </c>
    </row>
    <row r="1581" spans="1:7" x14ac:dyDescent="0.25">
      <c r="A1581" t="s">
        <v>571</v>
      </c>
      <c r="B1581" t="s">
        <v>550</v>
      </c>
      <c r="C1581" t="s">
        <v>622</v>
      </c>
      <c r="D1581" t="s">
        <v>641</v>
      </c>
      <c r="E1581" t="s">
        <v>51</v>
      </c>
      <c r="F1581" t="str">
        <f t="shared" si="24"/>
        <v>DHA1460DHA1150DHA1952DHA3250L</v>
      </c>
      <c r="G1581" t="s">
        <v>501</v>
      </c>
    </row>
    <row r="1582" spans="1:7" x14ac:dyDescent="0.25">
      <c r="A1582" t="s">
        <v>571</v>
      </c>
      <c r="B1582" t="s">
        <v>550</v>
      </c>
      <c r="C1582" t="s">
        <v>623</v>
      </c>
      <c r="D1582" t="s">
        <v>639</v>
      </c>
      <c r="E1582" t="s">
        <v>4</v>
      </c>
      <c r="F1582" t="str">
        <f t="shared" si="24"/>
        <v>DHA1460DHA1150DHA1954DHA3240S</v>
      </c>
      <c r="G1582" t="s">
        <v>723</v>
      </c>
    </row>
    <row r="1583" spans="1:7" x14ac:dyDescent="0.25">
      <c r="A1583" t="s">
        <v>571</v>
      </c>
      <c r="B1583" t="s">
        <v>550</v>
      </c>
      <c r="C1583" t="s">
        <v>623</v>
      </c>
      <c r="D1583" t="s">
        <v>639</v>
      </c>
      <c r="E1583" t="s">
        <v>51</v>
      </c>
      <c r="F1583" t="str">
        <f t="shared" si="24"/>
        <v>DHA1460DHA1150DHA1954DHA3240L</v>
      </c>
      <c r="G1583" t="s">
        <v>501</v>
      </c>
    </row>
    <row r="1584" spans="1:7" x14ac:dyDescent="0.25">
      <c r="A1584" t="s">
        <v>571</v>
      </c>
      <c r="B1584" t="s">
        <v>550</v>
      </c>
      <c r="C1584" t="s">
        <v>623</v>
      </c>
      <c r="D1584" t="s">
        <v>641</v>
      </c>
      <c r="E1584" t="s">
        <v>4</v>
      </c>
      <c r="F1584" t="str">
        <f t="shared" si="24"/>
        <v>DHA1460DHA1150DHA1954DHA3250S</v>
      </c>
      <c r="G1584" t="s">
        <v>723</v>
      </c>
    </row>
    <row r="1585" spans="1:7" x14ac:dyDescent="0.25">
      <c r="A1585" t="s">
        <v>571</v>
      </c>
      <c r="B1585" t="s">
        <v>550</v>
      </c>
      <c r="C1585" t="s">
        <v>623</v>
      </c>
      <c r="D1585" t="s">
        <v>641</v>
      </c>
      <c r="E1585" t="s">
        <v>51</v>
      </c>
      <c r="F1585" t="str">
        <f t="shared" si="24"/>
        <v>DHA1460DHA1150DHA1954DHA3250L</v>
      </c>
      <c r="G1585" t="s">
        <v>501</v>
      </c>
    </row>
    <row r="1586" spans="1:7" x14ac:dyDescent="0.25">
      <c r="A1586" t="s">
        <v>571</v>
      </c>
      <c r="B1586" t="s">
        <v>550</v>
      </c>
      <c r="C1586" t="s">
        <v>624</v>
      </c>
      <c r="D1586" t="s">
        <v>639</v>
      </c>
      <c r="E1586" t="s">
        <v>4</v>
      </c>
      <c r="F1586" t="str">
        <f t="shared" si="24"/>
        <v>DHA1460DHA1150DHA1956DHA3240S</v>
      </c>
      <c r="G1586" t="s">
        <v>723</v>
      </c>
    </row>
    <row r="1587" spans="1:7" x14ac:dyDescent="0.25">
      <c r="A1587" t="s">
        <v>571</v>
      </c>
      <c r="B1587" t="s">
        <v>550</v>
      </c>
      <c r="C1587" t="s">
        <v>624</v>
      </c>
      <c r="D1587" t="s">
        <v>639</v>
      </c>
      <c r="E1587" t="s">
        <v>51</v>
      </c>
      <c r="F1587" t="str">
        <f t="shared" si="24"/>
        <v>DHA1460DHA1150DHA1956DHA3240L</v>
      </c>
      <c r="G1587" t="s">
        <v>501</v>
      </c>
    </row>
    <row r="1588" spans="1:7" x14ac:dyDescent="0.25">
      <c r="A1588" t="s">
        <v>571</v>
      </c>
      <c r="B1588" t="s">
        <v>550</v>
      </c>
      <c r="C1588" t="s">
        <v>624</v>
      </c>
      <c r="D1588" t="s">
        <v>641</v>
      </c>
      <c r="E1588" t="s">
        <v>4</v>
      </c>
      <c r="F1588" t="str">
        <f t="shared" si="24"/>
        <v>DHA1460DHA1150DHA1956DHA3250S</v>
      </c>
      <c r="G1588" t="s">
        <v>723</v>
      </c>
    </row>
    <row r="1589" spans="1:7" x14ac:dyDescent="0.25">
      <c r="A1589" t="s">
        <v>571</v>
      </c>
      <c r="B1589" t="s">
        <v>550</v>
      </c>
      <c r="C1589" t="s">
        <v>624</v>
      </c>
      <c r="D1589" t="s">
        <v>641</v>
      </c>
      <c r="E1589" t="s">
        <v>51</v>
      </c>
      <c r="F1589" t="str">
        <f t="shared" si="24"/>
        <v>DHA1460DHA1150DHA1956DHA3250L</v>
      </c>
      <c r="G1589" t="s">
        <v>723</v>
      </c>
    </row>
    <row r="1590" spans="1:7" x14ac:dyDescent="0.25">
      <c r="A1590" t="s">
        <v>571</v>
      </c>
      <c r="B1590" t="s">
        <v>550</v>
      </c>
      <c r="C1590" t="s">
        <v>625</v>
      </c>
      <c r="D1590" t="s">
        <v>639</v>
      </c>
      <c r="E1590" t="s">
        <v>4</v>
      </c>
      <c r="F1590" t="str">
        <f t="shared" si="24"/>
        <v>DHA1460DHA1150DHA1958DHA3240S</v>
      </c>
      <c r="G1590" t="s">
        <v>723</v>
      </c>
    </row>
    <row r="1591" spans="1:7" x14ac:dyDescent="0.25">
      <c r="A1591" t="s">
        <v>571</v>
      </c>
      <c r="B1591" t="s">
        <v>550</v>
      </c>
      <c r="C1591" t="s">
        <v>625</v>
      </c>
      <c r="D1591" t="s">
        <v>639</v>
      </c>
      <c r="E1591" t="s">
        <v>51</v>
      </c>
      <c r="F1591" t="str">
        <f t="shared" si="24"/>
        <v>DHA1460DHA1150DHA1958DHA3240L</v>
      </c>
      <c r="G1591" t="s">
        <v>723</v>
      </c>
    </row>
    <row r="1592" spans="1:7" x14ac:dyDescent="0.25">
      <c r="A1592" t="s">
        <v>571</v>
      </c>
      <c r="B1592" t="s">
        <v>550</v>
      </c>
      <c r="C1592" t="s">
        <v>625</v>
      </c>
      <c r="D1592" t="s">
        <v>641</v>
      </c>
      <c r="E1592" t="s">
        <v>4</v>
      </c>
      <c r="F1592" t="str">
        <f t="shared" si="24"/>
        <v>DHA1460DHA1150DHA1958DHA3250S</v>
      </c>
      <c r="G1592" t="s">
        <v>723</v>
      </c>
    </row>
    <row r="1593" spans="1:7" x14ac:dyDescent="0.25">
      <c r="A1593" t="s">
        <v>571</v>
      </c>
      <c r="B1593" t="s">
        <v>550</v>
      </c>
      <c r="C1593" t="s">
        <v>625</v>
      </c>
      <c r="D1593" t="s">
        <v>641</v>
      </c>
      <c r="E1593" t="s">
        <v>51</v>
      </c>
      <c r="F1593" t="str">
        <f t="shared" si="24"/>
        <v>DHA1460DHA1150DHA1958DHA3250L</v>
      </c>
      <c r="G1593" t="s">
        <v>723</v>
      </c>
    </row>
    <row r="1594" spans="1:7" x14ac:dyDescent="0.25">
      <c r="A1594" t="s">
        <v>571</v>
      </c>
      <c r="B1594" t="s">
        <v>550</v>
      </c>
      <c r="C1594" t="s">
        <v>626</v>
      </c>
      <c r="D1594" t="s">
        <v>639</v>
      </c>
      <c r="E1594" t="s">
        <v>4</v>
      </c>
      <c r="F1594" t="str">
        <f t="shared" si="24"/>
        <v>DHA1460DHA1150DHA1960DHA3240S</v>
      </c>
      <c r="G1594" t="s">
        <v>723</v>
      </c>
    </row>
    <row r="1595" spans="1:7" x14ac:dyDescent="0.25">
      <c r="A1595" t="s">
        <v>571</v>
      </c>
      <c r="B1595" t="s">
        <v>550</v>
      </c>
      <c r="C1595" t="s">
        <v>626</v>
      </c>
      <c r="D1595" t="s">
        <v>639</v>
      </c>
      <c r="E1595" t="s">
        <v>51</v>
      </c>
      <c r="F1595" t="str">
        <f t="shared" si="24"/>
        <v>DHA1460DHA1150DHA1960DHA3240L</v>
      </c>
      <c r="G1595" t="s">
        <v>723</v>
      </c>
    </row>
    <row r="1596" spans="1:7" x14ac:dyDescent="0.25">
      <c r="A1596" t="s">
        <v>571</v>
      </c>
      <c r="B1596" t="s">
        <v>550</v>
      </c>
      <c r="C1596" t="s">
        <v>626</v>
      </c>
      <c r="D1596" t="s">
        <v>641</v>
      </c>
      <c r="E1596" t="s">
        <v>4</v>
      </c>
      <c r="F1596" t="str">
        <f t="shared" si="24"/>
        <v>DHA1460DHA1150DHA1960DHA3250S</v>
      </c>
      <c r="G1596" t="s">
        <v>723</v>
      </c>
    </row>
    <row r="1597" spans="1:7" x14ac:dyDescent="0.25">
      <c r="A1597" t="s">
        <v>571</v>
      </c>
      <c r="B1597" t="s">
        <v>550</v>
      </c>
      <c r="C1597" t="s">
        <v>626</v>
      </c>
      <c r="D1597" t="s">
        <v>641</v>
      </c>
      <c r="E1597" t="s">
        <v>51</v>
      </c>
      <c r="F1597" t="str">
        <f t="shared" si="24"/>
        <v>DHA1460DHA1150DHA1960DHA3250L</v>
      </c>
      <c r="G1597" t="s">
        <v>723</v>
      </c>
    </row>
    <row r="1598" spans="1:7" x14ac:dyDescent="0.25">
      <c r="A1598" t="s">
        <v>571</v>
      </c>
      <c r="B1598" t="s">
        <v>551</v>
      </c>
      <c r="C1598" t="s">
        <v>608</v>
      </c>
      <c r="D1598" t="s">
        <v>639</v>
      </c>
      <c r="E1598" t="s">
        <v>4</v>
      </c>
      <c r="F1598" t="str">
        <f t="shared" si="24"/>
        <v>DHA1460DHA1160DHA1924DHA3240S</v>
      </c>
      <c r="G1598" t="s">
        <v>504</v>
      </c>
    </row>
    <row r="1599" spans="1:7" x14ac:dyDescent="0.25">
      <c r="A1599" t="s">
        <v>571</v>
      </c>
      <c r="B1599" t="s">
        <v>551</v>
      </c>
      <c r="C1599" t="s">
        <v>608</v>
      </c>
      <c r="D1599" t="s">
        <v>639</v>
      </c>
      <c r="E1599" t="s">
        <v>51</v>
      </c>
      <c r="F1599" t="str">
        <f t="shared" si="24"/>
        <v>DHA1460DHA1160DHA1924DHA3240L</v>
      </c>
      <c r="G1599" t="s">
        <v>504</v>
      </c>
    </row>
    <row r="1600" spans="1:7" x14ac:dyDescent="0.25">
      <c r="A1600" t="s">
        <v>571</v>
      </c>
      <c r="B1600" t="s">
        <v>551</v>
      </c>
      <c r="C1600" t="s">
        <v>608</v>
      </c>
      <c r="D1600" t="s">
        <v>641</v>
      </c>
      <c r="E1600" t="s">
        <v>4</v>
      </c>
      <c r="F1600" t="str">
        <f t="shared" si="24"/>
        <v>DHA1460DHA1160DHA1924DHA3250S</v>
      </c>
      <c r="G1600" t="s">
        <v>504</v>
      </c>
    </row>
    <row r="1601" spans="1:7" x14ac:dyDescent="0.25">
      <c r="A1601" t="s">
        <v>571</v>
      </c>
      <c r="B1601" t="s">
        <v>551</v>
      </c>
      <c r="C1601" t="s">
        <v>608</v>
      </c>
      <c r="D1601" t="s">
        <v>641</v>
      </c>
      <c r="E1601" t="s">
        <v>51</v>
      </c>
      <c r="F1601" t="str">
        <f t="shared" si="24"/>
        <v>DHA1460DHA1160DHA1924DHA3250L</v>
      </c>
      <c r="G1601" t="s">
        <v>504</v>
      </c>
    </row>
    <row r="1602" spans="1:7" x14ac:dyDescent="0.25">
      <c r="A1602" t="s">
        <v>571</v>
      </c>
      <c r="B1602" t="s">
        <v>551</v>
      </c>
      <c r="C1602" t="s">
        <v>609</v>
      </c>
      <c r="D1602" t="s">
        <v>639</v>
      </c>
      <c r="E1602" t="s">
        <v>4</v>
      </c>
      <c r="F1602" t="str">
        <f t="shared" si="24"/>
        <v>DHA1460DHA1160DHA1926DHA3240S</v>
      </c>
      <c r="G1602" t="s">
        <v>504</v>
      </c>
    </row>
    <row r="1603" spans="1:7" x14ac:dyDescent="0.25">
      <c r="A1603" t="s">
        <v>571</v>
      </c>
      <c r="B1603" t="s">
        <v>551</v>
      </c>
      <c r="C1603" t="s">
        <v>609</v>
      </c>
      <c r="D1603" t="s">
        <v>639</v>
      </c>
      <c r="E1603" t="s">
        <v>51</v>
      </c>
      <c r="F1603" t="str">
        <f t="shared" ref="F1603:F1666" si="25">CONCATENATE(A1603,B1603,C1603,D1603,E1603)</f>
        <v>DHA1460DHA1160DHA1926DHA3240L</v>
      </c>
      <c r="G1603" t="s">
        <v>504</v>
      </c>
    </row>
    <row r="1604" spans="1:7" x14ac:dyDescent="0.25">
      <c r="A1604" t="s">
        <v>571</v>
      </c>
      <c r="B1604" t="s">
        <v>551</v>
      </c>
      <c r="C1604" t="s">
        <v>609</v>
      </c>
      <c r="D1604" t="s">
        <v>641</v>
      </c>
      <c r="E1604" t="s">
        <v>4</v>
      </c>
      <c r="F1604" t="str">
        <f t="shared" si="25"/>
        <v>DHA1460DHA1160DHA1926DHA3250S</v>
      </c>
      <c r="G1604" t="s">
        <v>504</v>
      </c>
    </row>
    <row r="1605" spans="1:7" x14ac:dyDescent="0.25">
      <c r="A1605" t="s">
        <v>571</v>
      </c>
      <c r="B1605" t="s">
        <v>551</v>
      </c>
      <c r="C1605" t="s">
        <v>609</v>
      </c>
      <c r="D1605" t="s">
        <v>641</v>
      </c>
      <c r="E1605" t="s">
        <v>51</v>
      </c>
      <c r="F1605" t="str">
        <f t="shared" si="25"/>
        <v>DHA1460DHA1160DHA1926DHA3250L</v>
      </c>
      <c r="G1605" t="s">
        <v>504</v>
      </c>
    </row>
    <row r="1606" spans="1:7" x14ac:dyDescent="0.25">
      <c r="A1606" t="s">
        <v>571</v>
      </c>
      <c r="B1606" t="s">
        <v>551</v>
      </c>
      <c r="C1606" t="s">
        <v>610</v>
      </c>
      <c r="D1606" t="s">
        <v>639</v>
      </c>
      <c r="E1606" t="s">
        <v>4</v>
      </c>
      <c r="F1606" t="str">
        <f t="shared" si="25"/>
        <v>DHA1460DHA1160DHA1928DHA3240S</v>
      </c>
      <c r="G1606" t="s">
        <v>501</v>
      </c>
    </row>
    <row r="1607" spans="1:7" x14ac:dyDescent="0.25">
      <c r="A1607" t="s">
        <v>571</v>
      </c>
      <c r="B1607" t="s">
        <v>551</v>
      </c>
      <c r="C1607" t="s">
        <v>610</v>
      </c>
      <c r="D1607" t="s">
        <v>639</v>
      </c>
      <c r="E1607" t="s">
        <v>51</v>
      </c>
      <c r="F1607" t="str">
        <f t="shared" si="25"/>
        <v>DHA1460DHA1160DHA1928DHA3240L</v>
      </c>
      <c r="G1607" t="s">
        <v>504</v>
      </c>
    </row>
    <row r="1608" spans="1:7" x14ac:dyDescent="0.25">
      <c r="A1608" t="s">
        <v>571</v>
      </c>
      <c r="B1608" t="s">
        <v>551</v>
      </c>
      <c r="C1608" t="s">
        <v>610</v>
      </c>
      <c r="D1608" t="s">
        <v>641</v>
      </c>
      <c r="E1608" t="s">
        <v>4</v>
      </c>
      <c r="F1608" t="str">
        <f t="shared" si="25"/>
        <v>DHA1460DHA1160DHA1928DHA3250S</v>
      </c>
      <c r="G1608" t="s">
        <v>501</v>
      </c>
    </row>
    <row r="1609" spans="1:7" x14ac:dyDescent="0.25">
      <c r="A1609" t="s">
        <v>571</v>
      </c>
      <c r="B1609" t="s">
        <v>551</v>
      </c>
      <c r="C1609" t="s">
        <v>610</v>
      </c>
      <c r="D1609" t="s">
        <v>641</v>
      </c>
      <c r="E1609" t="s">
        <v>51</v>
      </c>
      <c r="F1609" t="str">
        <f t="shared" si="25"/>
        <v>DHA1460DHA1160DHA1928DHA3250L</v>
      </c>
      <c r="G1609" t="s">
        <v>504</v>
      </c>
    </row>
    <row r="1610" spans="1:7" x14ac:dyDescent="0.25">
      <c r="A1610" t="s">
        <v>571</v>
      </c>
      <c r="B1610" t="s">
        <v>551</v>
      </c>
      <c r="C1610" t="s">
        <v>611</v>
      </c>
      <c r="D1610" t="s">
        <v>639</v>
      </c>
      <c r="E1610" t="s">
        <v>4</v>
      </c>
      <c r="F1610" t="str">
        <f t="shared" si="25"/>
        <v>DHA1460DHA1160DHA1930DHA3240S</v>
      </c>
      <c r="G1610" t="s">
        <v>501</v>
      </c>
    </row>
    <row r="1611" spans="1:7" x14ac:dyDescent="0.25">
      <c r="A1611" t="s">
        <v>571</v>
      </c>
      <c r="B1611" t="s">
        <v>551</v>
      </c>
      <c r="C1611" t="s">
        <v>611</v>
      </c>
      <c r="D1611" t="s">
        <v>639</v>
      </c>
      <c r="E1611" t="s">
        <v>51</v>
      </c>
      <c r="F1611" t="str">
        <f t="shared" si="25"/>
        <v>DHA1460DHA1160DHA1930DHA3240L</v>
      </c>
      <c r="G1611" t="s">
        <v>504</v>
      </c>
    </row>
    <row r="1612" spans="1:7" x14ac:dyDescent="0.25">
      <c r="A1612" t="s">
        <v>571</v>
      </c>
      <c r="B1612" t="s">
        <v>551</v>
      </c>
      <c r="C1612" t="s">
        <v>611</v>
      </c>
      <c r="D1612" t="s">
        <v>641</v>
      </c>
      <c r="E1612" t="s">
        <v>4</v>
      </c>
      <c r="F1612" t="str">
        <f t="shared" si="25"/>
        <v>DHA1460DHA1160DHA1930DHA3250S</v>
      </c>
      <c r="G1612" t="s">
        <v>501</v>
      </c>
    </row>
    <row r="1613" spans="1:7" x14ac:dyDescent="0.25">
      <c r="A1613" t="s">
        <v>571</v>
      </c>
      <c r="B1613" t="s">
        <v>551</v>
      </c>
      <c r="C1613" t="s">
        <v>611</v>
      </c>
      <c r="D1613" t="s">
        <v>641</v>
      </c>
      <c r="E1613" t="s">
        <v>51</v>
      </c>
      <c r="F1613" t="str">
        <f t="shared" si="25"/>
        <v>DHA1460DHA1160DHA1930DHA3250L</v>
      </c>
      <c r="G1613" t="s">
        <v>504</v>
      </c>
    </row>
    <row r="1614" spans="1:7" x14ac:dyDescent="0.25">
      <c r="A1614" t="s">
        <v>571</v>
      </c>
      <c r="B1614" t="s">
        <v>551</v>
      </c>
      <c r="C1614" t="s">
        <v>612</v>
      </c>
      <c r="D1614" t="s">
        <v>639</v>
      </c>
      <c r="E1614" t="s">
        <v>4</v>
      </c>
      <c r="F1614" t="str">
        <f t="shared" si="25"/>
        <v>DHA1460DHA1160DHA1932DHA3240S</v>
      </c>
      <c r="G1614" t="s">
        <v>501</v>
      </c>
    </row>
    <row r="1615" spans="1:7" x14ac:dyDescent="0.25">
      <c r="A1615" t="s">
        <v>571</v>
      </c>
      <c r="B1615" t="s">
        <v>551</v>
      </c>
      <c r="C1615" t="s">
        <v>612</v>
      </c>
      <c r="D1615" t="s">
        <v>639</v>
      </c>
      <c r="E1615" t="s">
        <v>51</v>
      </c>
      <c r="F1615" t="str">
        <f t="shared" si="25"/>
        <v>DHA1460DHA1160DHA1932DHA3240L</v>
      </c>
      <c r="G1615" t="s">
        <v>504</v>
      </c>
    </row>
    <row r="1616" spans="1:7" x14ac:dyDescent="0.25">
      <c r="A1616" t="s">
        <v>571</v>
      </c>
      <c r="B1616" t="s">
        <v>551</v>
      </c>
      <c r="C1616" t="s">
        <v>612</v>
      </c>
      <c r="D1616" t="s">
        <v>641</v>
      </c>
      <c r="E1616" t="s">
        <v>4</v>
      </c>
      <c r="F1616" t="str">
        <f t="shared" si="25"/>
        <v>DHA1460DHA1160DHA1932DHA3250S</v>
      </c>
      <c r="G1616" t="s">
        <v>501</v>
      </c>
    </row>
    <row r="1617" spans="1:7" x14ac:dyDescent="0.25">
      <c r="A1617" t="s">
        <v>571</v>
      </c>
      <c r="B1617" t="s">
        <v>551</v>
      </c>
      <c r="C1617" t="s">
        <v>612</v>
      </c>
      <c r="D1617" t="s">
        <v>641</v>
      </c>
      <c r="E1617" t="s">
        <v>51</v>
      </c>
      <c r="F1617" t="str">
        <f t="shared" si="25"/>
        <v>DHA1460DHA1160DHA1932DHA3250L</v>
      </c>
      <c r="G1617" t="s">
        <v>504</v>
      </c>
    </row>
    <row r="1618" spans="1:7" x14ac:dyDescent="0.25">
      <c r="A1618" t="s">
        <v>571</v>
      </c>
      <c r="B1618" t="s">
        <v>551</v>
      </c>
      <c r="C1618" t="s">
        <v>613</v>
      </c>
      <c r="D1618" t="s">
        <v>639</v>
      </c>
      <c r="E1618" t="s">
        <v>4</v>
      </c>
      <c r="F1618" t="str">
        <f t="shared" si="25"/>
        <v>DHA1460DHA1160DHA1934DHA3240S</v>
      </c>
      <c r="G1618" t="s">
        <v>501</v>
      </c>
    </row>
    <row r="1619" spans="1:7" x14ac:dyDescent="0.25">
      <c r="A1619" t="s">
        <v>571</v>
      </c>
      <c r="B1619" t="s">
        <v>551</v>
      </c>
      <c r="C1619" t="s">
        <v>613</v>
      </c>
      <c r="D1619" t="s">
        <v>639</v>
      </c>
      <c r="E1619" t="s">
        <v>51</v>
      </c>
      <c r="F1619" t="str">
        <f t="shared" si="25"/>
        <v>DHA1460DHA1160DHA1934DHA3240L</v>
      </c>
      <c r="G1619" t="s">
        <v>504</v>
      </c>
    </row>
    <row r="1620" spans="1:7" x14ac:dyDescent="0.25">
      <c r="A1620" t="s">
        <v>571</v>
      </c>
      <c r="B1620" t="s">
        <v>551</v>
      </c>
      <c r="C1620" t="s">
        <v>613</v>
      </c>
      <c r="D1620" t="s">
        <v>641</v>
      </c>
      <c r="E1620" t="s">
        <v>4</v>
      </c>
      <c r="F1620" t="str">
        <f t="shared" si="25"/>
        <v>DHA1460DHA1160DHA1934DHA3250S</v>
      </c>
      <c r="G1620" t="s">
        <v>501</v>
      </c>
    </row>
    <row r="1621" spans="1:7" x14ac:dyDescent="0.25">
      <c r="A1621" t="s">
        <v>571</v>
      </c>
      <c r="B1621" t="s">
        <v>551</v>
      </c>
      <c r="C1621" t="s">
        <v>613</v>
      </c>
      <c r="D1621" t="s">
        <v>641</v>
      </c>
      <c r="E1621" t="s">
        <v>51</v>
      </c>
      <c r="F1621" t="str">
        <f t="shared" si="25"/>
        <v>DHA1460DHA1160DHA1934DHA3250L</v>
      </c>
      <c r="G1621" t="s">
        <v>504</v>
      </c>
    </row>
    <row r="1622" spans="1:7" x14ac:dyDescent="0.25">
      <c r="A1622" t="s">
        <v>571</v>
      </c>
      <c r="B1622" t="s">
        <v>551</v>
      </c>
      <c r="C1622" t="s">
        <v>614</v>
      </c>
      <c r="D1622" t="s">
        <v>639</v>
      </c>
      <c r="E1622" t="s">
        <v>4</v>
      </c>
      <c r="F1622" t="str">
        <f t="shared" si="25"/>
        <v>DHA1460DHA1160DHA1936DHA3240S</v>
      </c>
      <c r="G1622" t="s">
        <v>501</v>
      </c>
    </row>
    <row r="1623" spans="1:7" x14ac:dyDescent="0.25">
      <c r="A1623" t="s">
        <v>571</v>
      </c>
      <c r="B1623" t="s">
        <v>551</v>
      </c>
      <c r="C1623" t="s">
        <v>614</v>
      </c>
      <c r="D1623" t="s">
        <v>639</v>
      </c>
      <c r="E1623" t="s">
        <v>51</v>
      </c>
      <c r="F1623" t="str">
        <f t="shared" si="25"/>
        <v>DHA1460DHA1160DHA1936DHA3240L</v>
      </c>
      <c r="G1623" t="s">
        <v>501</v>
      </c>
    </row>
    <row r="1624" spans="1:7" x14ac:dyDescent="0.25">
      <c r="A1624" t="s">
        <v>571</v>
      </c>
      <c r="B1624" t="s">
        <v>551</v>
      </c>
      <c r="C1624" t="s">
        <v>614</v>
      </c>
      <c r="D1624" t="s">
        <v>641</v>
      </c>
      <c r="E1624" t="s">
        <v>4</v>
      </c>
      <c r="F1624" t="str">
        <f t="shared" si="25"/>
        <v>DHA1460DHA1160DHA1936DHA3250S</v>
      </c>
      <c r="G1624" t="s">
        <v>501</v>
      </c>
    </row>
    <row r="1625" spans="1:7" x14ac:dyDescent="0.25">
      <c r="A1625" t="s">
        <v>571</v>
      </c>
      <c r="B1625" t="s">
        <v>551</v>
      </c>
      <c r="C1625" t="s">
        <v>614</v>
      </c>
      <c r="D1625" t="s">
        <v>641</v>
      </c>
      <c r="E1625" t="s">
        <v>51</v>
      </c>
      <c r="F1625" t="str">
        <f t="shared" si="25"/>
        <v>DHA1460DHA1160DHA1936DHA3250L</v>
      </c>
      <c r="G1625" t="s">
        <v>501</v>
      </c>
    </row>
    <row r="1626" spans="1:7" x14ac:dyDescent="0.25">
      <c r="A1626" t="s">
        <v>571</v>
      </c>
      <c r="B1626" t="s">
        <v>551</v>
      </c>
      <c r="C1626" t="s">
        <v>615</v>
      </c>
      <c r="D1626" t="s">
        <v>639</v>
      </c>
      <c r="E1626" t="s">
        <v>4</v>
      </c>
      <c r="F1626" t="str">
        <f t="shared" si="25"/>
        <v>DHA1460DHA1160DHA1938DHA3240S</v>
      </c>
      <c r="G1626" t="s">
        <v>501</v>
      </c>
    </row>
    <row r="1627" spans="1:7" x14ac:dyDescent="0.25">
      <c r="A1627" t="s">
        <v>571</v>
      </c>
      <c r="B1627" t="s">
        <v>551</v>
      </c>
      <c r="C1627" t="s">
        <v>615</v>
      </c>
      <c r="D1627" t="s">
        <v>639</v>
      </c>
      <c r="E1627" t="s">
        <v>51</v>
      </c>
      <c r="F1627" t="str">
        <f t="shared" si="25"/>
        <v>DHA1460DHA1160DHA1938DHA3240L</v>
      </c>
      <c r="G1627" t="s">
        <v>501</v>
      </c>
    </row>
    <row r="1628" spans="1:7" x14ac:dyDescent="0.25">
      <c r="A1628" t="s">
        <v>571</v>
      </c>
      <c r="B1628" t="s">
        <v>551</v>
      </c>
      <c r="C1628" t="s">
        <v>615</v>
      </c>
      <c r="D1628" t="s">
        <v>641</v>
      </c>
      <c r="E1628" t="s">
        <v>4</v>
      </c>
      <c r="F1628" t="str">
        <f t="shared" si="25"/>
        <v>DHA1460DHA1160DHA1938DHA3250S</v>
      </c>
      <c r="G1628" t="s">
        <v>501</v>
      </c>
    </row>
    <row r="1629" spans="1:7" x14ac:dyDescent="0.25">
      <c r="A1629" t="s">
        <v>571</v>
      </c>
      <c r="B1629" t="s">
        <v>551</v>
      </c>
      <c r="C1629" t="s">
        <v>615</v>
      </c>
      <c r="D1629" t="s">
        <v>641</v>
      </c>
      <c r="E1629" t="s">
        <v>51</v>
      </c>
      <c r="F1629" t="str">
        <f t="shared" si="25"/>
        <v>DHA1460DHA1160DHA1938DHA3250L</v>
      </c>
      <c r="G1629" t="s">
        <v>501</v>
      </c>
    </row>
    <row r="1630" spans="1:7" x14ac:dyDescent="0.25">
      <c r="A1630" t="s">
        <v>571</v>
      </c>
      <c r="B1630" t="s">
        <v>551</v>
      </c>
      <c r="C1630" t="s">
        <v>616</v>
      </c>
      <c r="D1630" t="s">
        <v>639</v>
      </c>
      <c r="E1630" t="s">
        <v>4</v>
      </c>
      <c r="F1630" t="str">
        <f t="shared" si="25"/>
        <v>DHA1460DHA1160DHA1940DHA3240S</v>
      </c>
      <c r="G1630" t="s">
        <v>501</v>
      </c>
    </row>
    <row r="1631" spans="1:7" x14ac:dyDescent="0.25">
      <c r="A1631" t="s">
        <v>571</v>
      </c>
      <c r="B1631" t="s">
        <v>551</v>
      </c>
      <c r="C1631" t="s">
        <v>616</v>
      </c>
      <c r="D1631" t="s">
        <v>639</v>
      </c>
      <c r="E1631" t="s">
        <v>51</v>
      </c>
      <c r="F1631" t="str">
        <f t="shared" si="25"/>
        <v>DHA1460DHA1160DHA1940DHA3240L</v>
      </c>
      <c r="G1631" t="s">
        <v>501</v>
      </c>
    </row>
    <row r="1632" spans="1:7" x14ac:dyDescent="0.25">
      <c r="A1632" t="s">
        <v>571</v>
      </c>
      <c r="B1632" t="s">
        <v>551</v>
      </c>
      <c r="C1632" t="s">
        <v>616</v>
      </c>
      <c r="D1632" t="s">
        <v>641</v>
      </c>
      <c r="E1632" t="s">
        <v>4</v>
      </c>
      <c r="F1632" t="str">
        <f t="shared" si="25"/>
        <v>DHA1460DHA1160DHA1940DHA3250S</v>
      </c>
      <c r="G1632" t="s">
        <v>501</v>
      </c>
    </row>
    <row r="1633" spans="1:7" x14ac:dyDescent="0.25">
      <c r="A1633" t="s">
        <v>571</v>
      </c>
      <c r="B1633" t="s">
        <v>551</v>
      </c>
      <c r="C1633" t="s">
        <v>616</v>
      </c>
      <c r="D1633" t="s">
        <v>641</v>
      </c>
      <c r="E1633" t="s">
        <v>51</v>
      </c>
      <c r="F1633" t="str">
        <f t="shared" si="25"/>
        <v>DHA1460DHA1160DHA1940DHA3250L</v>
      </c>
      <c r="G1633" t="s">
        <v>501</v>
      </c>
    </row>
    <row r="1634" spans="1:7" x14ac:dyDescent="0.25">
      <c r="A1634" t="s">
        <v>571</v>
      </c>
      <c r="B1634" t="s">
        <v>551</v>
      </c>
      <c r="C1634" t="s">
        <v>617</v>
      </c>
      <c r="D1634" t="s">
        <v>639</v>
      </c>
      <c r="E1634" t="s">
        <v>4</v>
      </c>
      <c r="F1634" t="str">
        <f t="shared" si="25"/>
        <v>DHA1460DHA1160DHA1942DHA3240S</v>
      </c>
      <c r="G1634" t="s">
        <v>501</v>
      </c>
    </row>
    <row r="1635" spans="1:7" x14ac:dyDescent="0.25">
      <c r="A1635" t="s">
        <v>571</v>
      </c>
      <c r="B1635" t="s">
        <v>551</v>
      </c>
      <c r="C1635" t="s">
        <v>617</v>
      </c>
      <c r="D1635" t="s">
        <v>639</v>
      </c>
      <c r="E1635" t="s">
        <v>51</v>
      </c>
      <c r="F1635" t="str">
        <f t="shared" si="25"/>
        <v>DHA1460DHA1160DHA1942DHA3240L</v>
      </c>
      <c r="G1635" t="s">
        <v>501</v>
      </c>
    </row>
    <row r="1636" spans="1:7" x14ac:dyDescent="0.25">
      <c r="A1636" t="s">
        <v>571</v>
      </c>
      <c r="B1636" t="s">
        <v>551</v>
      </c>
      <c r="C1636" t="s">
        <v>617</v>
      </c>
      <c r="D1636" t="s">
        <v>641</v>
      </c>
      <c r="E1636" t="s">
        <v>4</v>
      </c>
      <c r="F1636" t="str">
        <f t="shared" si="25"/>
        <v>DHA1460DHA1160DHA1942DHA3250S</v>
      </c>
      <c r="G1636" t="s">
        <v>501</v>
      </c>
    </row>
    <row r="1637" spans="1:7" x14ac:dyDescent="0.25">
      <c r="A1637" t="s">
        <v>571</v>
      </c>
      <c r="B1637" t="s">
        <v>551</v>
      </c>
      <c r="C1637" t="s">
        <v>617</v>
      </c>
      <c r="D1637" t="s">
        <v>641</v>
      </c>
      <c r="E1637" t="s">
        <v>51</v>
      </c>
      <c r="F1637" t="str">
        <f t="shared" si="25"/>
        <v>DHA1460DHA1160DHA1942DHA3250L</v>
      </c>
      <c r="G1637" t="s">
        <v>501</v>
      </c>
    </row>
    <row r="1638" spans="1:7" x14ac:dyDescent="0.25">
      <c r="A1638" t="s">
        <v>571</v>
      </c>
      <c r="B1638" t="s">
        <v>551</v>
      </c>
      <c r="C1638" t="s">
        <v>618</v>
      </c>
      <c r="D1638" t="s">
        <v>639</v>
      </c>
      <c r="E1638" t="s">
        <v>4</v>
      </c>
      <c r="F1638" t="str">
        <f t="shared" si="25"/>
        <v>DHA1460DHA1160DHA1944DHA3240S</v>
      </c>
      <c r="G1638" t="s">
        <v>501</v>
      </c>
    </row>
    <row r="1639" spans="1:7" x14ac:dyDescent="0.25">
      <c r="A1639" t="s">
        <v>571</v>
      </c>
      <c r="B1639" t="s">
        <v>551</v>
      </c>
      <c r="C1639" t="s">
        <v>618</v>
      </c>
      <c r="D1639" t="s">
        <v>639</v>
      </c>
      <c r="E1639" t="s">
        <v>51</v>
      </c>
      <c r="F1639" t="str">
        <f t="shared" si="25"/>
        <v>DHA1460DHA1160DHA1944DHA3240L</v>
      </c>
      <c r="G1639" t="s">
        <v>501</v>
      </c>
    </row>
    <row r="1640" spans="1:7" x14ac:dyDescent="0.25">
      <c r="A1640" t="s">
        <v>571</v>
      </c>
      <c r="B1640" t="s">
        <v>551</v>
      </c>
      <c r="C1640" t="s">
        <v>618</v>
      </c>
      <c r="D1640" t="s">
        <v>641</v>
      </c>
      <c r="E1640" t="s">
        <v>4</v>
      </c>
      <c r="F1640" t="str">
        <f t="shared" si="25"/>
        <v>DHA1460DHA1160DHA1944DHA3250S</v>
      </c>
      <c r="G1640" t="s">
        <v>501</v>
      </c>
    </row>
    <row r="1641" spans="1:7" x14ac:dyDescent="0.25">
      <c r="A1641" t="s">
        <v>571</v>
      </c>
      <c r="B1641" t="s">
        <v>551</v>
      </c>
      <c r="C1641" t="s">
        <v>618</v>
      </c>
      <c r="D1641" t="s">
        <v>641</v>
      </c>
      <c r="E1641" t="s">
        <v>51</v>
      </c>
      <c r="F1641" t="str">
        <f t="shared" si="25"/>
        <v>DHA1460DHA1160DHA1944DHA3250L</v>
      </c>
      <c r="G1641" t="s">
        <v>501</v>
      </c>
    </row>
    <row r="1642" spans="1:7" x14ac:dyDescent="0.25">
      <c r="A1642" t="s">
        <v>571</v>
      </c>
      <c r="B1642" t="s">
        <v>551</v>
      </c>
      <c r="C1642" t="s">
        <v>619</v>
      </c>
      <c r="D1642" t="s">
        <v>639</v>
      </c>
      <c r="E1642" t="s">
        <v>4</v>
      </c>
      <c r="F1642" t="str">
        <f t="shared" si="25"/>
        <v>DHA1460DHA1160DHA1946DHA3240S</v>
      </c>
      <c r="G1642" t="s">
        <v>501</v>
      </c>
    </row>
    <row r="1643" spans="1:7" x14ac:dyDescent="0.25">
      <c r="A1643" t="s">
        <v>571</v>
      </c>
      <c r="B1643" t="s">
        <v>551</v>
      </c>
      <c r="C1643" t="s">
        <v>619</v>
      </c>
      <c r="D1643" t="s">
        <v>639</v>
      </c>
      <c r="E1643" t="s">
        <v>51</v>
      </c>
      <c r="F1643" t="str">
        <f t="shared" si="25"/>
        <v>DHA1460DHA1160DHA1946DHA3240L</v>
      </c>
      <c r="G1643" t="s">
        <v>501</v>
      </c>
    </row>
    <row r="1644" spans="1:7" x14ac:dyDescent="0.25">
      <c r="A1644" t="s">
        <v>571</v>
      </c>
      <c r="B1644" t="s">
        <v>551</v>
      </c>
      <c r="C1644" t="s">
        <v>619</v>
      </c>
      <c r="D1644" t="s">
        <v>641</v>
      </c>
      <c r="E1644" t="s">
        <v>4</v>
      </c>
      <c r="F1644" t="str">
        <f t="shared" si="25"/>
        <v>DHA1460DHA1160DHA1946DHA3250S</v>
      </c>
      <c r="G1644" t="s">
        <v>501</v>
      </c>
    </row>
    <row r="1645" spans="1:7" x14ac:dyDescent="0.25">
      <c r="A1645" t="s">
        <v>571</v>
      </c>
      <c r="B1645" t="s">
        <v>551</v>
      </c>
      <c r="C1645" t="s">
        <v>619</v>
      </c>
      <c r="D1645" t="s">
        <v>641</v>
      </c>
      <c r="E1645" t="s">
        <v>51</v>
      </c>
      <c r="F1645" t="str">
        <f t="shared" si="25"/>
        <v>DHA1460DHA1160DHA1946DHA3250L</v>
      </c>
      <c r="G1645" t="s">
        <v>501</v>
      </c>
    </row>
    <row r="1646" spans="1:7" x14ac:dyDescent="0.25">
      <c r="A1646" t="s">
        <v>571</v>
      </c>
      <c r="B1646" t="s">
        <v>551</v>
      </c>
      <c r="C1646" t="s">
        <v>620</v>
      </c>
      <c r="D1646" t="s">
        <v>639</v>
      </c>
      <c r="E1646" t="s">
        <v>4</v>
      </c>
      <c r="F1646" t="str">
        <f t="shared" si="25"/>
        <v>DHA1460DHA1160DHA1948DHA3240S</v>
      </c>
      <c r="G1646" t="s">
        <v>723</v>
      </c>
    </row>
    <row r="1647" spans="1:7" x14ac:dyDescent="0.25">
      <c r="A1647" t="s">
        <v>571</v>
      </c>
      <c r="B1647" t="s">
        <v>551</v>
      </c>
      <c r="C1647" t="s">
        <v>620</v>
      </c>
      <c r="D1647" t="s">
        <v>639</v>
      </c>
      <c r="E1647" t="s">
        <v>51</v>
      </c>
      <c r="F1647" t="str">
        <f t="shared" si="25"/>
        <v>DHA1460DHA1160DHA1948DHA3240L</v>
      </c>
      <c r="G1647" t="s">
        <v>501</v>
      </c>
    </row>
    <row r="1648" spans="1:7" x14ac:dyDescent="0.25">
      <c r="A1648" t="s">
        <v>571</v>
      </c>
      <c r="B1648" t="s">
        <v>551</v>
      </c>
      <c r="C1648" t="s">
        <v>620</v>
      </c>
      <c r="D1648" t="s">
        <v>641</v>
      </c>
      <c r="E1648" t="s">
        <v>4</v>
      </c>
      <c r="F1648" t="str">
        <f t="shared" si="25"/>
        <v>DHA1460DHA1160DHA1948DHA3250S</v>
      </c>
      <c r="G1648" t="s">
        <v>723</v>
      </c>
    </row>
    <row r="1649" spans="1:7" x14ac:dyDescent="0.25">
      <c r="A1649" t="s">
        <v>571</v>
      </c>
      <c r="B1649" t="s">
        <v>551</v>
      </c>
      <c r="C1649" t="s">
        <v>620</v>
      </c>
      <c r="D1649" t="s">
        <v>641</v>
      </c>
      <c r="E1649" t="s">
        <v>51</v>
      </c>
      <c r="F1649" t="str">
        <f t="shared" si="25"/>
        <v>DHA1460DHA1160DHA1948DHA3250L</v>
      </c>
      <c r="G1649" t="s">
        <v>501</v>
      </c>
    </row>
    <row r="1650" spans="1:7" x14ac:dyDescent="0.25">
      <c r="A1650" t="s">
        <v>571</v>
      </c>
      <c r="B1650" t="s">
        <v>551</v>
      </c>
      <c r="C1650" t="s">
        <v>621</v>
      </c>
      <c r="D1650" t="s">
        <v>639</v>
      </c>
      <c r="E1650" t="s">
        <v>4</v>
      </c>
      <c r="F1650" t="str">
        <f t="shared" si="25"/>
        <v>DHA1460DHA1160DHA1950DHA3240S</v>
      </c>
      <c r="G1650" t="s">
        <v>723</v>
      </c>
    </row>
    <row r="1651" spans="1:7" x14ac:dyDescent="0.25">
      <c r="A1651" t="s">
        <v>571</v>
      </c>
      <c r="B1651" t="s">
        <v>551</v>
      </c>
      <c r="C1651" t="s">
        <v>621</v>
      </c>
      <c r="D1651" t="s">
        <v>639</v>
      </c>
      <c r="E1651" t="s">
        <v>51</v>
      </c>
      <c r="F1651" t="str">
        <f t="shared" si="25"/>
        <v>DHA1460DHA1160DHA1950DHA3240L</v>
      </c>
      <c r="G1651" t="s">
        <v>501</v>
      </c>
    </row>
    <row r="1652" spans="1:7" x14ac:dyDescent="0.25">
      <c r="A1652" t="s">
        <v>571</v>
      </c>
      <c r="B1652" t="s">
        <v>551</v>
      </c>
      <c r="C1652" t="s">
        <v>621</v>
      </c>
      <c r="D1652" t="s">
        <v>641</v>
      </c>
      <c r="E1652" t="s">
        <v>4</v>
      </c>
      <c r="F1652" t="str">
        <f t="shared" si="25"/>
        <v>DHA1460DHA1160DHA1950DHA3250S</v>
      </c>
      <c r="G1652" t="s">
        <v>723</v>
      </c>
    </row>
    <row r="1653" spans="1:7" x14ac:dyDescent="0.25">
      <c r="A1653" t="s">
        <v>571</v>
      </c>
      <c r="B1653" t="s">
        <v>551</v>
      </c>
      <c r="C1653" t="s">
        <v>621</v>
      </c>
      <c r="D1653" t="s">
        <v>641</v>
      </c>
      <c r="E1653" t="s">
        <v>51</v>
      </c>
      <c r="F1653" t="str">
        <f t="shared" si="25"/>
        <v>DHA1460DHA1160DHA1950DHA3250L</v>
      </c>
      <c r="G1653" t="s">
        <v>501</v>
      </c>
    </row>
    <row r="1654" spans="1:7" x14ac:dyDescent="0.25">
      <c r="A1654" t="s">
        <v>571</v>
      </c>
      <c r="B1654" t="s">
        <v>551</v>
      </c>
      <c r="C1654" t="s">
        <v>622</v>
      </c>
      <c r="D1654" t="s">
        <v>639</v>
      </c>
      <c r="E1654" t="s">
        <v>4</v>
      </c>
      <c r="F1654" t="str">
        <f t="shared" si="25"/>
        <v>DHA1460DHA1160DHA1952DHA3240S</v>
      </c>
      <c r="G1654" t="s">
        <v>723</v>
      </c>
    </row>
    <row r="1655" spans="1:7" x14ac:dyDescent="0.25">
      <c r="A1655" t="s">
        <v>571</v>
      </c>
      <c r="B1655" t="s">
        <v>551</v>
      </c>
      <c r="C1655" t="s">
        <v>622</v>
      </c>
      <c r="D1655" t="s">
        <v>639</v>
      </c>
      <c r="E1655" t="s">
        <v>51</v>
      </c>
      <c r="F1655" t="str">
        <f t="shared" si="25"/>
        <v>DHA1460DHA1160DHA1952DHA3240L</v>
      </c>
      <c r="G1655" t="s">
        <v>501</v>
      </c>
    </row>
    <row r="1656" spans="1:7" x14ac:dyDescent="0.25">
      <c r="A1656" t="s">
        <v>571</v>
      </c>
      <c r="B1656" t="s">
        <v>551</v>
      </c>
      <c r="C1656" t="s">
        <v>622</v>
      </c>
      <c r="D1656" t="s">
        <v>641</v>
      </c>
      <c r="E1656" t="s">
        <v>4</v>
      </c>
      <c r="F1656" t="str">
        <f t="shared" si="25"/>
        <v>DHA1460DHA1160DHA1952DHA3250S</v>
      </c>
      <c r="G1656" t="s">
        <v>723</v>
      </c>
    </row>
    <row r="1657" spans="1:7" x14ac:dyDescent="0.25">
      <c r="A1657" t="s">
        <v>571</v>
      </c>
      <c r="B1657" t="s">
        <v>551</v>
      </c>
      <c r="C1657" t="s">
        <v>622</v>
      </c>
      <c r="D1657" t="s">
        <v>641</v>
      </c>
      <c r="E1657" t="s">
        <v>51</v>
      </c>
      <c r="F1657" t="str">
        <f t="shared" si="25"/>
        <v>DHA1460DHA1160DHA1952DHA3250L</v>
      </c>
      <c r="G1657" t="s">
        <v>501</v>
      </c>
    </row>
    <row r="1658" spans="1:7" x14ac:dyDescent="0.25">
      <c r="A1658" t="s">
        <v>571</v>
      </c>
      <c r="B1658" t="s">
        <v>551</v>
      </c>
      <c r="C1658" t="s">
        <v>623</v>
      </c>
      <c r="D1658" t="s">
        <v>639</v>
      </c>
      <c r="E1658" t="s">
        <v>4</v>
      </c>
      <c r="F1658" t="str">
        <f t="shared" si="25"/>
        <v>DHA1460DHA1160DHA1954DHA3240S</v>
      </c>
      <c r="G1658" t="s">
        <v>723</v>
      </c>
    </row>
    <row r="1659" spans="1:7" x14ac:dyDescent="0.25">
      <c r="A1659" t="s">
        <v>571</v>
      </c>
      <c r="B1659" t="s">
        <v>551</v>
      </c>
      <c r="C1659" t="s">
        <v>623</v>
      </c>
      <c r="D1659" t="s">
        <v>639</v>
      </c>
      <c r="E1659" t="s">
        <v>51</v>
      </c>
      <c r="F1659" t="str">
        <f t="shared" si="25"/>
        <v>DHA1460DHA1160DHA1954DHA3240L</v>
      </c>
      <c r="G1659" t="s">
        <v>501</v>
      </c>
    </row>
    <row r="1660" spans="1:7" x14ac:dyDescent="0.25">
      <c r="A1660" t="s">
        <v>571</v>
      </c>
      <c r="B1660" t="s">
        <v>551</v>
      </c>
      <c r="C1660" t="s">
        <v>623</v>
      </c>
      <c r="D1660" t="s">
        <v>641</v>
      </c>
      <c r="E1660" t="s">
        <v>4</v>
      </c>
      <c r="F1660" t="str">
        <f t="shared" si="25"/>
        <v>DHA1460DHA1160DHA1954DHA3250S</v>
      </c>
      <c r="G1660" t="s">
        <v>723</v>
      </c>
    </row>
    <row r="1661" spans="1:7" x14ac:dyDescent="0.25">
      <c r="A1661" t="s">
        <v>571</v>
      </c>
      <c r="B1661" t="s">
        <v>551</v>
      </c>
      <c r="C1661" t="s">
        <v>623</v>
      </c>
      <c r="D1661" t="s">
        <v>641</v>
      </c>
      <c r="E1661" t="s">
        <v>51</v>
      </c>
      <c r="F1661" t="str">
        <f t="shared" si="25"/>
        <v>DHA1460DHA1160DHA1954DHA3250L</v>
      </c>
      <c r="G1661" t="s">
        <v>501</v>
      </c>
    </row>
    <row r="1662" spans="1:7" x14ac:dyDescent="0.25">
      <c r="A1662" t="s">
        <v>571</v>
      </c>
      <c r="B1662" t="s">
        <v>551</v>
      </c>
      <c r="C1662" t="s">
        <v>624</v>
      </c>
      <c r="D1662" t="s">
        <v>639</v>
      </c>
      <c r="E1662" t="s">
        <v>4</v>
      </c>
      <c r="F1662" t="str">
        <f t="shared" si="25"/>
        <v>DHA1460DHA1160DHA1956DHA3240S</v>
      </c>
      <c r="G1662" t="s">
        <v>723</v>
      </c>
    </row>
    <row r="1663" spans="1:7" x14ac:dyDescent="0.25">
      <c r="A1663" t="s">
        <v>571</v>
      </c>
      <c r="B1663" t="s">
        <v>551</v>
      </c>
      <c r="C1663" t="s">
        <v>624</v>
      </c>
      <c r="D1663" t="s">
        <v>639</v>
      </c>
      <c r="E1663" t="s">
        <v>51</v>
      </c>
      <c r="F1663" t="str">
        <f t="shared" si="25"/>
        <v>DHA1460DHA1160DHA1956DHA3240L</v>
      </c>
      <c r="G1663" t="s">
        <v>501</v>
      </c>
    </row>
    <row r="1664" spans="1:7" x14ac:dyDescent="0.25">
      <c r="A1664" t="s">
        <v>571</v>
      </c>
      <c r="B1664" t="s">
        <v>551</v>
      </c>
      <c r="C1664" t="s">
        <v>624</v>
      </c>
      <c r="D1664" t="s">
        <v>641</v>
      </c>
      <c r="E1664" t="s">
        <v>4</v>
      </c>
      <c r="F1664" t="str">
        <f t="shared" si="25"/>
        <v>DHA1460DHA1160DHA1956DHA3250S</v>
      </c>
      <c r="G1664" t="s">
        <v>723</v>
      </c>
    </row>
    <row r="1665" spans="1:7" x14ac:dyDescent="0.25">
      <c r="A1665" t="s">
        <v>571</v>
      </c>
      <c r="B1665" t="s">
        <v>551</v>
      </c>
      <c r="C1665" t="s">
        <v>624</v>
      </c>
      <c r="D1665" t="s">
        <v>641</v>
      </c>
      <c r="E1665" t="s">
        <v>51</v>
      </c>
      <c r="F1665" t="str">
        <f t="shared" si="25"/>
        <v>DHA1460DHA1160DHA1956DHA3250L</v>
      </c>
      <c r="G1665" t="s">
        <v>723</v>
      </c>
    </row>
    <row r="1666" spans="1:7" x14ac:dyDescent="0.25">
      <c r="A1666" t="s">
        <v>571</v>
      </c>
      <c r="B1666" t="s">
        <v>551</v>
      </c>
      <c r="C1666" t="s">
        <v>625</v>
      </c>
      <c r="D1666" t="s">
        <v>639</v>
      </c>
      <c r="E1666" t="s">
        <v>4</v>
      </c>
      <c r="F1666" t="str">
        <f t="shared" si="25"/>
        <v>DHA1460DHA1160DHA1958DHA3240S</v>
      </c>
      <c r="G1666" t="s">
        <v>723</v>
      </c>
    </row>
    <row r="1667" spans="1:7" x14ac:dyDescent="0.25">
      <c r="A1667" t="s">
        <v>571</v>
      </c>
      <c r="B1667" t="s">
        <v>551</v>
      </c>
      <c r="C1667" t="s">
        <v>625</v>
      </c>
      <c r="D1667" t="s">
        <v>639</v>
      </c>
      <c r="E1667" t="s">
        <v>51</v>
      </c>
      <c r="F1667" t="str">
        <f t="shared" ref="F1667:F1730" si="26">CONCATENATE(A1667,B1667,C1667,D1667,E1667)</f>
        <v>DHA1460DHA1160DHA1958DHA3240L</v>
      </c>
      <c r="G1667" t="s">
        <v>723</v>
      </c>
    </row>
    <row r="1668" spans="1:7" x14ac:dyDescent="0.25">
      <c r="A1668" t="s">
        <v>571</v>
      </c>
      <c r="B1668" t="s">
        <v>551</v>
      </c>
      <c r="C1668" t="s">
        <v>625</v>
      </c>
      <c r="D1668" t="s">
        <v>641</v>
      </c>
      <c r="E1668" t="s">
        <v>4</v>
      </c>
      <c r="F1668" t="str">
        <f t="shared" si="26"/>
        <v>DHA1460DHA1160DHA1958DHA3250S</v>
      </c>
      <c r="G1668" t="s">
        <v>723</v>
      </c>
    </row>
    <row r="1669" spans="1:7" x14ac:dyDescent="0.25">
      <c r="A1669" t="s">
        <v>571</v>
      </c>
      <c r="B1669" t="s">
        <v>551</v>
      </c>
      <c r="C1669" t="s">
        <v>625</v>
      </c>
      <c r="D1669" t="s">
        <v>641</v>
      </c>
      <c r="E1669" t="s">
        <v>51</v>
      </c>
      <c r="F1669" t="str">
        <f t="shared" si="26"/>
        <v>DHA1460DHA1160DHA1958DHA3250L</v>
      </c>
      <c r="G1669" t="s">
        <v>723</v>
      </c>
    </row>
    <row r="1670" spans="1:7" x14ac:dyDescent="0.25">
      <c r="A1670" t="s">
        <v>571</v>
      </c>
      <c r="B1670" t="s">
        <v>551</v>
      </c>
      <c r="C1670" t="s">
        <v>626</v>
      </c>
      <c r="D1670" t="s">
        <v>639</v>
      </c>
      <c r="E1670" t="s">
        <v>4</v>
      </c>
      <c r="F1670" t="str">
        <f t="shared" si="26"/>
        <v>DHA1460DHA1160DHA1960DHA3240S</v>
      </c>
      <c r="G1670" t="s">
        <v>723</v>
      </c>
    </row>
    <row r="1671" spans="1:7" x14ac:dyDescent="0.25">
      <c r="A1671" t="s">
        <v>571</v>
      </c>
      <c r="B1671" t="s">
        <v>551</v>
      </c>
      <c r="C1671" t="s">
        <v>626</v>
      </c>
      <c r="D1671" t="s">
        <v>639</v>
      </c>
      <c r="E1671" t="s">
        <v>51</v>
      </c>
      <c r="F1671" t="str">
        <f t="shared" si="26"/>
        <v>DHA1460DHA1160DHA1960DHA3240L</v>
      </c>
      <c r="G1671" t="s">
        <v>723</v>
      </c>
    </row>
    <row r="1672" spans="1:7" x14ac:dyDescent="0.25">
      <c r="A1672" t="s">
        <v>571</v>
      </c>
      <c r="B1672" t="s">
        <v>551</v>
      </c>
      <c r="C1672" t="s">
        <v>626</v>
      </c>
      <c r="D1672" t="s">
        <v>641</v>
      </c>
      <c r="E1672" t="s">
        <v>4</v>
      </c>
      <c r="F1672" t="str">
        <f t="shared" si="26"/>
        <v>DHA1460DHA1160DHA1960DHA3250S</v>
      </c>
      <c r="G1672" t="s">
        <v>723</v>
      </c>
    </row>
    <row r="1673" spans="1:7" x14ac:dyDescent="0.25">
      <c r="A1673" t="s">
        <v>571</v>
      </c>
      <c r="B1673" t="s">
        <v>551</v>
      </c>
      <c r="C1673" t="s">
        <v>626</v>
      </c>
      <c r="D1673" t="s">
        <v>641</v>
      </c>
      <c r="E1673" t="s">
        <v>51</v>
      </c>
      <c r="F1673" t="str">
        <f t="shared" si="26"/>
        <v>DHA1460DHA1160DHA1960DHA3250L</v>
      </c>
      <c r="G1673" t="s">
        <v>723</v>
      </c>
    </row>
    <row r="1674" spans="1:7" x14ac:dyDescent="0.25">
      <c r="A1674" t="s">
        <v>571</v>
      </c>
      <c r="B1674" t="s">
        <v>553</v>
      </c>
      <c r="C1674" t="s">
        <v>608</v>
      </c>
      <c r="D1674" t="s">
        <v>639</v>
      </c>
      <c r="E1674" t="s">
        <v>4</v>
      </c>
      <c r="F1674" t="str">
        <f t="shared" si="26"/>
        <v>DHA1460DHA1170DHA1924DHA3240S</v>
      </c>
      <c r="G1674" t="s">
        <v>504</v>
      </c>
    </row>
    <row r="1675" spans="1:7" x14ac:dyDescent="0.25">
      <c r="A1675" t="s">
        <v>571</v>
      </c>
      <c r="B1675" t="s">
        <v>553</v>
      </c>
      <c r="C1675" t="s">
        <v>608</v>
      </c>
      <c r="D1675" t="s">
        <v>639</v>
      </c>
      <c r="E1675" t="s">
        <v>51</v>
      </c>
      <c r="F1675" t="str">
        <f t="shared" si="26"/>
        <v>DHA1460DHA1170DHA1924DHA3240L</v>
      </c>
      <c r="G1675" t="s">
        <v>504</v>
      </c>
    </row>
    <row r="1676" spans="1:7" x14ac:dyDescent="0.25">
      <c r="A1676" t="s">
        <v>571</v>
      </c>
      <c r="B1676" t="s">
        <v>553</v>
      </c>
      <c r="C1676" t="s">
        <v>608</v>
      </c>
      <c r="D1676" t="s">
        <v>641</v>
      </c>
      <c r="E1676" t="s">
        <v>4</v>
      </c>
      <c r="F1676" t="str">
        <f t="shared" si="26"/>
        <v>DHA1460DHA1170DHA1924DHA3250S</v>
      </c>
      <c r="G1676" t="s">
        <v>501</v>
      </c>
    </row>
    <row r="1677" spans="1:7" x14ac:dyDescent="0.25">
      <c r="A1677" t="s">
        <v>571</v>
      </c>
      <c r="B1677" t="s">
        <v>553</v>
      </c>
      <c r="C1677" t="s">
        <v>608</v>
      </c>
      <c r="D1677" t="s">
        <v>641</v>
      </c>
      <c r="E1677" t="s">
        <v>51</v>
      </c>
      <c r="F1677" t="str">
        <f t="shared" si="26"/>
        <v>DHA1460DHA1170DHA1924DHA3250L</v>
      </c>
      <c r="G1677" t="s">
        <v>504</v>
      </c>
    </row>
    <row r="1678" spans="1:7" x14ac:dyDescent="0.25">
      <c r="A1678" t="s">
        <v>571</v>
      </c>
      <c r="B1678" t="s">
        <v>553</v>
      </c>
      <c r="C1678" t="s">
        <v>609</v>
      </c>
      <c r="D1678" t="s">
        <v>639</v>
      </c>
      <c r="E1678" t="s">
        <v>4</v>
      </c>
      <c r="F1678" t="str">
        <f t="shared" si="26"/>
        <v>DHA1460DHA1170DHA1926DHA3240S</v>
      </c>
      <c r="G1678" t="s">
        <v>501</v>
      </c>
    </row>
    <row r="1679" spans="1:7" x14ac:dyDescent="0.25">
      <c r="A1679" t="s">
        <v>571</v>
      </c>
      <c r="B1679" t="s">
        <v>553</v>
      </c>
      <c r="C1679" t="s">
        <v>609</v>
      </c>
      <c r="D1679" t="s">
        <v>639</v>
      </c>
      <c r="E1679" t="s">
        <v>51</v>
      </c>
      <c r="F1679" t="str">
        <f t="shared" si="26"/>
        <v>DHA1460DHA1170DHA1926DHA3240L</v>
      </c>
      <c r="G1679" t="s">
        <v>504</v>
      </c>
    </row>
    <row r="1680" spans="1:7" x14ac:dyDescent="0.25">
      <c r="A1680" t="s">
        <v>571</v>
      </c>
      <c r="B1680" t="s">
        <v>553</v>
      </c>
      <c r="C1680" t="s">
        <v>609</v>
      </c>
      <c r="D1680" t="s">
        <v>641</v>
      </c>
      <c r="E1680" t="s">
        <v>4</v>
      </c>
      <c r="F1680" t="str">
        <f t="shared" si="26"/>
        <v>DHA1460DHA1170DHA1926DHA3250S</v>
      </c>
      <c r="G1680" t="s">
        <v>501</v>
      </c>
    </row>
    <row r="1681" spans="1:7" x14ac:dyDescent="0.25">
      <c r="A1681" t="s">
        <v>571</v>
      </c>
      <c r="B1681" t="s">
        <v>553</v>
      </c>
      <c r="C1681" t="s">
        <v>609</v>
      </c>
      <c r="D1681" t="s">
        <v>641</v>
      </c>
      <c r="E1681" t="s">
        <v>51</v>
      </c>
      <c r="F1681" t="str">
        <f t="shared" si="26"/>
        <v>DHA1460DHA1170DHA1926DHA3250L</v>
      </c>
      <c r="G1681" t="s">
        <v>504</v>
      </c>
    </row>
    <row r="1682" spans="1:7" x14ac:dyDescent="0.25">
      <c r="A1682" t="s">
        <v>571</v>
      </c>
      <c r="B1682" t="s">
        <v>553</v>
      </c>
      <c r="C1682" t="s">
        <v>610</v>
      </c>
      <c r="D1682" t="s">
        <v>639</v>
      </c>
      <c r="E1682" t="s">
        <v>4</v>
      </c>
      <c r="F1682" t="str">
        <f t="shared" si="26"/>
        <v>DHA1460DHA1170DHA1928DHA3240S</v>
      </c>
      <c r="G1682" t="s">
        <v>501</v>
      </c>
    </row>
    <row r="1683" spans="1:7" x14ac:dyDescent="0.25">
      <c r="A1683" t="s">
        <v>571</v>
      </c>
      <c r="B1683" t="s">
        <v>553</v>
      </c>
      <c r="C1683" t="s">
        <v>610</v>
      </c>
      <c r="D1683" t="s">
        <v>639</v>
      </c>
      <c r="E1683" t="s">
        <v>51</v>
      </c>
      <c r="F1683" t="str">
        <f t="shared" si="26"/>
        <v>DHA1460DHA1170DHA1928DHA3240L</v>
      </c>
      <c r="G1683" t="s">
        <v>504</v>
      </c>
    </row>
    <row r="1684" spans="1:7" x14ac:dyDescent="0.25">
      <c r="A1684" t="s">
        <v>571</v>
      </c>
      <c r="B1684" t="s">
        <v>553</v>
      </c>
      <c r="C1684" t="s">
        <v>610</v>
      </c>
      <c r="D1684" t="s">
        <v>641</v>
      </c>
      <c r="E1684" t="s">
        <v>4</v>
      </c>
      <c r="F1684" t="str">
        <f t="shared" si="26"/>
        <v>DHA1460DHA1170DHA1928DHA3250S</v>
      </c>
      <c r="G1684" t="s">
        <v>501</v>
      </c>
    </row>
    <row r="1685" spans="1:7" x14ac:dyDescent="0.25">
      <c r="A1685" t="s">
        <v>571</v>
      </c>
      <c r="B1685" t="s">
        <v>553</v>
      </c>
      <c r="C1685" t="s">
        <v>610</v>
      </c>
      <c r="D1685" t="s">
        <v>641</v>
      </c>
      <c r="E1685" t="s">
        <v>51</v>
      </c>
      <c r="F1685" t="str">
        <f t="shared" si="26"/>
        <v>DHA1460DHA1170DHA1928DHA3250L</v>
      </c>
      <c r="G1685" t="s">
        <v>504</v>
      </c>
    </row>
    <row r="1686" spans="1:7" x14ac:dyDescent="0.25">
      <c r="A1686" t="s">
        <v>571</v>
      </c>
      <c r="B1686" t="s">
        <v>553</v>
      </c>
      <c r="C1686" t="s">
        <v>611</v>
      </c>
      <c r="D1686" t="s">
        <v>639</v>
      </c>
      <c r="E1686" t="s">
        <v>4</v>
      </c>
      <c r="F1686" t="str">
        <f t="shared" si="26"/>
        <v>DHA1460DHA1170DHA1930DHA3240S</v>
      </c>
      <c r="G1686" t="s">
        <v>501</v>
      </c>
    </row>
    <row r="1687" spans="1:7" x14ac:dyDescent="0.25">
      <c r="A1687" t="s">
        <v>571</v>
      </c>
      <c r="B1687" t="s">
        <v>553</v>
      </c>
      <c r="C1687" t="s">
        <v>611</v>
      </c>
      <c r="D1687" t="s">
        <v>639</v>
      </c>
      <c r="E1687" t="s">
        <v>51</v>
      </c>
      <c r="F1687" t="str">
        <f t="shared" si="26"/>
        <v>DHA1460DHA1170DHA1930DHA3240L</v>
      </c>
      <c r="G1687" t="s">
        <v>504</v>
      </c>
    </row>
    <row r="1688" spans="1:7" x14ac:dyDescent="0.25">
      <c r="A1688" t="s">
        <v>571</v>
      </c>
      <c r="B1688" t="s">
        <v>553</v>
      </c>
      <c r="C1688" t="s">
        <v>611</v>
      </c>
      <c r="D1688" t="s">
        <v>641</v>
      </c>
      <c r="E1688" t="s">
        <v>4</v>
      </c>
      <c r="F1688" t="str">
        <f t="shared" si="26"/>
        <v>DHA1460DHA1170DHA1930DHA3250S</v>
      </c>
      <c r="G1688" t="s">
        <v>501</v>
      </c>
    </row>
    <row r="1689" spans="1:7" x14ac:dyDescent="0.25">
      <c r="A1689" t="s">
        <v>571</v>
      </c>
      <c r="B1689" t="s">
        <v>553</v>
      </c>
      <c r="C1689" t="s">
        <v>611</v>
      </c>
      <c r="D1689" t="s">
        <v>641</v>
      </c>
      <c r="E1689" t="s">
        <v>51</v>
      </c>
      <c r="F1689" t="str">
        <f t="shared" si="26"/>
        <v>DHA1460DHA1170DHA1930DHA3250L</v>
      </c>
      <c r="G1689" t="s">
        <v>504</v>
      </c>
    </row>
    <row r="1690" spans="1:7" x14ac:dyDescent="0.25">
      <c r="A1690" t="s">
        <v>571</v>
      </c>
      <c r="B1690" t="s">
        <v>553</v>
      </c>
      <c r="C1690" t="s">
        <v>612</v>
      </c>
      <c r="D1690" t="s">
        <v>639</v>
      </c>
      <c r="E1690" t="s">
        <v>4</v>
      </c>
      <c r="F1690" t="str">
        <f t="shared" si="26"/>
        <v>DHA1460DHA1170DHA1932DHA3240S</v>
      </c>
      <c r="G1690" t="s">
        <v>501</v>
      </c>
    </row>
    <row r="1691" spans="1:7" x14ac:dyDescent="0.25">
      <c r="A1691" t="s">
        <v>571</v>
      </c>
      <c r="B1691" t="s">
        <v>553</v>
      </c>
      <c r="C1691" t="s">
        <v>612</v>
      </c>
      <c r="D1691" t="s">
        <v>639</v>
      </c>
      <c r="E1691" t="s">
        <v>51</v>
      </c>
      <c r="F1691" t="str">
        <f t="shared" si="26"/>
        <v>DHA1460DHA1170DHA1932DHA3240L</v>
      </c>
      <c r="G1691" t="s">
        <v>504</v>
      </c>
    </row>
    <row r="1692" spans="1:7" x14ac:dyDescent="0.25">
      <c r="A1692" t="s">
        <v>571</v>
      </c>
      <c r="B1692" t="s">
        <v>553</v>
      </c>
      <c r="C1692" t="s">
        <v>612</v>
      </c>
      <c r="D1692" t="s">
        <v>641</v>
      </c>
      <c r="E1692" t="s">
        <v>4</v>
      </c>
      <c r="F1692" t="str">
        <f t="shared" si="26"/>
        <v>DHA1460DHA1170DHA1932DHA3250S</v>
      </c>
      <c r="G1692" t="s">
        <v>501</v>
      </c>
    </row>
    <row r="1693" spans="1:7" x14ac:dyDescent="0.25">
      <c r="A1693" t="s">
        <v>571</v>
      </c>
      <c r="B1693" t="s">
        <v>553</v>
      </c>
      <c r="C1693" t="s">
        <v>612</v>
      </c>
      <c r="D1693" t="s">
        <v>641</v>
      </c>
      <c r="E1693" t="s">
        <v>51</v>
      </c>
      <c r="F1693" t="str">
        <f t="shared" si="26"/>
        <v>DHA1460DHA1170DHA1932DHA3250L</v>
      </c>
      <c r="G1693" t="s">
        <v>504</v>
      </c>
    </row>
    <row r="1694" spans="1:7" x14ac:dyDescent="0.25">
      <c r="A1694" t="s">
        <v>571</v>
      </c>
      <c r="B1694" t="s">
        <v>553</v>
      </c>
      <c r="C1694" t="s">
        <v>613</v>
      </c>
      <c r="D1694" t="s">
        <v>639</v>
      </c>
      <c r="E1694" t="s">
        <v>4</v>
      </c>
      <c r="F1694" t="str">
        <f t="shared" si="26"/>
        <v>DHA1460DHA1170DHA1934DHA3240S</v>
      </c>
      <c r="G1694" t="s">
        <v>501</v>
      </c>
    </row>
    <row r="1695" spans="1:7" x14ac:dyDescent="0.25">
      <c r="A1695" t="s">
        <v>571</v>
      </c>
      <c r="B1695" t="s">
        <v>553</v>
      </c>
      <c r="C1695" t="s">
        <v>613</v>
      </c>
      <c r="D1695" t="s">
        <v>639</v>
      </c>
      <c r="E1695" t="s">
        <v>51</v>
      </c>
      <c r="F1695" t="str">
        <f t="shared" si="26"/>
        <v>DHA1460DHA1170DHA1934DHA3240L</v>
      </c>
      <c r="G1695" t="s">
        <v>504</v>
      </c>
    </row>
    <row r="1696" spans="1:7" x14ac:dyDescent="0.25">
      <c r="A1696" t="s">
        <v>571</v>
      </c>
      <c r="B1696" t="s">
        <v>553</v>
      </c>
      <c r="C1696" t="s">
        <v>613</v>
      </c>
      <c r="D1696" t="s">
        <v>641</v>
      </c>
      <c r="E1696" t="s">
        <v>4</v>
      </c>
      <c r="F1696" t="str">
        <f t="shared" si="26"/>
        <v>DHA1460DHA1170DHA1934DHA3250S</v>
      </c>
      <c r="G1696" t="s">
        <v>501</v>
      </c>
    </row>
    <row r="1697" spans="1:7" x14ac:dyDescent="0.25">
      <c r="A1697" t="s">
        <v>571</v>
      </c>
      <c r="B1697" t="s">
        <v>553</v>
      </c>
      <c r="C1697" t="s">
        <v>613</v>
      </c>
      <c r="D1697" t="s">
        <v>641</v>
      </c>
      <c r="E1697" t="s">
        <v>51</v>
      </c>
      <c r="F1697" t="str">
        <f t="shared" si="26"/>
        <v>DHA1460DHA1170DHA1934DHA3250L</v>
      </c>
      <c r="G1697" t="s">
        <v>501</v>
      </c>
    </row>
    <row r="1698" spans="1:7" x14ac:dyDescent="0.25">
      <c r="A1698" t="s">
        <v>571</v>
      </c>
      <c r="B1698" t="s">
        <v>553</v>
      </c>
      <c r="C1698" t="s">
        <v>614</v>
      </c>
      <c r="D1698" t="s">
        <v>639</v>
      </c>
      <c r="E1698" t="s">
        <v>4</v>
      </c>
      <c r="F1698" t="str">
        <f t="shared" si="26"/>
        <v>DHA1460DHA1170DHA1936DHA3240S</v>
      </c>
      <c r="G1698" t="s">
        <v>501</v>
      </c>
    </row>
    <row r="1699" spans="1:7" x14ac:dyDescent="0.25">
      <c r="A1699" t="s">
        <v>571</v>
      </c>
      <c r="B1699" t="s">
        <v>553</v>
      </c>
      <c r="C1699" t="s">
        <v>614</v>
      </c>
      <c r="D1699" t="s">
        <v>639</v>
      </c>
      <c r="E1699" t="s">
        <v>51</v>
      </c>
      <c r="F1699" t="str">
        <f t="shared" si="26"/>
        <v>DHA1460DHA1170DHA1936DHA3240L</v>
      </c>
      <c r="G1699" t="s">
        <v>501</v>
      </c>
    </row>
    <row r="1700" spans="1:7" x14ac:dyDescent="0.25">
      <c r="A1700" t="s">
        <v>571</v>
      </c>
      <c r="B1700" t="s">
        <v>553</v>
      </c>
      <c r="C1700" t="s">
        <v>614</v>
      </c>
      <c r="D1700" t="s">
        <v>641</v>
      </c>
      <c r="E1700" t="s">
        <v>4</v>
      </c>
      <c r="F1700" t="str">
        <f t="shared" si="26"/>
        <v>DHA1460DHA1170DHA1936DHA3250S</v>
      </c>
      <c r="G1700" t="s">
        <v>501</v>
      </c>
    </row>
    <row r="1701" spans="1:7" x14ac:dyDescent="0.25">
      <c r="A1701" t="s">
        <v>571</v>
      </c>
      <c r="B1701" t="s">
        <v>553</v>
      </c>
      <c r="C1701" t="s">
        <v>614</v>
      </c>
      <c r="D1701" t="s">
        <v>641</v>
      </c>
      <c r="E1701" t="s">
        <v>51</v>
      </c>
      <c r="F1701" t="str">
        <f t="shared" si="26"/>
        <v>DHA1460DHA1170DHA1936DHA3250L</v>
      </c>
      <c r="G1701" t="s">
        <v>501</v>
      </c>
    </row>
    <row r="1702" spans="1:7" x14ac:dyDescent="0.25">
      <c r="A1702" t="s">
        <v>571</v>
      </c>
      <c r="B1702" t="s">
        <v>553</v>
      </c>
      <c r="C1702" t="s">
        <v>615</v>
      </c>
      <c r="D1702" t="s">
        <v>639</v>
      </c>
      <c r="E1702" t="s">
        <v>4</v>
      </c>
      <c r="F1702" t="str">
        <f t="shared" si="26"/>
        <v>DHA1460DHA1170DHA1938DHA3240S</v>
      </c>
      <c r="G1702" t="s">
        <v>501</v>
      </c>
    </row>
    <row r="1703" spans="1:7" x14ac:dyDescent="0.25">
      <c r="A1703" t="s">
        <v>571</v>
      </c>
      <c r="B1703" t="s">
        <v>553</v>
      </c>
      <c r="C1703" t="s">
        <v>615</v>
      </c>
      <c r="D1703" t="s">
        <v>639</v>
      </c>
      <c r="E1703" t="s">
        <v>51</v>
      </c>
      <c r="F1703" t="str">
        <f t="shared" si="26"/>
        <v>DHA1460DHA1170DHA1938DHA3240L</v>
      </c>
      <c r="G1703" t="s">
        <v>501</v>
      </c>
    </row>
    <row r="1704" spans="1:7" x14ac:dyDescent="0.25">
      <c r="A1704" t="s">
        <v>571</v>
      </c>
      <c r="B1704" t="s">
        <v>553</v>
      </c>
      <c r="C1704" t="s">
        <v>615</v>
      </c>
      <c r="D1704" t="s">
        <v>641</v>
      </c>
      <c r="E1704" t="s">
        <v>4</v>
      </c>
      <c r="F1704" t="str">
        <f t="shared" si="26"/>
        <v>DHA1460DHA1170DHA1938DHA3250S</v>
      </c>
      <c r="G1704" t="s">
        <v>501</v>
      </c>
    </row>
    <row r="1705" spans="1:7" x14ac:dyDescent="0.25">
      <c r="A1705" t="s">
        <v>571</v>
      </c>
      <c r="B1705" t="s">
        <v>553</v>
      </c>
      <c r="C1705" t="s">
        <v>615</v>
      </c>
      <c r="D1705" t="s">
        <v>641</v>
      </c>
      <c r="E1705" t="s">
        <v>51</v>
      </c>
      <c r="F1705" t="str">
        <f t="shared" si="26"/>
        <v>DHA1460DHA1170DHA1938DHA3250L</v>
      </c>
      <c r="G1705" t="s">
        <v>501</v>
      </c>
    </row>
    <row r="1706" spans="1:7" x14ac:dyDescent="0.25">
      <c r="A1706" t="s">
        <v>571</v>
      </c>
      <c r="B1706" t="s">
        <v>553</v>
      </c>
      <c r="C1706" t="s">
        <v>616</v>
      </c>
      <c r="D1706" t="s">
        <v>639</v>
      </c>
      <c r="E1706" t="s">
        <v>4</v>
      </c>
      <c r="F1706" t="str">
        <f t="shared" si="26"/>
        <v>DHA1460DHA1170DHA1940DHA3240S</v>
      </c>
      <c r="G1706" t="s">
        <v>501</v>
      </c>
    </row>
    <row r="1707" spans="1:7" x14ac:dyDescent="0.25">
      <c r="A1707" t="s">
        <v>571</v>
      </c>
      <c r="B1707" t="s">
        <v>553</v>
      </c>
      <c r="C1707" t="s">
        <v>616</v>
      </c>
      <c r="D1707" t="s">
        <v>639</v>
      </c>
      <c r="E1707" t="s">
        <v>51</v>
      </c>
      <c r="F1707" t="str">
        <f t="shared" si="26"/>
        <v>DHA1460DHA1170DHA1940DHA3240L</v>
      </c>
      <c r="G1707" t="s">
        <v>501</v>
      </c>
    </row>
    <row r="1708" spans="1:7" x14ac:dyDescent="0.25">
      <c r="A1708" t="s">
        <v>571</v>
      </c>
      <c r="B1708" t="s">
        <v>553</v>
      </c>
      <c r="C1708" t="s">
        <v>616</v>
      </c>
      <c r="D1708" t="s">
        <v>641</v>
      </c>
      <c r="E1708" t="s">
        <v>4</v>
      </c>
      <c r="F1708" t="str">
        <f t="shared" si="26"/>
        <v>DHA1460DHA1170DHA1940DHA3250S</v>
      </c>
      <c r="G1708" t="s">
        <v>501</v>
      </c>
    </row>
    <row r="1709" spans="1:7" x14ac:dyDescent="0.25">
      <c r="A1709" t="s">
        <v>571</v>
      </c>
      <c r="B1709" t="s">
        <v>553</v>
      </c>
      <c r="C1709" t="s">
        <v>616</v>
      </c>
      <c r="D1709" t="s">
        <v>641</v>
      </c>
      <c r="E1709" t="s">
        <v>51</v>
      </c>
      <c r="F1709" t="str">
        <f t="shared" si="26"/>
        <v>DHA1460DHA1170DHA1940DHA3250L</v>
      </c>
      <c r="G1709" t="s">
        <v>501</v>
      </c>
    </row>
    <row r="1710" spans="1:7" x14ac:dyDescent="0.25">
      <c r="A1710" t="s">
        <v>571</v>
      </c>
      <c r="B1710" t="s">
        <v>553</v>
      </c>
      <c r="C1710" t="s">
        <v>617</v>
      </c>
      <c r="D1710" t="s">
        <v>639</v>
      </c>
      <c r="E1710" t="s">
        <v>4</v>
      </c>
      <c r="F1710" t="str">
        <f t="shared" si="26"/>
        <v>DHA1460DHA1170DHA1942DHA3240S</v>
      </c>
      <c r="G1710" t="s">
        <v>501</v>
      </c>
    </row>
    <row r="1711" spans="1:7" x14ac:dyDescent="0.25">
      <c r="A1711" t="s">
        <v>571</v>
      </c>
      <c r="B1711" t="s">
        <v>553</v>
      </c>
      <c r="C1711" t="s">
        <v>617</v>
      </c>
      <c r="D1711" t="s">
        <v>639</v>
      </c>
      <c r="E1711" t="s">
        <v>51</v>
      </c>
      <c r="F1711" t="str">
        <f t="shared" si="26"/>
        <v>DHA1460DHA1170DHA1942DHA3240L</v>
      </c>
      <c r="G1711" t="s">
        <v>501</v>
      </c>
    </row>
    <row r="1712" spans="1:7" x14ac:dyDescent="0.25">
      <c r="A1712" t="s">
        <v>571</v>
      </c>
      <c r="B1712" t="s">
        <v>553</v>
      </c>
      <c r="C1712" t="s">
        <v>617</v>
      </c>
      <c r="D1712" t="s">
        <v>641</v>
      </c>
      <c r="E1712" t="s">
        <v>4</v>
      </c>
      <c r="F1712" t="str">
        <f t="shared" si="26"/>
        <v>DHA1460DHA1170DHA1942DHA3250S</v>
      </c>
      <c r="G1712" t="s">
        <v>501</v>
      </c>
    </row>
    <row r="1713" spans="1:7" x14ac:dyDescent="0.25">
      <c r="A1713" t="s">
        <v>571</v>
      </c>
      <c r="B1713" t="s">
        <v>553</v>
      </c>
      <c r="C1713" t="s">
        <v>617</v>
      </c>
      <c r="D1713" t="s">
        <v>641</v>
      </c>
      <c r="E1713" t="s">
        <v>51</v>
      </c>
      <c r="F1713" t="str">
        <f t="shared" si="26"/>
        <v>DHA1460DHA1170DHA1942DHA3250L</v>
      </c>
      <c r="G1713" t="s">
        <v>501</v>
      </c>
    </row>
    <row r="1714" spans="1:7" x14ac:dyDescent="0.25">
      <c r="A1714" t="s">
        <v>571</v>
      </c>
      <c r="B1714" t="s">
        <v>553</v>
      </c>
      <c r="C1714" t="s">
        <v>618</v>
      </c>
      <c r="D1714" t="s">
        <v>639</v>
      </c>
      <c r="E1714" t="s">
        <v>4</v>
      </c>
      <c r="F1714" t="str">
        <f t="shared" si="26"/>
        <v>DHA1460DHA1170DHA1944DHA3240S</v>
      </c>
      <c r="G1714" t="s">
        <v>501</v>
      </c>
    </row>
    <row r="1715" spans="1:7" x14ac:dyDescent="0.25">
      <c r="A1715" t="s">
        <v>571</v>
      </c>
      <c r="B1715" t="s">
        <v>553</v>
      </c>
      <c r="C1715" t="s">
        <v>618</v>
      </c>
      <c r="D1715" t="s">
        <v>639</v>
      </c>
      <c r="E1715" t="s">
        <v>51</v>
      </c>
      <c r="F1715" t="str">
        <f t="shared" si="26"/>
        <v>DHA1460DHA1170DHA1944DHA3240L</v>
      </c>
      <c r="G1715" t="s">
        <v>501</v>
      </c>
    </row>
    <row r="1716" spans="1:7" x14ac:dyDescent="0.25">
      <c r="A1716" t="s">
        <v>571</v>
      </c>
      <c r="B1716" t="s">
        <v>553</v>
      </c>
      <c r="C1716" t="s">
        <v>618</v>
      </c>
      <c r="D1716" t="s">
        <v>641</v>
      </c>
      <c r="E1716" t="s">
        <v>4</v>
      </c>
      <c r="F1716" t="str">
        <f t="shared" si="26"/>
        <v>DHA1460DHA1170DHA1944DHA3250S</v>
      </c>
      <c r="G1716" t="s">
        <v>501</v>
      </c>
    </row>
    <row r="1717" spans="1:7" x14ac:dyDescent="0.25">
      <c r="A1717" t="s">
        <v>571</v>
      </c>
      <c r="B1717" t="s">
        <v>553</v>
      </c>
      <c r="C1717" t="s">
        <v>618</v>
      </c>
      <c r="D1717" t="s">
        <v>641</v>
      </c>
      <c r="E1717" t="s">
        <v>51</v>
      </c>
      <c r="F1717" t="str">
        <f t="shared" si="26"/>
        <v>DHA1460DHA1170DHA1944DHA3250L</v>
      </c>
      <c r="G1717" t="s">
        <v>501</v>
      </c>
    </row>
    <row r="1718" spans="1:7" x14ac:dyDescent="0.25">
      <c r="A1718" t="s">
        <v>571</v>
      </c>
      <c r="B1718" t="s">
        <v>553</v>
      </c>
      <c r="C1718" t="s">
        <v>619</v>
      </c>
      <c r="D1718" t="s">
        <v>639</v>
      </c>
      <c r="E1718" t="s">
        <v>4</v>
      </c>
      <c r="F1718" t="str">
        <f t="shared" si="26"/>
        <v>DHA1460DHA1170DHA1946DHA3240S</v>
      </c>
      <c r="G1718" t="s">
        <v>501</v>
      </c>
    </row>
    <row r="1719" spans="1:7" x14ac:dyDescent="0.25">
      <c r="A1719" t="s">
        <v>571</v>
      </c>
      <c r="B1719" t="s">
        <v>553</v>
      </c>
      <c r="C1719" t="s">
        <v>619</v>
      </c>
      <c r="D1719" t="s">
        <v>639</v>
      </c>
      <c r="E1719" t="s">
        <v>51</v>
      </c>
      <c r="F1719" t="str">
        <f t="shared" si="26"/>
        <v>DHA1460DHA1170DHA1946DHA3240L</v>
      </c>
      <c r="G1719" t="s">
        <v>501</v>
      </c>
    </row>
    <row r="1720" spans="1:7" x14ac:dyDescent="0.25">
      <c r="A1720" t="s">
        <v>571</v>
      </c>
      <c r="B1720" t="s">
        <v>553</v>
      </c>
      <c r="C1720" t="s">
        <v>619</v>
      </c>
      <c r="D1720" t="s">
        <v>641</v>
      </c>
      <c r="E1720" t="s">
        <v>4</v>
      </c>
      <c r="F1720" t="str">
        <f t="shared" si="26"/>
        <v>DHA1460DHA1170DHA1946DHA3250S</v>
      </c>
      <c r="G1720" t="s">
        <v>723</v>
      </c>
    </row>
    <row r="1721" spans="1:7" x14ac:dyDescent="0.25">
      <c r="A1721" t="s">
        <v>571</v>
      </c>
      <c r="B1721" t="s">
        <v>553</v>
      </c>
      <c r="C1721" t="s">
        <v>619</v>
      </c>
      <c r="D1721" t="s">
        <v>641</v>
      </c>
      <c r="E1721" t="s">
        <v>51</v>
      </c>
      <c r="F1721" t="str">
        <f t="shared" si="26"/>
        <v>DHA1460DHA1170DHA1946DHA3250L</v>
      </c>
      <c r="G1721" t="s">
        <v>501</v>
      </c>
    </row>
    <row r="1722" spans="1:7" x14ac:dyDescent="0.25">
      <c r="A1722" t="s">
        <v>571</v>
      </c>
      <c r="B1722" t="s">
        <v>553</v>
      </c>
      <c r="C1722" t="s">
        <v>620</v>
      </c>
      <c r="D1722" t="s">
        <v>639</v>
      </c>
      <c r="E1722" t="s">
        <v>4</v>
      </c>
      <c r="F1722" t="str">
        <f t="shared" si="26"/>
        <v>DHA1460DHA1170DHA1948DHA3240S</v>
      </c>
      <c r="G1722" t="s">
        <v>723</v>
      </c>
    </row>
    <row r="1723" spans="1:7" x14ac:dyDescent="0.25">
      <c r="A1723" t="s">
        <v>571</v>
      </c>
      <c r="B1723" t="s">
        <v>553</v>
      </c>
      <c r="C1723" t="s">
        <v>620</v>
      </c>
      <c r="D1723" t="s">
        <v>639</v>
      </c>
      <c r="E1723" t="s">
        <v>51</v>
      </c>
      <c r="F1723" t="str">
        <f t="shared" si="26"/>
        <v>DHA1460DHA1170DHA1948DHA3240L</v>
      </c>
      <c r="G1723" t="s">
        <v>501</v>
      </c>
    </row>
    <row r="1724" spans="1:7" x14ac:dyDescent="0.25">
      <c r="A1724" t="s">
        <v>571</v>
      </c>
      <c r="B1724" t="s">
        <v>553</v>
      </c>
      <c r="C1724" t="s">
        <v>620</v>
      </c>
      <c r="D1724" t="s">
        <v>641</v>
      </c>
      <c r="E1724" t="s">
        <v>4</v>
      </c>
      <c r="F1724" t="str">
        <f t="shared" si="26"/>
        <v>DHA1460DHA1170DHA1948DHA3250S</v>
      </c>
      <c r="G1724" t="s">
        <v>723</v>
      </c>
    </row>
    <row r="1725" spans="1:7" x14ac:dyDescent="0.25">
      <c r="A1725" t="s">
        <v>571</v>
      </c>
      <c r="B1725" t="s">
        <v>553</v>
      </c>
      <c r="C1725" t="s">
        <v>620</v>
      </c>
      <c r="D1725" t="s">
        <v>641</v>
      </c>
      <c r="E1725" t="s">
        <v>51</v>
      </c>
      <c r="F1725" t="str">
        <f t="shared" si="26"/>
        <v>DHA1460DHA1170DHA1948DHA3250L</v>
      </c>
      <c r="G1725" t="s">
        <v>501</v>
      </c>
    </row>
    <row r="1726" spans="1:7" x14ac:dyDescent="0.25">
      <c r="A1726" t="s">
        <v>571</v>
      </c>
      <c r="B1726" t="s">
        <v>553</v>
      </c>
      <c r="C1726" t="s">
        <v>621</v>
      </c>
      <c r="D1726" t="s">
        <v>639</v>
      </c>
      <c r="E1726" t="s">
        <v>4</v>
      </c>
      <c r="F1726" t="str">
        <f t="shared" si="26"/>
        <v>DHA1460DHA1170DHA1950DHA3240S</v>
      </c>
      <c r="G1726" t="s">
        <v>723</v>
      </c>
    </row>
    <row r="1727" spans="1:7" x14ac:dyDescent="0.25">
      <c r="A1727" t="s">
        <v>571</v>
      </c>
      <c r="B1727" t="s">
        <v>553</v>
      </c>
      <c r="C1727" t="s">
        <v>621</v>
      </c>
      <c r="D1727" t="s">
        <v>639</v>
      </c>
      <c r="E1727" t="s">
        <v>51</v>
      </c>
      <c r="F1727" t="str">
        <f t="shared" si="26"/>
        <v>DHA1460DHA1170DHA1950DHA3240L</v>
      </c>
      <c r="G1727" t="s">
        <v>501</v>
      </c>
    </row>
    <row r="1728" spans="1:7" x14ac:dyDescent="0.25">
      <c r="A1728" t="s">
        <v>571</v>
      </c>
      <c r="B1728" t="s">
        <v>553</v>
      </c>
      <c r="C1728" t="s">
        <v>621</v>
      </c>
      <c r="D1728" t="s">
        <v>641</v>
      </c>
      <c r="E1728" t="s">
        <v>4</v>
      </c>
      <c r="F1728" t="str">
        <f t="shared" si="26"/>
        <v>DHA1460DHA1170DHA1950DHA3250S</v>
      </c>
      <c r="G1728" t="s">
        <v>723</v>
      </c>
    </row>
    <row r="1729" spans="1:7" x14ac:dyDescent="0.25">
      <c r="A1729" t="s">
        <v>571</v>
      </c>
      <c r="B1729" t="s">
        <v>553</v>
      </c>
      <c r="C1729" t="s">
        <v>621</v>
      </c>
      <c r="D1729" t="s">
        <v>641</v>
      </c>
      <c r="E1729" t="s">
        <v>51</v>
      </c>
      <c r="F1729" t="str">
        <f t="shared" si="26"/>
        <v>DHA1460DHA1170DHA1950DHA3250L</v>
      </c>
      <c r="G1729" t="s">
        <v>501</v>
      </c>
    </row>
    <row r="1730" spans="1:7" x14ac:dyDescent="0.25">
      <c r="A1730" t="s">
        <v>571</v>
      </c>
      <c r="B1730" t="s">
        <v>553</v>
      </c>
      <c r="C1730" t="s">
        <v>622</v>
      </c>
      <c r="D1730" t="s">
        <v>639</v>
      </c>
      <c r="E1730" t="s">
        <v>4</v>
      </c>
      <c r="F1730" t="str">
        <f t="shared" si="26"/>
        <v>DHA1460DHA1170DHA1952DHA3240S</v>
      </c>
      <c r="G1730" t="s">
        <v>723</v>
      </c>
    </row>
    <row r="1731" spans="1:7" x14ac:dyDescent="0.25">
      <c r="A1731" t="s">
        <v>571</v>
      </c>
      <c r="B1731" t="s">
        <v>553</v>
      </c>
      <c r="C1731" t="s">
        <v>622</v>
      </c>
      <c r="D1731" t="s">
        <v>639</v>
      </c>
      <c r="E1731" t="s">
        <v>51</v>
      </c>
      <c r="F1731" t="str">
        <f t="shared" ref="F1731:F1794" si="27">CONCATENATE(A1731,B1731,C1731,D1731,E1731)</f>
        <v>DHA1460DHA1170DHA1952DHA3240L</v>
      </c>
      <c r="G1731" t="s">
        <v>501</v>
      </c>
    </row>
    <row r="1732" spans="1:7" x14ac:dyDescent="0.25">
      <c r="A1732" t="s">
        <v>571</v>
      </c>
      <c r="B1732" t="s">
        <v>553</v>
      </c>
      <c r="C1732" t="s">
        <v>622</v>
      </c>
      <c r="D1732" t="s">
        <v>641</v>
      </c>
      <c r="E1732" t="s">
        <v>4</v>
      </c>
      <c r="F1732" t="str">
        <f t="shared" si="27"/>
        <v>DHA1460DHA1170DHA1952DHA3250S</v>
      </c>
      <c r="G1732" t="s">
        <v>723</v>
      </c>
    </row>
    <row r="1733" spans="1:7" x14ac:dyDescent="0.25">
      <c r="A1733" t="s">
        <v>571</v>
      </c>
      <c r="B1733" t="s">
        <v>553</v>
      </c>
      <c r="C1733" t="s">
        <v>622</v>
      </c>
      <c r="D1733" t="s">
        <v>641</v>
      </c>
      <c r="E1733" t="s">
        <v>51</v>
      </c>
      <c r="F1733" t="str">
        <f t="shared" si="27"/>
        <v>DHA1460DHA1170DHA1952DHA3250L</v>
      </c>
      <c r="G1733" t="s">
        <v>501</v>
      </c>
    </row>
    <row r="1734" spans="1:7" x14ac:dyDescent="0.25">
      <c r="A1734" t="s">
        <v>571</v>
      </c>
      <c r="B1734" t="s">
        <v>553</v>
      </c>
      <c r="C1734" t="s">
        <v>623</v>
      </c>
      <c r="D1734" t="s">
        <v>639</v>
      </c>
      <c r="E1734" t="s">
        <v>4</v>
      </c>
      <c r="F1734" t="str">
        <f t="shared" si="27"/>
        <v>DHA1460DHA1170DHA1954DHA3240S</v>
      </c>
      <c r="G1734" t="s">
        <v>723</v>
      </c>
    </row>
    <row r="1735" spans="1:7" x14ac:dyDescent="0.25">
      <c r="A1735" t="s">
        <v>571</v>
      </c>
      <c r="B1735" t="s">
        <v>553</v>
      </c>
      <c r="C1735" t="s">
        <v>623</v>
      </c>
      <c r="D1735" t="s">
        <v>639</v>
      </c>
      <c r="E1735" t="s">
        <v>51</v>
      </c>
      <c r="F1735" t="str">
        <f t="shared" si="27"/>
        <v>DHA1460DHA1170DHA1954DHA3240L</v>
      </c>
      <c r="G1735" t="s">
        <v>501</v>
      </c>
    </row>
    <row r="1736" spans="1:7" x14ac:dyDescent="0.25">
      <c r="A1736" t="s">
        <v>571</v>
      </c>
      <c r="B1736" t="s">
        <v>553</v>
      </c>
      <c r="C1736" t="s">
        <v>623</v>
      </c>
      <c r="D1736" t="s">
        <v>641</v>
      </c>
      <c r="E1736" t="s">
        <v>4</v>
      </c>
      <c r="F1736" t="str">
        <f t="shared" si="27"/>
        <v>DHA1460DHA1170DHA1954DHA3250S</v>
      </c>
      <c r="G1736" t="s">
        <v>723</v>
      </c>
    </row>
    <row r="1737" spans="1:7" x14ac:dyDescent="0.25">
      <c r="A1737" t="s">
        <v>571</v>
      </c>
      <c r="B1737" t="s">
        <v>553</v>
      </c>
      <c r="C1737" t="s">
        <v>623</v>
      </c>
      <c r="D1737" t="s">
        <v>641</v>
      </c>
      <c r="E1737" t="s">
        <v>51</v>
      </c>
      <c r="F1737" t="str">
        <f t="shared" si="27"/>
        <v>DHA1460DHA1170DHA1954DHA3250L</v>
      </c>
      <c r="G1737" t="s">
        <v>501</v>
      </c>
    </row>
    <row r="1738" spans="1:7" x14ac:dyDescent="0.25">
      <c r="A1738" t="s">
        <v>571</v>
      </c>
      <c r="B1738" t="s">
        <v>553</v>
      </c>
      <c r="C1738" t="s">
        <v>624</v>
      </c>
      <c r="D1738" t="s">
        <v>639</v>
      </c>
      <c r="E1738" t="s">
        <v>4</v>
      </c>
      <c r="F1738" t="str">
        <f t="shared" si="27"/>
        <v>DHA1460DHA1170DHA1956DHA3240S</v>
      </c>
      <c r="G1738" t="s">
        <v>723</v>
      </c>
    </row>
    <row r="1739" spans="1:7" x14ac:dyDescent="0.25">
      <c r="A1739" t="s">
        <v>571</v>
      </c>
      <c r="B1739" t="s">
        <v>553</v>
      </c>
      <c r="C1739" t="s">
        <v>624</v>
      </c>
      <c r="D1739" t="s">
        <v>639</v>
      </c>
      <c r="E1739" t="s">
        <v>51</v>
      </c>
      <c r="F1739" t="str">
        <f t="shared" si="27"/>
        <v>DHA1460DHA1170DHA1956DHA3240L</v>
      </c>
      <c r="G1739" t="s">
        <v>501</v>
      </c>
    </row>
    <row r="1740" spans="1:7" x14ac:dyDescent="0.25">
      <c r="A1740" t="s">
        <v>571</v>
      </c>
      <c r="B1740" t="s">
        <v>553</v>
      </c>
      <c r="C1740" t="s">
        <v>624</v>
      </c>
      <c r="D1740" t="s">
        <v>641</v>
      </c>
      <c r="E1740" t="s">
        <v>4</v>
      </c>
      <c r="F1740" t="str">
        <f t="shared" si="27"/>
        <v>DHA1460DHA1170DHA1956DHA3250S</v>
      </c>
      <c r="G1740" t="s">
        <v>723</v>
      </c>
    </row>
    <row r="1741" spans="1:7" x14ac:dyDescent="0.25">
      <c r="A1741" t="s">
        <v>571</v>
      </c>
      <c r="B1741" t="s">
        <v>553</v>
      </c>
      <c r="C1741" t="s">
        <v>624</v>
      </c>
      <c r="D1741" t="s">
        <v>641</v>
      </c>
      <c r="E1741" t="s">
        <v>51</v>
      </c>
      <c r="F1741" t="str">
        <f t="shared" si="27"/>
        <v>DHA1460DHA1170DHA1956DHA3250L</v>
      </c>
      <c r="G1741" t="s">
        <v>723</v>
      </c>
    </row>
    <row r="1742" spans="1:7" x14ac:dyDescent="0.25">
      <c r="A1742" t="s">
        <v>571</v>
      </c>
      <c r="B1742" t="s">
        <v>553</v>
      </c>
      <c r="C1742" t="s">
        <v>625</v>
      </c>
      <c r="D1742" t="s">
        <v>639</v>
      </c>
      <c r="E1742" t="s">
        <v>4</v>
      </c>
      <c r="F1742" t="str">
        <f t="shared" si="27"/>
        <v>DHA1460DHA1170DHA1958DHA3240S</v>
      </c>
      <c r="G1742" t="s">
        <v>723</v>
      </c>
    </row>
    <row r="1743" spans="1:7" x14ac:dyDescent="0.25">
      <c r="A1743" t="s">
        <v>571</v>
      </c>
      <c r="B1743" t="s">
        <v>553</v>
      </c>
      <c r="C1743" t="s">
        <v>625</v>
      </c>
      <c r="D1743" t="s">
        <v>639</v>
      </c>
      <c r="E1743" t="s">
        <v>51</v>
      </c>
      <c r="F1743" t="str">
        <f t="shared" si="27"/>
        <v>DHA1460DHA1170DHA1958DHA3240L</v>
      </c>
      <c r="G1743" t="s">
        <v>723</v>
      </c>
    </row>
    <row r="1744" spans="1:7" x14ac:dyDescent="0.25">
      <c r="A1744" t="s">
        <v>571</v>
      </c>
      <c r="B1744" t="s">
        <v>553</v>
      </c>
      <c r="C1744" t="s">
        <v>625</v>
      </c>
      <c r="D1744" t="s">
        <v>641</v>
      </c>
      <c r="E1744" t="s">
        <v>4</v>
      </c>
      <c r="F1744" t="str">
        <f t="shared" si="27"/>
        <v>DHA1460DHA1170DHA1958DHA3250S</v>
      </c>
      <c r="G1744" t="s">
        <v>723</v>
      </c>
    </row>
    <row r="1745" spans="1:7" x14ac:dyDescent="0.25">
      <c r="A1745" t="s">
        <v>571</v>
      </c>
      <c r="B1745" t="s">
        <v>553</v>
      </c>
      <c r="C1745" t="s">
        <v>625</v>
      </c>
      <c r="D1745" t="s">
        <v>641</v>
      </c>
      <c r="E1745" t="s">
        <v>51</v>
      </c>
      <c r="F1745" t="str">
        <f t="shared" si="27"/>
        <v>DHA1460DHA1170DHA1958DHA3250L</v>
      </c>
      <c r="G1745" t="s">
        <v>723</v>
      </c>
    </row>
    <row r="1746" spans="1:7" x14ac:dyDescent="0.25">
      <c r="A1746" t="s">
        <v>571</v>
      </c>
      <c r="B1746" t="s">
        <v>553</v>
      </c>
      <c r="C1746" t="s">
        <v>626</v>
      </c>
      <c r="D1746" t="s">
        <v>639</v>
      </c>
      <c r="E1746" t="s">
        <v>4</v>
      </c>
      <c r="F1746" t="str">
        <f t="shared" si="27"/>
        <v>DHA1460DHA1170DHA1960DHA3240S</v>
      </c>
      <c r="G1746" t="s">
        <v>723</v>
      </c>
    </row>
    <row r="1747" spans="1:7" x14ac:dyDescent="0.25">
      <c r="A1747" t="s">
        <v>571</v>
      </c>
      <c r="B1747" t="s">
        <v>553</v>
      </c>
      <c r="C1747" t="s">
        <v>626</v>
      </c>
      <c r="D1747" t="s">
        <v>639</v>
      </c>
      <c r="E1747" t="s">
        <v>51</v>
      </c>
      <c r="F1747" t="str">
        <f t="shared" si="27"/>
        <v>DHA1460DHA1170DHA1960DHA3240L</v>
      </c>
      <c r="G1747" t="s">
        <v>723</v>
      </c>
    </row>
    <row r="1748" spans="1:7" x14ac:dyDescent="0.25">
      <c r="A1748" t="s">
        <v>571</v>
      </c>
      <c r="B1748" t="s">
        <v>553</v>
      </c>
      <c r="C1748" t="s">
        <v>626</v>
      </c>
      <c r="D1748" t="s">
        <v>641</v>
      </c>
      <c r="E1748" t="s">
        <v>4</v>
      </c>
      <c r="F1748" t="str">
        <f t="shared" si="27"/>
        <v>DHA1460DHA1170DHA1960DHA3250S</v>
      </c>
      <c r="G1748" t="s">
        <v>723</v>
      </c>
    </row>
    <row r="1749" spans="1:7" x14ac:dyDescent="0.25">
      <c r="A1749" t="s">
        <v>571</v>
      </c>
      <c r="B1749" t="s">
        <v>553</v>
      </c>
      <c r="C1749" t="s">
        <v>626</v>
      </c>
      <c r="D1749" t="s">
        <v>641</v>
      </c>
      <c r="E1749" t="s">
        <v>51</v>
      </c>
      <c r="F1749" t="str">
        <f t="shared" si="27"/>
        <v>DHA1460DHA1170DHA1960DHA3250L</v>
      </c>
      <c r="G1749" t="s">
        <v>723</v>
      </c>
    </row>
    <row r="1750" spans="1:7" x14ac:dyDescent="0.25">
      <c r="A1750" t="s">
        <v>571</v>
      </c>
      <c r="B1750" t="s">
        <v>555</v>
      </c>
      <c r="C1750" t="s">
        <v>608</v>
      </c>
      <c r="D1750" t="s">
        <v>639</v>
      </c>
      <c r="E1750" t="s">
        <v>4</v>
      </c>
      <c r="F1750" t="str">
        <f t="shared" si="27"/>
        <v>DHA1460DHA1180DHA1924DHA3240S</v>
      </c>
      <c r="G1750" t="s">
        <v>504</v>
      </c>
    </row>
    <row r="1751" spans="1:7" x14ac:dyDescent="0.25">
      <c r="A1751" t="s">
        <v>571</v>
      </c>
      <c r="B1751" t="s">
        <v>555</v>
      </c>
      <c r="C1751" t="s">
        <v>608</v>
      </c>
      <c r="D1751" t="s">
        <v>639</v>
      </c>
      <c r="E1751" t="s">
        <v>51</v>
      </c>
      <c r="F1751" t="str">
        <f t="shared" si="27"/>
        <v>DHA1460DHA1180DHA1924DHA3240L</v>
      </c>
      <c r="G1751" t="s">
        <v>504</v>
      </c>
    </row>
    <row r="1752" spans="1:7" x14ac:dyDescent="0.25">
      <c r="A1752" t="s">
        <v>571</v>
      </c>
      <c r="B1752" t="s">
        <v>555</v>
      </c>
      <c r="C1752" t="s">
        <v>608</v>
      </c>
      <c r="D1752" t="s">
        <v>641</v>
      </c>
      <c r="E1752" t="s">
        <v>4</v>
      </c>
      <c r="F1752" t="str">
        <f t="shared" si="27"/>
        <v>DHA1460DHA1180DHA1924DHA3250S</v>
      </c>
      <c r="G1752" t="s">
        <v>504</v>
      </c>
    </row>
    <row r="1753" spans="1:7" x14ac:dyDescent="0.25">
      <c r="A1753" t="s">
        <v>571</v>
      </c>
      <c r="B1753" t="s">
        <v>555</v>
      </c>
      <c r="C1753" t="s">
        <v>608</v>
      </c>
      <c r="D1753" t="s">
        <v>641</v>
      </c>
      <c r="E1753" t="s">
        <v>51</v>
      </c>
      <c r="F1753" t="str">
        <f t="shared" si="27"/>
        <v>DHA1460DHA1180DHA1924DHA3250L</v>
      </c>
      <c r="G1753" t="s">
        <v>504</v>
      </c>
    </row>
    <row r="1754" spans="1:7" x14ac:dyDescent="0.25">
      <c r="A1754" t="s">
        <v>571</v>
      </c>
      <c r="B1754" t="s">
        <v>555</v>
      </c>
      <c r="C1754" t="s">
        <v>609</v>
      </c>
      <c r="D1754" t="s">
        <v>639</v>
      </c>
      <c r="E1754" t="s">
        <v>4</v>
      </c>
      <c r="F1754" t="str">
        <f t="shared" si="27"/>
        <v>DHA1460DHA1180DHA1926DHA3240S</v>
      </c>
      <c r="G1754" t="s">
        <v>504</v>
      </c>
    </row>
    <row r="1755" spans="1:7" x14ac:dyDescent="0.25">
      <c r="A1755" t="s">
        <v>571</v>
      </c>
      <c r="B1755" t="s">
        <v>555</v>
      </c>
      <c r="C1755" t="s">
        <v>609</v>
      </c>
      <c r="D1755" t="s">
        <v>639</v>
      </c>
      <c r="E1755" t="s">
        <v>51</v>
      </c>
      <c r="F1755" t="str">
        <f t="shared" si="27"/>
        <v>DHA1460DHA1180DHA1926DHA3240L</v>
      </c>
      <c r="G1755" t="s">
        <v>504</v>
      </c>
    </row>
    <row r="1756" spans="1:7" x14ac:dyDescent="0.25">
      <c r="A1756" t="s">
        <v>571</v>
      </c>
      <c r="B1756" t="s">
        <v>555</v>
      </c>
      <c r="C1756" t="s">
        <v>609</v>
      </c>
      <c r="D1756" t="s">
        <v>641</v>
      </c>
      <c r="E1756" t="s">
        <v>4</v>
      </c>
      <c r="F1756" t="str">
        <f t="shared" si="27"/>
        <v>DHA1460DHA1180DHA1926DHA3250S</v>
      </c>
      <c r="G1756" t="s">
        <v>504</v>
      </c>
    </row>
    <row r="1757" spans="1:7" x14ac:dyDescent="0.25">
      <c r="A1757" t="s">
        <v>571</v>
      </c>
      <c r="B1757" t="s">
        <v>555</v>
      </c>
      <c r="C1757" t="s">
        <v>609</v>
      </c>
      <c r="D1757" t="s">
        <v>641</v>
      </c>
      <c r="E1757" t="s">
        <v>51</v>
      </c>
      <c r="F1757" t="str">
        <f t="shared" si="27"/>
        <v>DHA1460DHA1180DHA1926DHA3250L</v>
      </c>
      <c r="G1757" t="s">
        <v>504</v>
      </c>
    </row>
    <row r="1758" spans="1:7" x14ac:dyDescent="0.25">
      <c r="A1758" t="s">
        <v>571</v>
      </c>
      <c r="B1758" t="s">
        <v>555</v>
      </c>
      <c r="C1758" t="s">
        <v>610</v>
      </c>
      <c r="D1758" t="s">
        <v>639</v>
      </c>
      <c r="E1758" t="s">
        <v>4</v>
      </c>
      <c r="F1758" t="str">
        <f t="shared" si="27"/>
        <v>DHA1460DHA1180DHA1928DHA3240S</v>
      </c>
      <c r="G1758" t="s">
        <v>501</v>
      </c>
    </row>
    <row r="1759" spans="1:7" x14ac:dyDescent="0.25">
      <c r="A1759" t="s">
        <v>571</v>
      </c>
      <c r="B1759" t="s">
        <v>555</v>
      </c>
      <c r="C1759" t="s">
        <v>610</v>
      </c>
      <c r="D1759" t="s">
        <v>639</v>
      </c>
      <c r="E1759" t="s">
        <v>51</v>
      </c>
      <c r="F1759" t="str">
        <f t="shared" si="27"/>
        <v>DHA1460DHA1180DHA1928DHA3240L</v>
      </c>
      <c r="G1759" t="s">
        <v>504</v>
      </c>
    </row>
    <row r="1760" spans="1:7" x14ac:dyDescent="0.25">
      <c r="A1760" t="s">
        <v>571</v>
      </c>
      <c r="B1760" t="s">
        <v>555</v>
      </c>
      <c r="C1760" t="s">
        <v>610</v>
      </c>
      <c r="D1760" t="s">
        <v>641</v>
      </c>
      <c r="E1760" t="s">
        <v>4</v>
      </c>
      <c r="F1760" t="str">
        <f t="shared" si="27"/>
        <v>DHA1460DHA1180DHA1928DHA3250S</v>
      </c>
      <c r="G1760" t="s">
        <v>501</v>
      </c>
    </row>
    <row r="1761" spans="1:7" x14ac:dyDescent="0.25">
      <c r="A1761" t="s">
        <v>571</v>
      </c>
      <c r="B1761" t="s">
        <v>555</v>
      </c>
      <c r="C1761" t="s">
        <v>610</v>
      </c>
      <c r="D1761" t="s">
        <v>641</v>
      </c>
      <c r="E1761" t="s">
        <v>51</v>
      </c>
      <c r="F1761" t="str">
        <f t="shared" si="27"/>
        <v>DHA1460DHA1180DHA1928DHA3250L</v>
      </c>
      <c r="G1761" t="s">
        <v>504</v>
      </c>
    </row>
    <row r="1762" spans="1:7" x14ac:dyDescent="0.25">
      <c r="A1762" t="s">
        <v>571</v>
      </c>
      <c r="B1762" t="s">
        <v>555</v>
      </c>
      <c r="C1762" t="s">
        <v>611</v>
      </c>
      <c r="D1762" t="s">
        <v>639</v>
      </c>
      <c r="E1762" t="s">
        <v>4</v>
      </c>
      <c r="F1762" t="str">
        <f t="shared" si="27"/>
        <v>DHA1460DHA1180DHA1930DHA3240S</v>
      </c>
      <c r="G1762" t="s">
        <v>501</v>
      </c>
    </row>
    <row r="1763" spans="1:7" x14ac:dyDescent="0.25">
      <c r="A1763" t="s">
        <v>571</v>
      </c>
      <c r="B1763" t="s">
        <v>555</v>
      </c>
      <c r="C1763" t="s">
        <v>611</v>
      </c>
      <c r="D1763" t="s">
        <v>639</v>
      </c>
      <c r="E1763" t="s">
        <v>51</v>
      </c>
      <c r="F1763" t="str">
        <f t="shared" si="27"/>
        <v>DHA1460DHA1180DHA1930DHA3240L</v>
      </c>
      <c r="G1763" t="s">
        <v>504</v>
      </c>
    </row>
    <row r="1764" spans="1:7" x14ac:dyDescent="0.25">
      <c r="A1764" t="s">
        <v>571</v>
      </c>
      <c r="B1764" t="s">
        <v>555</v>
      </c>
      <c r="C1764" t="s">
        <v>611</v>
      </c>
      <c r="D1764" t="s">
        <v>641</v>
      </c>
      <c r="E1764" t="s">
        <v>4</v>
      </c>
      <c r="F1764" t="str">
        <f t="shared" si="27"/>
        <v>DHA1460DHA1180DHA1930DHA3250S</v>
      </c>
      <c r="G1764" t="s">
        <v>501</v>
      </c>
    </row>
    <row r="1765" spans="1:7" x14ac:dyDescent="0.25">
      <c r="A1765" t="s">
        <v>571</v>
      </c>
      <c r="B1765" t="s">
        <v>555</v>
      </c>
      <c r="C1765" t="s">
        <v>611</v>
      </c>
      <c r="D1765" t="s">
        <v>641</v>
      </c>
      <c r="E1765" t="s">
        <v>51</v>
      </c>
      <c r="F1765" t="str">
        <f t="shared" si="27"/>
        <v>DHA1460DHA1180DHA1930DHA3250L</v>
      </c>
      <c r="G1765" t="s">
        <v>504</v>
      </c>
    </row>
    <row r="1766" spans="1:7" x14ac:dyDescent="0.25">
      <c r="A1766" t="s">
        <v>571</v>
      </c>
      <c r="B1766" t="s">
        <v>555</v>
      </c>
      <c r="C1766" t="s">
        <v>612</v>
      </c>
      <c r="D1766" t="s">
        <v>639</v>
      </c>
      <c r="E1766" t="s">
        <v>4</v>
      </c>
      <c r="F1766" t="str">
        <f t="shared" si="27"/>
        <v>DHA1460DHA1180DHA1932DHA3240S</v>
      </c>
      <c r="G1766" t="s">
        <v>501</v>
      </c>
    </row>
    <row r="1767" spans="1:7" x14ac:dyDescent="0.25">
      <c r="A1767" t="s">
        <v>571</v>
      </c>
      <c r="B1767" t="s">
        <v>555</v>
      </c>
      <c r="C1767" t="s">
        <v>612</v>
      </c>
      <c r="D1767" t="s">
        <v>639</v>
      </c>
      <c r="E1767" t="s">
        <v>51</v>
      </c>
      <c r="F1767" t="str">
        <f t="shared" si="27"/>
        <v>DHA1460DHA1180DHA1932DHA3240L</v>
      </c>
      <c r="G1767" t="s">
        <v>504</v>
      </c>
    </row>
    <row r="1768" spans="1:7" x14ac:dyDescent="0.25">
      <c r="A1768" t="s">
        <v>571</v>
      </c>
      <c r="B1768" t="s">
        <v>555</v>
      </c>
      <c r="C1768" t="s">
        <v>612</v>
      </c>
      <c r="D1768" t="s">
        <v>641</v>
      </c>
      <c r="E1768" t="s">
        <v>4</v>
      </c>
      <c r="F1768" t="str">
        <f t="shared" si="27"/>
        <v>DHA1460DHA1180DHA1932DHA3250S</v>
      </c>
      <c r="G1768" t="s">
        <v>501</v>
      </c>
    </row>
    <row r="1769" spans="1:7" x14ac:dyDescent="0.25">
      <c r="A1769" t="s">
        <v>571</v>
      </c>
      <c r="B1769" t="s">
        <v>555</v>
      </c>
      <c r="C1769" t="s">
        <v>612</v>
      </c>
      <c r="D1769" t="s">
        <v>641</v>
      </c>
      <c r="E1769" t="s">
        <v>51</v>
      </c>
      <c r="F1769" t="str">
        <f t="shared" si="27"/>
        <v>DHA1460DHA1180DHA1932DHA3250L</v>
      </c>
      <c r="G1769" t="s">
        <v>504</v>
      </c>
    </row>
    <row r="1770" spans="1:7" x14ac:dyDescent="0.25">
      <c r="A1770" t="s">
        <v>571</v>
      </c>
      <c r="B1770" t="s">
        <v>555</v>
      </c>
      <c r="C1770" t="s">
        <v>613</v>
      </c>
      <c r="D1770" t="s">
        <v>639</v>
      </c>
      <c r="E1770" t="s">
        <v>4</v>
      </c>
      <c r="F1770" t="str">
        <f t="shared" si="27"/>
        <v>DHA1460DHA1180DHA1934DHA3240S</v>
      </c>
      <c r="G1770" t="s">
        <v>501</v>
      </c>
    </row>
    <row r="1771" spans="1:7" x14ac:dyDescent="0.25">
      <c r="A1771" t="s">
        <v>571</v>
      </c>
      <c r="B1771" t="s">
        <v>555</v>
      </c>
      <c r="C1771" t="s">
        <v>613</v>
      </c>
      <c r="D1771" t="s">
        <v>639</v>
      </c>
      <c r="E1771" t="s">
        <v>51</v>
      </c>
      <c r="F1771" t="str">
        <f t="shared" si="27"/>
        <v>DHA1460DHA1180DHA1934DHA3240L</v>
      </c>
      <c r="G1771" t="s">
        <v>504</v>
      </c>
    </row>
    <row r="1772" spans="1:7" x14ac:dyDescent="0.25">
      <c r="A1772" t="s">
        <v>571</v>
      </c>
      <c r="B1772" t="s">
        <v>555</v>
      </c>
      <c r="C1772" t="s">
        <v>613</v>
      </c>
      <c r="D1772" t="s">
        <v>641</v>
      </c>
      <c r="E1772" t="s">
        <v>4</v>
      </c>
      <c r="F1772" t="str">
        <f t="shared" si="27"/>
        <v>DHA1460DHA1180DHA1934DHA3250S</v>
      </c>
      <c r="G1772" t="s">
        <v>501</v>
      </c>
    </row>
    <row r="1773" spans="1:7" x14ac:dyDescent="0.25">
      <c r="A1773" t="s">
        <v>571</v>
      </c>
      <c r="B1773" t="s">
        <v>555</v>
      </c>
      <c r="C1773" t="s">
        <v>613</v>
      </c>
      <c r="D1773" t="s">
        <v>641</v>
      </c>
      <c r="E1773" t="s">
        <v>51</v>
      </c>
      <c r="F1773" t="str">
        <f t="shared" si="27"/>
        <v>DHA1460DHA1180DHA1934DHA3250L</v>
      </c>
      <c r="G1773" t="s">
        <v>504</v>
      </c>
    </row>
    <row r="1774" spans="1:7" x14ac:dyDescent="0.25">
      <c r="A1774" t="s">
        <v>571</v>
      </c>
      <c r="B1774" t="s">
        <v>555</v>
      </c>
      <c r="C1774" t="s">
        <v>614</v>
      </c>
      <c r="D1774" t="s">
        <v>639</v>
      </c>
      <c r="E1774" t="s">
        <v>4</v>
      </c>
      <c r="F1774" t="str">
        <f t="shared" si="27"/>
        <v>DHA1460DHA1180DHA1936DHA3240S</v>
      </c>
      <c r="G1774" t="s">
        <v>501</v>
      </c>
    </row>
    <row r="1775" spans="1:7" x14ac:dyDescent="0.25">
      <c r="A1775" t="s">
        <v>571</v>
      </c>
      <c r="B1775" t="s">
        <v>555</v>
      </c>
      <c r="C1775" t="s">
        <v>614</v>
      </c>
      <c r="D1775" t="s">
        <v>639</v>
      </c>
      <c r="E1775" t="s">
        <v>51</v>
      </c>
      <c r="F1775" t="str">
        <f t="shared" si="27"/>
        <v>DHA1460DHA1180DHA1936DHA3240L</v>
      </c>
      <c r="G1775" t="s">
        <v>501</v>
      </c>
    </row>
    <row r="1776" spans="1:7" x14ac:dyDescent="0.25">
      <c r="A1776" t="s">
        <v>571</v>
      </c>
      <c r="B1776" t="s">
        <v>555</v>
      </c>
      <c r="C1776" t="s">
        <v>614</v>
      </c>
      <c r="D1776" t="s">
        <v>641</v>
      </c>
      <c r="E1776" t="s">
        <v>4</v>
      </c>
      <c r="F1776" t="str">
        <f t="shared" si="27"/>
        <v>DHA1460DHA1180DHA1936DHA3250S</v>
      </c>
      <c r="G1776" t="s">
        <v>501</v>
      </c>
    </row>
    <row r="1777" spans="1:7" x14ac:dyDescent="0.25">
      <c r="A1777" t="s">
        <v>571</v>
      </c>
      <c r="B1777" t="s">
        <v>555</v>
      </c>
      <c r="C1777" t="s">
        <v>614</v>
      </c>
      <c r="D1777" t="s">
        <v>641</v>
      </c>
      <c r="E1777" t="s">
        <v>51</v>
      </c>
      <c r="F1777" t="str">
        <f t="shared" si="27"/>
        <v>DHA1460DHA1180DHA1936DHA3250L</v>
      </c>
      <c r="G1777" t="s">
        <v>501</v>
      </c>
    </row>
    <row r="1778" spans="1:7" x14ac:dyDescent="0.25">
      <c r="A1778" t="s">
        <v>571</v>
      </c>
      <c r="B1778" t="s">
        <v>555</v>
      </c>
      <c r="C1778" t="s">
        <v>615</v>
      </c>
      <c r="D1778" t="s">
        <v>639</v>
      </c>
      <c r="E1778" t="s">
        <v>4</v>
      </c>
      <c r="F1778" t="str">
        <f t="shared" si="27"/>
        <v>DHA1460DHA1180DHA1938DHA3240S</v>
      </c>
      <c r="G1778" t="s">
        <v>501</v>
      </c>
    </row>
    <row r="1779" spans="1:7" x14ac:dyDescent="0.25">
      <c r="A1779" t="s">
        <v>571</v>
      </c>
      <c r="B1779" t="s">
        <v>555</v>
      </c>
      <c r="C1779" t="s">
        <v>615</v>
      </c>
      <c r="D1779" t="s">
        <v>639</v>
      </c>
      <c r="E1779" t="s">
        <v>51</v>
      </c>
      <c r="F1779" t="str">
        <f t="shared" si="27"/>
        <v>DHA1460DHA1180DHA1938DHA3240L</v>
      </c>
      <c r="G1779" t="s">
        <v>501</v>
      </c>
    </row>
    <row r="1780" spans="1:7" x14ac:dyDescent="0.25">
      <c r="A1780" t="s">
        <v>571</v>
      </c>
      <c r="B1780" t="s">
        <v>555</v>
      </c>
      <c r="C1780" t="s">
        <v>615</v>
      </c>
      <c r="D1780" t="s">
        <v>641</v>
      </c>
      <c r="E1780" t="s">
        <v>4</v>
      </c>
      <c r="F1780" t="str">
        <f t="shared" si="27"/>
        <v>DHA1460DHA1180DHA1938DHA3250S</v>
      </c>
      <c r="G1780" t="s">
        <v>501</v>
      </c>
    </row>
    <row r="1781" spans="1:7" x14ac:dyDescent="0.25">
      <c r="A1781" t="s">
        <v>571</v>
      </c>
      <c r="B1781" t="s">
        <v>555</v>
      </c>
      <c r="C1781" t="s">
        <v>615</v>
      </c>
      <c r="D1781" t="s">
        <v>641</v>
      </c>
      <c r="E1781" t="s">
        <v>51</v>
      </c>
      <c r="F1781" t="str">
        <f t="shared" si="27"/>
        <v>DHA1460DHA1180DHA1938DHA3250L</v>
      </c>
      <c r="G1781" t="s">
        <v>501</v>
      </c>
    </row>
    <row r="1782" spans="1:7" x14ac:dyDescent="0.25">
      <c r="A1782" t="s">
        <v>571</v>
      </c>
      <c r="B1782" t="s">
        <v>555</v>
      </c>
      <c r="C1782" t="s">
        <v>616</v>
      </c>
      <c r="D1782" t="s">
        <v>639</v>
      </c>
      <c r="E1782" t="s">
        <v>4</v>
      </c>
      <c r="F1782" t="str">
        <f t="shared" si="27"/>
        <v>DHA1460DHA1180DHA1940DHA3240S</v>
      </c>
      <c r="G1782" t="s">
        <v>501</v>
      </c>
    </row>
    <row r="1783" spans="1:7" x14ac:dyDescent="0.25">
      <c r="A1783" t="s">
        <v>571</v>
      </c>
      <c r="B1783" t="s">
        <v>555</v>
      </c>
      <c r="C1783" t="s">
        <v>616</v>
      </c>
      <c r="D1783" t="s">
        <v>639</v>
      </c>
      <c r="E1783" t="s">
        <v>51</v>
      </c>
      <c r="F1783" t="str">
        <f t="shared" si="27"/>
        <v>DHA1460DHA1180DHA1940DHA3240L</v>
      </c>
      <c r="G1783" t="s">
        <v>501</v>
      </c>
    </row>
    <row r="1784" spans="1:7" x14ac:dyDescent="0.25">
      <c r="A1784" t="s">
        <v>571</v>
      </c>
      <c r="B1784" t="s">
        <v>555</v>
      </c>
      <c r="C1784" t="s">
        <v>616</v>
      </c>
      <c r="D1784" t="s">
        <v>641</v>
      </c>
      <c r="E1784" t="s">
        <v>4</v>
      </c>
      <c r="F1784" t="str">
        <f t="shared" si="27"/>
        <v>DHA1460DHA1180DHA1940DHA3250S</v>
      </c>
      <c r="G1784" t="s">
        <v>501</v>
      </c>
    </row>
    <row r="1785" spans="1:7" x14ac:dyDescent="0.25">
      <c r="A1785" t="s">
        <v>571</v>
      </c>
      <c r="B1785" t="s">
        <v>555</v>
      </c>
      <c r="C1785" t="s">
        <v>616</v>
      </c>
      <c r="D1785" t="s">
        <v>641</v>
      </c>
      <c r="E1785" t="s">
        <v>51</v>
      </c>
      <c r="F1785" t="str">
        <f t="shared" si="27"/>
        <v>DHA1460DHA1180DHA1940DHA3250L</v>
      </c>
      <c r="G1785" t="s">
        <v>501</v>
      </c>
    </row>
    <row r="1786" spans="1:7" x14ac:dyDescent="0.25">
      <c r="A1786" t="s">
        <v>571</v>
      </c>
      <c r="B1786" t="s">
        <v>555</v>
      </c>
      <c r="C1786" t="s">
        <v>617</v>
      </c>
      <c r="D1786" t="s">
        <v>639</v>
      </c>
      <c r="E1786" t="s">
        <v>4</v>
      </c>
      <c r="F1786" t="str">
        <f t="shared" si="27"/>
        <v>DHA1460DHA1180DHA1942DHA3240S</v>
      </c>
      <c r="G1786" t="s">
        <v>501</v>
      </c>
    </row>
    <row r="1787" spans="1:7" x14ac:dyDescent="0.25">
      <c r="A1787" t="s">
        <v>571</v>
      </c>
      <c r="B1787" t="s">
        <v>555</v>
      </c>
      <c r="C1787" t="s">
        <v>617</v>
      </c>
      <c r="D1787" t="s">
        <v>639</v>
      </c>
      <c r="E1787" t="s">
        <v>51</v>
      </c>
      <c r="F1787" t="str">
        <f t="shared" si="27"/>
        <v>DHA1460DHA1180DHA1942DHA3240L</v>
      </c>
      <c r="G1787" t="s">
        <v>501</v>
      </c>
    </row>
    <row r="1788" spans="1:7" x14ac:dyDescent="0.25">
      <c r="A1788" t="s">
        <v>571</v>
      </c>
      <c r="B1788" t="s">
        <v>555</v>
      </c>
      <c r="C1788" t="s">
        <v>617</v>
      </c>
      <c r="D1788" t="s">
        <v>641</v>
      </c>
      <c r="E1788" t="s">
        <v>4</v>
      </c>
      <c r="F1788" t="str">
        <f t="shared" si="27"/>
        <v>DHA1460DHA1180DHA1942DHA3250S</v>
      </c>
      <c r="G1788" t="s">
        <v>501</v>
      </c>
    </row>
    <row r="1789" spans="1:7" x14ac:dyDescent="0.25">
      <c r="A1789" t="s">
        <v>571</v>
      </c>
      <c r="B1789" t="s">
        <v>555</v>
      </c>
      <c r="C1789" t="s">
        <v>617</v>
      </c>
      <c r="D1789" t="s">
        <v>641</v>
      </c>
      <c r="E1789" t="s">
        <v>51</v>
      </c>
      <c r="F1789" t="str">
        <f t="shared" si="27"/>
        <v>DHA1460DHA1180DHA1942DHA3250L</v>
      </c>
      <c r="G1789" t="s">
        <v>501</v>
      </c>
    </row>
    <row r="1790" spans="1:7" x14ac:dyDescent="0.25">
      <c r="A1790" t="s">
        <v>571</v>
      </c>
      <c r="B1790" t="s">
        <v>555</v>
      </c>
      <c r="C1790" t="s">
        <v>618</v>
      </c>
      <c r="D1790" t="s">
        <v>639</v>
      </c>
      <c r="E1790" t="s">
        <v>4</v>
      </c>
      <c r="F1790" t="str">
        <f t="shared" si="27"/>
        <v>DHA1460DHA1180DHA1944DHA3240S</v>
      </c>
      <c r="G1790" t="s">
        <v>501</v>
      </c>
    </row>
    <row r="1791" spans="1:7" x14ac:dyDescent="0.25">
      <c r="A1791" t="s">
        <v>571</v>
      </c>
      <c r="B1791" t="s">
        <v>555</v>
      </c>
      <c r="C1791" t="s">
        <v>618</v>
      </c>
      <c r="D1791" t="s">
        <v>639</v>
      </c>
      <c r="E1791" t="s">
        <v>51</v>
      </c>
      <c r="F1791" t="str">
        <f t="shared" si="27"/>
        <v>DHA1460DHA1180DHA1944DHA3240L</v>
      </c>
      <c r="G1791" t="s">
        <v>501</v>
      </c>
    </row>
    <row r="1792" spans="1:7" x14ac:dyDescent="0.25">
      <c r="A1792" t="s">
        <v>571</v>
      </c>
      <c r="B1792" t="s">
        <v>555</v>
      </c>
      <c r="C1792" t="s">
        <v>618</v>
      </c>
      <c r="D1792" t="s">
        <v>641</v>
      </c>
      <c r="E1792" t="s">
        <v>4</v>
      </c>
      <c r="F1792" t="str">
        <f t="shared" si="27"/>
        <v>DHA1460DHA1180DHA1944DHA3250S</v>
      </c>
      <c r="G1792" t="s">
        <v>501</v>
      </c>
    </row>
    <row r="1793" spans="1:7" x14ac:dyDescent="0.25">
      <c r="A1793" t="s">
        <v>571</v>
      </c>
      <c r="B1793" t="s">
        <v>555</v>
      </c>
      <c r="C1793" t="s">
        <v>618</v>
      </c>
      <c r="D1793" t="s">
        <v>641</v>
      </c>
      <c r="E1793" t="s">
        <v>51</v>
      </c>
      <c r="F1793" t="str">
        <f t="shared" si="27"/>
        <v>DHA1460DHA1180DHA1944DHA3250L</v>
      </c>
      <c r="G1793" t="s">
        <v>501</v>
      </c>
    </row>
    <row r="1794" spans="1:7" x14ac:dyDescent="0.25">
      <c r="A1794" t="s">
        <v>571</v>
      </c>
      <c r="B1794" t="s">
        <v>555</v>
      </c>
      <c r="C1794" t="s">
        <v>619</v>
      </c>
      <c r="D1794" t="s">
        <v>639</v>
      </c>
      <c r="E1794" t="s">
        <v>4</v>
      </c>
      <c r="F1794" t="str">
        <f t="shared" si="27"/>
        <v>DHA1460DHA1180DHA1946DHA3240S</v>
      </c>
      <c r="G1794" t="s">
        <v>501</v>
      </c>
    </row>
    <row r="1795" spans="1:7" x14ac:dyDescent="0.25">
      <c r="A1795" t="s">
        <v>571</v>
      </c>
      <c r="B1795" t="s">
        <v>555</v>
      </c>
      <c r="C1795" t="s">
        <v>619</v>
      </c>
      <c r="D1795" t="s">
        <v>639</v>
      </c>
      <c r="E1795" t="s">
        <v>51</v>
      </c>
      <c r="F1795" t="str">
        <f t="shared" ref="F1795:F1858" si="28">CONCATENATE(A1795,B1795,C1795,D1795,E1795)</f>
        <v>DHA1460DHA1180DHA1946DHA3240L</v>
      </c>
      <c r="G1795" t="s">
        <v>501</v>
      </c>
    </row>
    <row r="1796" spans="1:7" x14ac:dyDescent="0.25">
      <c r="A1796" t="s">
        <v>571</v>
      </c>
      <c r="B1796" t="s">
        <v>555</v>
      </c>
      <c r="C1796" t="s">
        <v>619</v>
      </c>
      <c r="D1796" t="s">
        <v>641</v>
      </c>
      <c r="E1796" t="s">
        <v>4</v>
      </c>
      <c r="F1796" t="str">
        <f t="shared" si="28"/>
        <v>DHA1460DHA1180DHA1946DHA3250S</v>
      </c>
      <c r="G1796" t="s">
        <v>501</v>
      </c>
    </row>
    <row r="1797" spans="1:7" x14ac:dyDescent="0.25">
      <c r="A1797" t="s">
        <v>571</v>
      </c>
      <c r="B1797" t="s">
        <v>555</v>
      </c>
      <c r="C1797" t="s">
        <v>619</v>
      </c>
      <c r="D1797" t="s">
        <v>641</v>
      </c>
      <c r="E1797" t="s">
        <v>51</v>
      </c>
      <c r="F1797" t="str">
        <f t="shared" si="28"/>
        <v>DHA1460DHA1180DHA1946DHA3250L</v>
      </c>
      <c r="G1797" t="s">
        <v>501</v>
      </c>
    </row>
    <row r="1798" spans="1:7" x14ac:dyDescent="0.25">
      <c r="A1798" t="s">
        <v>571</v>
      </c>
      <c r="B1798" t="s">
        <v>555</v>
      </c>
      <c r="C1798" t="s">
        <v>620</v>
      </c>
      <c r="D1798" t="s">
        <v>639</v>
      </c>
      <c r="E1798" t="s">
        <v>4</v>
      </c>
      <c r="F1798" t="str">
        <f t="shared" si="28"/>
        <v>DHA1460DHA1180DHA1948DHA3240S</v>
      </c>
      <c r="G1798" t="s">
        <v>723</v>
      </c>
    </row>
    <row r="1799" spans="1:7" x14ac:dyDescent="0.25">
      <c r="A1799" t="s">
        <v>571</v>
      </c>
      <c r="B1799" t="s">
        <v>555</v>
      </c>
      <c r="C1799" t="s">
        <v>620</v>
      </c>
      <c r="D1799" t="s">
        <v>639</v>
      </c>
      <c r="E1799" t="s">
        <v>51</v>
      </c>
      <c r="F1799" t="str">
        <f t="shared" si="28"/>
        <v>DHA1460DHA1180DHA1948DHA3240L</v>
      </c>
      <c r="G1799" t="s">
        <v>501</v>
      </c>
    </row>
    <row r="1800" spans="1:7" x14ac:dyDescent="0.25">
      <c r="A1800" t="s">
        <v>571</v>
      </c>
      <c r="B1800" t="s">
        <v>555</v>
      </c>
      <c r="C1800" t="s">
        <v>620</v>
      </c>
      <c r="D1800" t="s">
        <v>641</v>
      </c>
      <c r="E1800" t="s">
        <v>4</v>
      </c>
      <c r="F1800" t="str">
        <f t="shared" si="28"/>
        <v>DHA1460DHA1180DHA1948DHA3250S</v>
      </c>
      <c r="G1800" t="s">
        <v>723</v>
      </c>
    </row>
    <row r="1801" spans="1:7" x14ac:dyDescent="0.25">
      <c r="A1801" t="s">
        <v>571</v>
      </c>
      <c r="B1801" t="s">
        <v>555</v>
      </c>
      <c r="C1801" t="s">
        <v>620</v>
      </c>
      <c r="D1801" t="s">
        <v>641</v>
      </c>
      <c r="E1801" t="s">
        <v>51</v>
      </c>
      <c r="F1801" t="str">
        <f t="shared" si="28"/>
        <v>DHA1460DHA1180DHA1948DHA3250L</v>
      </c>
      <c r="G1801" t="s">
        <v>501</v>
      </c>
    </row>
    <row r="1802" spans="1:7" x14ac:dyDescent="0.25">
      <c r="A1802" t="s">
        <v>571</v>
      </c>
      <c r="B1802" t="s">
        <v>555</v>
      </c>
      <c r="C1802" t="s">
        <v>621</v>
      </c>
      <c r="D1802" t="s">
        <v>639</v>
      </c>
      <c r="E1802" t="s">
        <v>4</v>
      </c>
      <c r="F1802" t="str">
        <f t="shared" si="28"/>
        <v>DHA1460DHA1180DHA1950DHA3240S</v>
      </c>
      <c r="G1802" t="s">
        <v>723</v>
      </c>
    </row>
    <row r="1803" spans="1:7" x14ac:dyDescent="0.25">
      <c r="A1803" t="s">
        <v>571</v>
      </c>
      <c r="B1803" t="s">
        <v>555</v>
      </c>
      <c r="C1803" t="s">
        <v>621</v>
      </c>
      <c r="D1803" t="s">
        <v>639</v>
      </c>
      <c r="E1803" t="s">
        <v>51</v>
      </c>
      <c r="F1803" t="str">
        <f t="shared" si="28"/>
        <v>DHA1460DHA1180DHA1950DHA3240L</v>
      </c>
      <c r="G1803" t="s">
        <v>501</v>
      </c>
    </row>
    <row r="1804" spans="1:7" x14ac:dyDescent="0.25">
      <c r="A1804" t="s">
        <v>571</v>
      </c>
      <c r="B1804" t="s">
        <v>555</v>
      </c>
      <c r="C1804" t="s">
        <v>621</v>
      </c>
      <c r="D1804" t="s">
        <v>641</v>
      </c>
      <c r="E1804" t="s">
        <v>4</v>
      </c>
      <c r="F1804" t="str">
        <f t="shared" si="28"/>
        <v>DHA1460DHA1180DHA1950DHA3250S</v>
      </c>
      <c r="G1804" t="s">
        <v>723</v>
      </c>
    </row>
    <row r="1805" spans="1:7" x14ac:dyDescent="0.25">
      <c r="A1805" t="s">
        <v>571</v>
      </c>
      <c r="B1805" t="s">
        <v>555</v>
      </c>
      <c r="C1805" t="s">
        <v>621</v>
      </c>
      <c r="D1805" t="s">
        <v>641</v>
      </c>
      <c r="E1805" t="s">
        <v>51</v>
      </c>
      <c r="F1805" t="str">
        <f t="shared" si="28"/>
        <v>DHA1460DHA1180DHA1950DHA3250L</v>
      </c>
      <c r="G1805" t="s">
        <v>501</v>
      </c>
    </row>
    <row r="1806" spans="1:7" x14ac:dyDescent="0.25">
      <c r="A1806" t="s">
        <v>571</v>
      </c>
      <c r="B1806" t="s">
        <v>555</v>
      </c>
      <c r="C1806" t="s">
        <v>622</v>
      </c>
      <c r="D1806" t="s">
        <v>639</v>
      </c>
      <c r="E1806" t="s">
        <v>4</v>
      </c>
      <c r="F1806" t="str">
        <f t="shared" si="28"/>
        <v>DHA1460DHA1180DHA1952DHA3240S</v>
      </c>
      <c r="G1806" t="s">
        <v>723</v>
      </c>
    </row>
    <row r="1807" spans="1:7" x14ac:dyDescent="0.25">
      <c r="A1807" t="s">
        <v>571</v>
      </c>
      <c r="B1807" t="s">
        <v>555</v>
      </c>
      <c r="C1807" t="s">
        <v>622</v>
      </c>
      <c r="D1807" t="s">
        <v>639</v>
      </c>
      <c r="E1807" t="s">
        <v>51</v>
      </c>
      <c r="F1807" t="str">
        <f t="shared" si="28"/>
        <v>DHA1460DHA1180DHA1952DHA3240L</v>
      </c>
      <c r="G1807" t="s">
        <v>501</v>
      </c>
    </row>
    <row r="1808" spans="1:7" x14ac:dyDescent="0.25">
      <c r="A1808" t="s">
        <v>571</v>
      </c>
      <c r="B1808" t="s">
        <v>555</v>
      </c>
      <c r="C1808" t="s">
        <v>622</v>
      </c>
      <c r="D1808" t="s">
        <v>641</v>
      </c>
      <c r="E1808" t="s">
        <v>4</v>
      </c>
      <c r="F1808" t="str">
        <f t="shared" si="28"/>
        <v>DHA1460DHA1180DHA1952DHA3250S</v>
      </c>
      <c r="G1808" t="s">
        <v>723</v>
      </c>
    </row>
    <row r="1809" spans="1:7" x14ac:dyDescent="0.25">
      <c r="A1809" t="s">
        <v>571</v>
      </c>
      <c r="B1809" t="s">
        <v>555</v>
      </c>
      <c r="C1809" t="s">
        <v>622</v>
      </c>
      <c r="D1809" t="s">
        <v>641</v>
      </c>
      <c r="E1809" t="s">
        <v>51</v>
      </c>
      <c r="F1809" t="str">
        <f t="shared" si="28"/>
        <v>DHA1460DHA1180DHA1952DHA3250L</v>
      </c>
      <c r="G1809" t="s">
        <v>501</v>
      </c>
    </row>
    <row r="1810" spans="1:7" x14ac:dyDescent="0.25">
      <c r="A1810" t="s">
        <v>571</v>
      </c>
      <c r="B1810" t="s">
        <v>555</v>
      </c>
      <c r="C1810" t="s">
        <v>623</v>
      </c>
      <c r="D1810" t="s">
        <v>639</v>
      </c>
      <c r="E1810" t="s">
        <v>4</v>
      </c>
      <c r="F1810" t="str">
        <f t="shared" si="28"/>
        <v>DHA1460DHA1180DHA1954DHA3240S</v>
      </c>
      <c r="G1810" t="s">
        <v>723</v>
      </c>
    </row>
    <row r="1811" spans="1:7" x14ac:dyDescent="0.25">
      <c r="A1811" t="s">
        <v>571</v>
      </c>
      <c r="B1811" t="s">
        <v>555</v>
      </c>
      <c r="C1811" t="s">
        <v>623</v>
      </c>
      <c r="D1811" t="s">
        <v>639</v>
      </c>
      <c r="E1811" t="s">
        <v>51</v>
      </c>
      <c r="F1811" t="str">
        <f t="shared" si="28"/>
        <v>DHA1460DHA1180DHA1954DHA3240L</v>
      </c>
      <c r="G1811" t="s">
        <v>501</v>
      </c>
    </row>
    <row r="1812" spans="1:7" x14ac:dyDescent="0.25">
      <c r="A1812" t="s">
        <v>571</v>
      </c>
      <c r="B1812" t="s">
        <v>555</v>
      </c>
      <c r="C1812" t="s">
        <v>623</v>
      </c>
      <c r="D1812" t="s">
        <v>641</v>
      </c>
      <c r="E1812" t="s">
        <v>4</v>
      </c>
      <c r="F1812" t="str">
        <f t="shared" si="28"/>
        <v>DHA1460DHA1180DHA1954DHA3250S</v>
      </c>
      <c r="G1812" t="s">
        <v>723</v>
      </c>
    </row>
    <row r="1813" spans="1:7" x14ac:dyDescent="0.25">
      <c r="A1813" t="s">
        <v>571</v>
      </c>
      <c r="B1813" t="s">
        <v>555</v>
      </c>
      <c r="C1813" t="s">
        <v>623</v>
      </c>
      <c r="D1813" t="s">
        <v>641</v>
      </c>
      <c r="E1813" t="s">
        <v>51</v>
      </c>
      <c r="F1813" t="str">
        <f t="shared" si="28"/>
        <v>DHA1460DHA1180DHA1954DHA3250L</v>
      </c>
      <c r="G1813" t="s">
        <v>501</v>
      </c>
    </row>
    <row r="1814" spans="1:7" x14ac:dyDescent="0.25">
      <c r="A1814" t="s">
        <v>571</v>
      </c>
      <c r="B1814" t="s">
        <v>555</v>
      </c>
      <c r="C1814" t="s">
        <v>624</v>
      </c>
      <c r="D1814" t="s">
        <v>639</v>
      </c>
      <c r="E1814" t="s">
        <v>4</v>
      </c>
      <c r="F1814" t="str">
        <f t="shared" si="28"/>
        <v>DHA1460DHA1180DHA1956DHA3240S</v>
      </c>
      <c r="G1814" t="s">
        <v>723</v>
      </c>
    </row>
    <row r="1815" spans="1:7" x14ac:dyDescent="0.25">
      <c r="A1815" t="s">
        <v>571</v>
      </c>
      <c r="B1815" t="s">
        <v>555</v>
      </c>
      <c r="C1815" t="s">
        <v>624</v>
      </c>
      <c r="D1815" t="s">
        <v>639</v>
      </c>
      <c r="E1815" t="s">
        <v>51</v>
      </c>
      <c r="F1815" t="str">
        <f t="shared" si="28"/>
        <v>DHA1460DHA1180DHA1956DHA3240L</v>
      </c>
      <c r="G1815" t="s">
        <v>501</v>
      </c>
    </row>
    <row r="1816" spans="1:7" x14ac:dyDescent="0.25">
      <c r="A1816" t="s">
        <v>571</v>
      </c>
      <c r="B1816" t="s">
        <v>555</v>
      </c>
      <c r="C1816" t="s">
        <v>624</v>
      </c>
      <c r="D1816" t="s">
        <v>641</v>
      </c>
      <c r="E1816" t="s">
        <v>4</v>
      </c>
      <c r="F1816" t="str">
        <f t="shared" si="28"/>
        <v>DHA1460DHA1180DHA1956DHA3250S</v>
      </c>
      <c r="G1816" t="s">
        <v>723</v>
      </c>
    </row>
    <row r="1817" spans="1:7" x14ac:dyDescent="0.25">
      <c r="A1817" t="s">
        <v>571</v>
      </c>
      <c r="B1817" t="s">
        <v>555</v>
      </c>
      <c r="C1817" t="s">
        <v>624</v>
      </c>
      <c r="D1817" t="s">
        <v>641</v>
      </c>
      <c r="E1817" t="s">
        <v>51</v>
      </c>
      <c r="F1817" t="str">
        <f t="shared" si="28"/>
        <v>DHA1460DHA1180DHA1956DHA3250L</v>
      </c>
      <c r="G1817" t="s">
        <v>723</v>
      </c>
    </row>
    <row r="1818" spans="1:7" x14ac:dyDescent="0.25">
      <c r="A1818" t="s">
        <v>571</v>
      </c>
      <c r="B1818" t="s">
        <v>555</v>
      </c>
      <c r="C1818" t="s">
        <v>625</v>
      </c>
      <c r="D1818" t="s">
        <v>639</v>
      </c>
      <c r="E1818" t="s">
        <v>4</v>
      </c>
      <c r="F1818" t="str">
        <f t="shared" si="28"/>
        <v>DHA1460DHA1180DHA1958DHA3240S</v>
      </c>
      <c r="G1818" t="s">
        <v>723</v>
      </c>
    </row>
    <row r="1819" spans="1:7" x14ac:dyDescent="0.25">
      <c r="A1819" t="s">
        <v>571</v>
      </c>
      <c r="B1819" t="s">
        <v>555</v>
      </c>
      <c r="C1819" t="s">
        <v>625</v>
      </c>
      <c r="D1819" t="s">
        <v>639</v>
      </c>
      <c r="E1819" t="s">
        <v>51</v>
      </c>
      <c r="F1819" t="str">
        <f t="shared" si="28"/>
        <v>DHA1460DHA1180DHA1958DHA3240L</v>
      </c>
      <c r="G1819" t="s">
        <v>723</v>
      </c>
    </row>
    <row r="1820" spans="1:7" x14ac:dyDescent="0.25">
      <c r="A1820" t="s">
        <v>571</v>
      </c>
      <c r="B1820" t="s">
        <v>555</v>
      </c>
      <c r="C1820" t="s">
        <v>625</v>
      </c>
      <c r="D1820" t="s">
        <v>641</v>
      </c>
      <c r="E1820" t="s">
        <v>4</v>
      </c>
      <c r="F1820" t="str">
        <f t="shared" si="28"/>
        <v>DHA1460DHA1180DHA1958DHA3250S</v>
      </c>
      <c r="G1820" t="s">
        <v>723</v>
      </c>
    </row>
    <row r="1821" spans="1:7" x14ac:dyDescent="0.25">
      <c r="A1821" t="s">
        <v>571</v>
      </c>
      <c r="B1821" t="s">
        <v>555</v>
      </c>
      <c r="C1821" t="s">
        <v>625</v>
      </c>
      <c r="D1821" t="s">
        <v>641</v>
      </c>
      <c r="E1821" t="s">
        <v>51</v>
      </c>
      <c r="F1821" t="str">
        <f t="shared" si="28"/>
        <v>DHA1460DHA1180DHA1958DHA3250L</v>
      </c>
      <c r="G1821" t="s">
        <v>723</v>
      </c>
    </row>
    <row r="1822" spans="1:7" x14ac:dyDescent="0.25">
      <c r="A1822" t="s">
        <v>571</v>
      </c>
      <c r="B1822" t="s">
        <v>555</v>
      </c>
      <c r="C1822" t="s">
        <v>626</v>
      </c>
      <c r="D1822" t="s">
        <v>639</v>
      </c>
      <c r="E1822" t="s">
        <v>4</v>
      </c>
      <c r="F1822" t="str">
        <f t="shared" si="28"/>
        <v>DHA1460DHA1180DHA1960DHA3240S</v>
      </c>
      <c r="G1822" t="s">
        <v>723</v>
      </c>
    </row>
    <row r="1823" spans="1:7" x14ac:dyDescent="0.25">
      <c r="A1823" t="s">
        <v>571</v>
      </c>
      <c r="B1823" t="s">
        <v>555</v>
      </c>
      <c r="C1823" t="s">
        <v>626</v>
      </c>
      <c r="D1823" t="s">
        <v>639</v>
      </c>
      <c r="E1823" t="s">
        <v>51</v>
      </c>
      <c r="F1823" t="str">
        <f t="shared" si="28"/>
        <v>DHA1460DHA1180DHA1960DHA3240L</v>
      </c>
      <c r="G1823" t="s">
        <v>723</v>
      </c>
    </row>
    <row r="1824" spans="1:7" x14ac:dyDescent="0.25">
      <c r="A1824" t="s">
        <v>571</v>
      </c>
      <c r="B1824" t="s">
        <v>555</v>
      </c>
      <c r="C1824" t="s">
        <v>626</v>
      </c>
      <c r="D1824" t="s">
        <v>641</v>
      </c>
      <c r="E1824" t="s">
        <v>4</v>
      </c>
      <c r="F1824" t="str">
        <f t="shared" si="28"/>
        <v>DHA1460DHA1180DHA1960DHA3250S</v>
      </c>
      <c r="G1824" t="s">
        <v>723</v>
      </c>
    </row>
    <row r="1825" spans="1:7" x14ac:dyDescent="0.25">
      <c r="A1825" t="s">
        <v>571</v>
      </c>
      <c r="B1825" t="s">
        <v>555</v>
      </c>
      <c r="C1825" t="s">
        <v>626</v>
      </c>
      <c r="D1825" t="s">
        <v>641</v>
      </c>
      <c r="E1825" t="s">
        <v>51</v>
      </c>
      <c r="F1825" t="str">
        <f t="shared" si="28"/>
        <v>DHA1460DHA1180DHA1960DHA3250L</v>
      </c>
      <c r="G1825" t="s">
        <v>723</v>
      </c>
    </row>
    <row r="1826" spans="1:7" x14ac:dyDescent="0.25">
      <c r="A1826" t="s">
        <v>572</v>
      </c>
      <c r="B1826" t="s">
        <v>550</v>
      </c>
      <c r="C1826" t="s">
        <v>608</v>
      </c>
      <c r="D1826" t="s">
        <v>639</v>
      </c>
      <c r="E1826" t="s">
        <v>4</v>
      </c>
      <c r="F1826" t="str">
        <f t="shared" si="28"/>
        <v>DHA1470DHA1150DHA1924DHA3240S</v>
      </c>
      <c r="G1826" t="s">
        <v>504</v>
      </c>
    </row>
    <row r="1827" spans="1:7" x14ac:dyDescent="0.25">
      <c r="A1827" t="s">
        <v>572</v>
      </c>
      <c r="B1827" t="s">
        <v>550</v>
      </c>
      <c r="C1827" t="s">
        <v>608</v>
      </c>
      <c r="D1827" t="s">
        <v>639</v>
      </c>
      <c r="E1827" t="s">
        <v>51</v>
      </c>
      <c r="F1827" t="str">
        <f t="shared" si="28"/>
        <v>DHA1470DHA1150DHA1924DHA3240L</v>
      </c>
      <c r="G1827" t="s">
        <v>504</v>
      </c>
    </row>
    <row r="1828" spans="1:7" x14ac:dyDescent="0.25">
      <c r="A1828" t="s">
        <v>572</v>
      </c>
      <c r="B1828" t="s">
        <v>550</v>
      </c>
      <c r="C1828" t="s">
        <v>608</v>
      </c>
      <c r="D1828" t="s">
        <v>641</v>
      </c>
      <c r="E1828" t="s">
        <v>4</v>
      </c>
      <c r="F1828" t="str">
        <f t="shared" si="28"/>
        <v>DHA1470DHA1150DHA1924DHA3250S</v>
      </c>
      <c r="G1828" t="s">
        <v>501</v>
      </c>
    </row>
    <row r="1829" spans="1:7" x14ac:dyDescent="0.25">
      <c r="A1829" t="s">
        <v>572</v>
      </c>
      <c r="B1829" t="s">
        <v>550</v>
      </c>
      <c r="C1829" t="s">
        <v>608</v>
      </c>
      <c r="D1829" t="s">
        <v>641</v>
      </c>
      <c r="E1829" t="s">
        <v>51</v>
      </c>
      <c r="F1829" t="str">
        <f t="shared" si="28"/>
        <v>DHA1470DHA1150DHA1924DHA3250L</v>
      </c>
      <c r="G1829" t="s">
        <v>504</v>
      </c>
    </row>
    <row r="1830" spans="1:7" x14ac:dyDescent="0.25">
      <c r="A1830" t="s">
        <v>572</v>
      </c>
      <c r="B1830" t="s">
        <v>550</v>
      </c>
      <c r="C1830" t="s">
        <v>609</v>
      </c>
      <c r="D1830" t="s">
        <v>639</v>
      </c>
      <c r="E1830" t="s">
        <v>4</v>
      </c>
      <c r="F1830" t="str">
        <f t="shared" si="28"/>
        <v>DHA1470DHA1150DHA1926DHA3240S</v>
      </c>
      <c r="G1830" t="s">
        <v>501</v>
      </c>
    </row>
    <row r="1831" spans="1:7" x14ac:dyDescent="0.25">
      <c r="A1831" t="s">
        <v>572</v>
      </c>
      <c r="B1831" t="s">
        <v>550</v>
      </c>
      <c r="C1831" t="s">
        <v>609</v>
      </c>
      <c r="D1831" t="s">
        <v>639</v>
      </c>
      <c r="E1831" t="s">
        <v>51</v>
      </c>
      <c r="F1831" t="str">
        <f t="shared" si="28"/>
        <v>DHA1470DHA1150DHA1926DHA3240L</v>
      </c>
      <c r="G1831" t="s">
        <v>504</v>
      </c>
    </row>
    <row r="1832" spans="1:7" x14ac:dyDescent="0.25">
      <c r="A1832" t="s">
        <v>572</v>
      </c>
      <c r="B1832" t="s">
        <v>550</v>
      </c>
      <c r="C1832" t="s">
        <v>609</v>
      </c>
      <c r="D1832" t="s">
        <v>641</v>
      </c>
      <c r="E1832" t="s">
        <v>4</v>
      </c>
      <c r="F1832" t="str">
        <f t="shared" si="28"/>
        <v>DHA1470DHA1150DHA1926DHA3250S</v>
      </c>
      <c r="G1832" t="s">
        <v>501</v>
      </c>
    </row>
    <row r="1833" spans="1:7" x14ac:dyDescent="0.25">
      <c r="A1833" t="s">
        <v>572</v>
      </c>
      <c r="B1833" t="s">
        <v>550</v>
      </c>
      <c r="C1833" t="s">
        <v>609</v>
      </c>
      <c r="D1833" t="s">
        <v>641</v>
      </c>
      <c r="E1833" t="s">
        <v>51</v>
      </c>
      <c r="F1833" t="str">
        <f t="shared" si="28"/>
        <v>DHA1470DHA1150DHA1926DHA3250L</v>
      </c>
      <c r="G1833" t="s">
        <v>504</v>
      </c>
    </row>
    <row r="1834" spans="1:7" x14ac:dyDescent="0.25">
      <c r="A1834" t="s">
        <v>572</v>
      </c>
      <c r="B1834" t="s">
        <v>550</v>
      </c>
      <c r="C1834" t="s">
        <v>610</v>
      </c>
      <c r="D1834" t="s">
        <v>639</v>
      </c>
      <c r="E1834" t="s">
        <v>4</v>
      </c>
      <c r="F1834" t="str">
        <f t="shared" si="28"/>
        <v>DHA1470DHA1150DHA1928DHA3240S</v>
      </c>
      <c r="G1834" t="s">
        <v>501</v>
      </c>
    </row>
    <row r="1835" spans="1:7" x14ac:dyDescent="0.25">
      <c r="A1835" t="s">
        <v>572</v>
      </c>
      <c r="B1835" t="s">
        <v>550</v>
      </c>
      <c r="C1835" t="s">
        <v>610</v>
      </c>
      <c r="D1835" t="s">
        <v>639</v>
      </c>
      <c r="E1835" t="s">
        <v>51</v>
      </c>
      <c r="F1835" t="str">
        <f t="shared" si="28"/>
        <v>DHA1470DHA1150DHA1928DHA3240L</v>
      </c>
      <c r="G1835" t="s">
        <v>504</v>
      </c>
    </row>
    <row r="1836" spans="1:7" x14ac:dyDescent="0.25">
      <c r="A1836" t="s">
        <v>572</v>
      </c>
      <c r="B1836" t="s">
        <v>550</v>
      </c>
      <c r="C1836" t="s">
        <v>610</v>
      </c>
      <c r="D1836" t="s">
        <v>641</v>
      </c>
      <c r="E1836" t="s">
        <v>4</v>
      </c>
      <c r="F1836" t="str">
        <f t="shared" si="28"/>
        <v>DHA1470DHA1150DHA1928DHA3250S</v>
      </c>
      <c r="G1836" t="s">
        <v>501</v>
      </c>
    </row>
    <row r="1837" spans="1:7" x14ac:dyDescent="0.25">
      <c r="A1837" t="s">
        <v>572</v>
      </c>
      <c r="B1837" t="s">
        <v>550</v>
      </c>
      <c r="C1837" t="s">
        <v>610</v>
      </c>
      <c r="D1837" t="s">
        <v>641</v>
      </c>
      <c r="E1837" t="s">
        <v>51</v>
      </c>
      <c r="F1837" t="str">
        <f t="shared" si="28"/>
        <v>DHA1470DHA1150DHA1928DHA3250L</v>
      </c>
      <c r="G1837" t="s">
        <v>504</v>
      </c>
    </row>
    <row r="1838" spans="1:7" x14ac:dyDescent="0.25">
      <c r="A1838" t="s">
        <v>572</v>
      </c>
      <c r="B1838" t="s">
        <v>550</v>
      </c>
      <c r="C1838" t="s">
        <v>611</v>
      </c>
      <c r="D1838" t="s">
        <v>639</v>
      </c>
      <c r="E1838" t="s">
        <v>4</v>
      </c>
      <c r="F1838" t="str">
        <f t="shared" si="28"/>
        <v>DHA1470DHA1150DHA1930DHA3240S</v>
      </c>
      <c r="G1838" t="s">
        <v>501</v>
      </c>
    </row>
    <row r="1839" spans="1:7" x14ac:dyDescent="0.25">
      <c r="A1839" t="s">
        <v>572</v>
      </c>
      <c r="B1839" t="s">
        <v>550</v>
      </c>
      <c r="C1839" t="s">
        <v>611</v>
      </c>
      <c r="D1839" t="s">
        <v>639</v>
      </c>
      <c r="E1839" t="s">
        <v>51</v>
      </c>
      <c r="F1839" t="str">
        <f t="shared" si="28"/>
        <v>DHA1470DHA1150DHA1930DHA3240L</v>
      </c>
      <c r="G1839" t="s">
        <v>504</v>
      </c>
    </row>
    <row r="1840" spans="1:7" x14ac:dyDescent="0.25">
      <c r="A1840" t="s">
        <v>572</v>
      </c>
      <c r="B1840" t="s">
        <v>550</v>
      </c>
      <c r="C1840" t="s">
        <v>611</v>
      </c>
      <c r="D1840" t="s">
        <v>641</v>
      </c>
      <c r="E1840" t="s">
        <v>4</v>
      </c>
      <c r="F1840" t="str">
        <f t="shared" si="28"/>
        <v>DHA1470DHA1150DHA1930DHA3250S</v>
      </c>
      <c r="G1840" t="s">
        <v>501</v>
      </c>
    </row>
    <row r="1841" spans="1:7" x14ac:dyDescent="0.25">
      <c r="A1841" t="s">
        <v>572</v>
      </c>
      <c r="B1841" t="s">
        <v>550</v>
      </c>
      <c r="C1841" t="s">
        <v>611</v>
      </c>
      <c r="D1841" t="s">
        <v>641</v>
      </c>
      <c r="E1841" t="s">
        <v>51</v>
      </c>
      <c r="F1841" t="str">
        <f t="shared" si="28"/>
        <v>DHA1470DHA1150DHA1930DHA3250L</v>
      </c>
      <c r="G1841" t="s">
        <v>504</v>
      </c>
    </row>
    <row r="1842" spans="1:7" x14ac:dyDescent="0.25">
      <c r="A1842" t="s">
        <v>572</v>
      </c>
      <c r="B1842" t="s">
        <v>550</v>
      </c>
      <c r="C1842" t="s">
        <v>612</v>
      </c>
      <c r="D1842" t="s">
        <v>639</v>
      </c>
      <c r="E1842" t="s">
        <v>4</v>
      </c>
      <c r="F1842" t="str">
        <f t="shared" si="28"/>
        <v>DHA1470DHA1150DHA1932DHA3240S</v>
      </c>
      <c r="G1842" t="s">
        <v>501</v>
      </c>
    </row>
    <row r="1843" spans="1:7" x14ac:dyDescent="0.25">
      <c r="A1843" t="s">
        <v>572</v>
      </c>
      <c r="B1843" t="s">
        <v>550</v>
      </c>
      <c r="C1843" t="s">
        <v>612</v>
      </c>
      <c r="D1843" t="s">
        <v>639</v>
      </c>
      <c r="E1843" t="s">
        <v>51</v>
      </c>
      <c r="F1843" t="str">
        <f t="shared" si="28"/>
        <v>DHA1470DHA1150DHA1932DHA3240L</v>
      </c>
      <c r="G1843" t="s">
        <v>504</v>
      </c>
    </row>
    <row r="1844" spans="1:7" x14ac:dyDescent="0.25">
      <c r="A1844" t="s">
        <v>572</v>
      </c>
      <c r="B1844" t="s">
        <v>550</v>
      </c>
      <c r="C1844" t="s">
        <v>612</v>
      </c>
      <c r="D1844" t="s">
        <v>641</v>
      </c>
      <c r="E1844" t="s">
        <v>4</v>
      </c>
      <c r="F1844" t="str">
        <f t="shared" si="28"/>
        <v>DHA1470DHA1150DHA1932DHA3250S</v>
      </c>
      <c r="G1844" t="s">
        <v>501</v>
      </c>
    </row>
    <row r="1845" spans="1:7" x14ac:dyDescent="0.25">
      <c r="A1845" t="s">
        <v>572</v>
      </c>
      <c r="B1845" t="s">
        <v>550</v>
      </c>
      <c r="C1845" t="s">
        <v>612</v>
      </c>
      <c r="D1845" t="s">
        <v>641</v>
      </c>
      <c r="E1845" t="s">
        <v>51</v>
      </c>
      <c r="F1845" t="str">
        <f t="shared" si="28"/>
        <v>DHA1470DHA1150DHA1932DHA3250L</v>
      </c>
      <c r="G1845" t="s">
        <v>504</v>
      </c>
    </row>
    <row r="1846" spans="1:7" x14ac:dyDescent="0.25">
      <c r="A1846" t="s">
        <v>572</v>
      </c>
      <c r="B1846" t="s">
        <v>550</v>
      </c>
      <c r="C1846" t="s">
        <v>613</v>
      </c>
      <c r="D1846" t="s">
        <v>639</v>
      </c>
      <c r="E1846" t="s">
        <v>4</v>
      </c>
      <c r="F1846" t="str">
        <f t="shared" si="28"/>
        <v>DHA1470DHA1150DHA1934DHA3240S</v>
      </c>
      <c r="G1846" t="s">
        <v>501</v>
      </c>
    </row>
    <row r="1847" spans="1:7" x14ac:dyDescent="0.25">
      <c r="A1847" t="s">
        <v>572</v>
      </c>
      <c r="B1847" t="s">
        <v>550</v>
      </c>
      <c r="C1847" t="s">
        <v>613</v>
      </c>
      <c r="D1847" t="s">
        <v>639</v>
      </c>
      <c r="E1847" t="s">
        <v>51</v>
      </c>
      <c r="F1847" t="str">
        <f t="shared" si="28"/>
        <v>DHA1470DHA1150DHA1934DHA3240L</v>
      </c>
      <c r="G1847" t="s">
        <v>504</v>
      </c>
    </row>
    <row r="1848" spans="1:7" x14ac:dyDescent="0.25">
      <c r="A1848" t="s">
        <v>572</v>
      </c>
      <c r="B1848" t="s">
        <v>550</v>
      </c>
      <c r="C1848" t="s">
        <v>613</v>
      </c>
      <c r="D1848" t="s">
        <v>641</v>
      </c>
      <c r="E1848" t="s">
        <v>4</v>
      </c>
      <c r="F1848" t="str">
        <f t="shared" si="28"/>
        <v>DHA1470DHA1150DHA1934DHA3250S</v>
      </c>
      <c r="G1848" t="s">
        <v>501</v>
      </c>
    </row>
    <row r="1849" spans="1:7" x14ac:dyDescent="0.25">
      <c r="A1849" t="s">
        <v>572</v>
      </c>
      <c r="B1849" t="s">
        <v>550</v>
      </c>
      <c r="C1849" t="s">
        <v>613</v>
      </c>
      <c r="D1849" t="s">
        <v>641</v>
      </c>
      <c r="E1849" t="s">
        <v>51</v>
      </c>
      <c r="F1849" t="str">
        <f t="shared" si="28"/>
        <v>DHA1470DHA1150DHA1934DHA3250L</v>
      </c>
      <c r="G1849" t="s">
        <v>501</v>
      </c>
    </row>
    <row r="1850" spans="1:7" x14ac:dyDescent="0.25">
      <c r="A1850" t="s">
        <v>572</v>
      </c>
      <c r="B1850" t="s">
        <v>550</v>
      </c>
      <c r="C1850" t="s">
        <v>614</v>
      </c>
      <c r="D1850" t="s">
        <v>639</v>
      </c>
      <c r="E1850" t="s">
        <v>4</v>
      </c>
      <c r="F1850" t="str">
        <f t="shared" si="28"/>
        <v>DHA1470DHA1150DHA1936DHA3240S</v>
      </c>
      <c r="G1850" t="s">
        <v>501</v>
      </c>
    </row>
    <row r="1851" spans="1:7" x14ac:dyDescent="0.25">
      <c r="A1851" t="s">
        <v>572</v>
      </c>
      <c r="B1851" t="s">
        <v>550</v>
      </c>
      <c r="C1851" t="s">
        <v>614</v>
      </c>
      <c r="D1851" t="s">
        <v>639</v>
      </c>
      <c r="E1851" t="s">
        <v>51</v>
      </c>
      <c r="F1851" t="str">
        <f t="shared" si="28"/>
        <v>DHA1470DHA1150DHA1936DHA3240L</v>
      </c>
      <c r="G1851" t="s">
        <v>501</v>
      </c>
    </row>
    <row r="1852" spans="1:7" x14ac:dyDescent="0.25">
      <c r="A1852" t="s">
        <v>572</v>
      </c>
      <c r="B1852" t="s">
        <v>550</v>
      </c>
      <c r="C1852" t="s">
        <v>614</v>
      </c>
      <c r="D1852" t="s">
        <v>641</v>
      </c>
      <c r="E1852" t="s">
        <v>4</v>
      </c>
      <c r="F1852" t="str">
        <f t="shared" si="28"/>
        <v>DHA1470DHA1150DHA1936DHA3250S</v>
      </c>
      <c r="G1852" t="s">
        <v>501</v>
      </c>
    </row>
    <row r="1853" spans="1:7" x14ac:dyDescent="0.25">
      <c r="A1853" t="s">
        <v>572</v>
      </c>
      <c r="B1853" t="s">
        <v>550</v>
      </c>
      <c r="C1853" t="s">
        <v>614</v>
      </c>
      <c r="D1853" t="s">
        <v>641</v>
      </c>
      <c r="E1853" t="s">
        <v>51</v>
      </c>
      <c r="F1853" t="str">
        <f t="shared" si="28"/>
        <v>DHA1470DHA1150DHA1936DHA3250L</v>
      </c>
      <c r="G1853" t="s">
        <v>501</v>
      </c>
    </row>
    <row r="1854" spans="1:7" x14ac:dyDescent="0.25">
      <c r="A1854" t="s">
        <v>572</v>
      </c>
      <c r="B1854" t="s">
        <v>550</v>
      </c>
      <c r="C1854" t="s">
        <v>615</v>
      </c>
      <c r="D1854" t="s">
        <v>639</v>
      </c>
      <c r="E1854" t="s">
        <v>4</v>
      </c>
      <c r="F1854" t="str">
        <f t="shared" si="28"/>
        <v>DHA1470DHA1150DHA1938DHA3240S</v>
      </c>
      <c r="G1854" t="s">
        <v>501</v>
      </c>
    </row>
    <row r="1855" spans="1:7" x14ac:dyDescent="0.25">
      <c r="A1855" t="s">
        <v>572</v>
      </c>
      <c r="B1855" t="s">
        <v>550</v>
      </c>
      <c r="C1855" t="s">
        <v>615</v>
      </c>
      <c r="D1855" t="s">
        <v>639</v>
      </c>
      <c r="E1855" t="s">
        <v>51</v>
      </c>
      <c r="F1855" t="str">
        <f t="shared" si="28"/>
        <v>DHA1470DHA1150DHA1938DHA3240L</v>
      </c>
      <c r="G1855" t="s">
        <v>501</v>
      </c>
    </row>
    <row r="1856" spans="1:7" x14ac:dyDescent="0.25">
      <c r="A1856" t="s">
        <v>572</v>
      </c>
      <c r="B1856" t="s">
        <v>550</v>
      </c>
      <c r="C1856" t="s">
        <v>615</v>
      </c>
      <c r="D1856" t="s">
        <v>641</v>
      </c>
      <c r="E1856" t="s">
        <v>4</v>
      </c>
      <c r="F1856" t="str">
        <f t="shared" si="28"/>
        <v>DHA1470DHA1150DHA1938DHA3250S</v>
      </c>
      <c r="G1856" t="s">
        <v>501</v>
      </c>
    </row>
    <row r="1857" spans="1:7" x14ac:dyDescent="0.25">
      <c r="A1857" t="s">
        <v>572</v>
      </c>
      <c r="B1857" t="s">
        <v>550</v>
      </c>
      <c r="C1857" t="s">
        <v>615</v>
      </c>
      <c r="D1857" t="s">
        <v>641</v>
      </c>
      <c r="E1857" t="s">
        <v>51</v>
      </c>
      <c r="F1857" t="str">
        <f t="shared" si="28"/>
        <v>DHA1470DHA1150DHA1938DHA3250L</v>
      </c>
      <c r="G1857" t="s">
        <v>501</v>
      </c>
    </row>
    <row r="1858" spans="1:7" x14ac:dyDescent="0.25">
      <c r="A1858" t="s">
        <v>572</v>
      </c>
      <c r="B1858" t="s">
        <v>550</v>
      </c>
      <c r="C1858" t="s">
        <v>616</v>
      </c>
      <c r="D1858" t="s">
        <v>639</v>
      </c>
      <c r="E1858" t="s">
        <v>4</v>
      </c>
      <c r="F1858" t="str">
        <f t="shared" si="28"/>
        <v>DHA1470DHA1150DHA1940DHA3240S</v>
      </c>
      <c r="G1858" t="s">
        <v>501</v>
      </c>
    </row>
    <row r="1859" spans="1:7" x14ac:dyDescent="0.25">
      <c r="A1859" t="s">
        <v>572</v>
      </c>
      <c r="B1859" t="s">
        <v>550</v>
      </c>
      <c r="C1859" t="s">
        <v>616</v>
      </c>
      <c r="D1859" t="s">
        <v>639</v>
      </c>
      <c r="E1859" t="s">
        <v>51</v>
      </c>
      <c r="F1859" t="str">
        <f t="shared" ref="F1859:F1922" si="29">CONCATENATE(A1859,B1859,C1859,D1859,E1859)</f>
        <v>DHA1470DHA1150DHA1940DHA3240L</v>
      </c>
      <c r="G1859" t="s">
        <v>501</v>
      </c>
    </row>
    <row r="1860" spans="1:7" x14ac:dyDescent="0.25">
      <c r="A1860" t="s">
        <v>572</v>
      </c>
      <c r="B1860" t="s">
        <v>550</v>
      </c>
      <c r="C1860" t="s">
        <v>616</v>
      </c>
      <c r="D1860" t="s">
        <v>641</v>
      </c>
      <c r="E1860" t="s">
        <v>4</v>
      </c>
      <c r="F1860" t="str">
        <f t="shared" si="29"/>
        <v>DHA1470DHA1150DHA1940DHA3250S</v>
      </c>
      <c r="G1860" t="s">
        <v>501</v>
      </c>
    </row>
    <row r="1861" spans="1:7" x14ac:dyDescent="0.25">
      <c r="A1861" t="s">
        <v>572</v>
      </c>
      <c r="B1861" t="s">
        <v>550</v>
      </c>
      <c r="C1861" t="s">
        <v>616</v>
      </c>
      <c r="D1861" t="s">
        <v>641</v>
      </c>
      <c r="E1861" t="s">
        <v>51</v>
      </c>
      <c r="F1861" t="str">
        <f t="shared" si="29"/>
        <v>DHA1470DHA1150DHA1940DHA3250L</v>
      </c>
      <c r="G1861" t="s">
        <v>501</v>
      </c>
    </row>
    <row r="1862" spans="1:7" x14ac:dyDescent="0.25">
      <c r="A1862" t="s">
        <v>572</v>
      </c>
      <c r="B1862" t="s">
        <v>550</v>
      </c>
      <c r="C1862" t="s">
        <v>617</v>
      </c>
      <c r="D1862" t="s">
        <v>639</v>
      </c>
      <c r="E1862" t="s">
        <v>4</v>
      </c>
      <c r="F1862" t="str">
        <f t="shared" si="29"/>
        <v>DHA1470DHA1150DHA1942DHA3240S</v>
      </c>
      <c r="G1862" t="s">
        <v>501</v>
      </c>
    </row>
    <row r="1863" spans="1:7" x14ac:dyDescent="0.25">
      <c r="A1863" t="s">
        <v>572</v>
      </c>
      <c r="B1863" t="s">
        <v>550</v>
      </c>
      <c r="C1863" t="s">
        <v>617</v>
      </c>
      <c r="D1863" t="s">
        <v>639</v>
      </c>
      <c r="E1863" t="s">
        <v>51</v>
      </c>
      <c r="F1863" t="str">
        <f t="shared" si="29"/>
        <v>DHA1470DHA1150DHA1942DHA3240L</v>
      </c>
      <c r="G1863" t="s">
        <v>501</v>
      </c>
    </row>
    <row r="1864" spans="1:7" x14ac:dyDescent="0.25">
      <c r="A1864" t="s">
        <v>572</v>
      </c>
      <c r="B1864" t="s">
        <v>550</v>
      </c>
      <c r="C1864" t="s">
        <v>617</v>
      </c>
      <c r="D1864" t="s">
        <v>641</v>
      </c>
      <c r="E1864" t="s">
        <v>4</v>
      </c>
      <c r="F1864" t="str">
        <f t="shared" si="29"/>
        <v>DHA1470DHA1150DHA1942DHA3250S</v>
      </c>
      <c r="G1864" t="s">
        <v>501</v>
      </c>
    </row>
    <row r="1865" spans="1:7" x14ac:dyDescent="0.25">
      <c r="A1865" t="s">
        <v>572</v>
      </c>
      <c r="B1865" t="s">
        <v>550</v>
      </c>
      <c r="C1865" t="s">
        <v>617</v>
      </c>
      <c r="D1865" t="s">
        <v>641</v>
      </c>
      <c r="E1865" t="s">
        <v>51</v>
      </c>
      <c r="F1865" t="str">
        <f t="shared" si="29"/>
        <v>DHA1470DHA1150DHA1942DHA3250L</v>
      </c>
      <c r="G1865" t="s">
        <v>501</v>
      </c>
    </row>
    <row r="1866" spans="1:7" x14ac:dyDescent="0.25">
      <c r="A1866" t="s">
        <v>572</v>
      </c>
      <c r="B1866" t="s">
        <v>550</v>
      </c>
      <c r="C1866" t="s">
        <v>618</v>
      </c>
      <c r="D1866" t="s">
        <v>639</v>
      </c>
      <c r="E1866" t="s">
        <v>4</v>
      </c>
      <c r="F1866" t="str">
        <f t="shared" si="29"/>
        <v>DHA1470DHA1150DHA1944DHA3240S</v>
      </c>
      <c r="G1866" t="s">
        <v>501</v>
      </c>
    </row>
    <row r="1867" spans="1:7" x14ac:dyDescent="0.25">
      <c r="A1867" t="s">
        <v>572</v>
      </c>
      <c r="B1867" t="s">
        <v>550</v>
      </c>
      <c r="C1867" t="s">
        <v>618</v>
      </c>
      <c r="D1867" t="s">
        <v>639</v>
      </c>
      <c r="E1867" t="s">
        <v>51</v>
      </c>
      <c r="F1867" t="str">
        <f t="shared" si="29"/>
        <v>DHA1470DHA1150DHA1944DHA3240L</v>
      </c>
      <c r="G1867" t="s">
        <v>501</v>
      </c>
    </row>
    <row r="1868" spans="1:7" x14ac:dyDescent="0.25">
      <c r="A1868" t="s">
        <v>572</v>
      </c>
      <c r="B1868" t="s">
        <v>550</v>
      </c>
      <c r="C1868" t="s">
        <v>618</v>
      </c>
      <c r="D1868" t="s">
        <v>641</v>
      </c>
      <c r="E1868" t="s">
        <v>4</v>
      </c>
      <c r="F1868" t="str">
        <f t="shared" si="29"/>
        <v>DHA1470DHA1150DHA1944DHA3250S</v>
      </c>
      <c r="G1868" t="s">
        <v>501</v>
      </c>
    </row>
    <row r="1869" spans="1:7" x14ac:dyDescent="0.25">
      <c r="A1869" t="s">
        <v>572</v>
      </c>
      <c r="B1869" t="s">
        <v>550</v>
      </c>
      <c r="C1869" t="s">
        <v>618</v>
      </c>
      <c r="D1869" t="s">
        <v>641</v>
      </c>
      <c r="E1869" t="s">
        <v>51</v>
      </c>
      <c r="F1869" t="str">
        <f t="shared" si="29"/>
        <v>DHA1470DHA1150DHA1944DHA3250L</v>
      </c>
      <c r="G1869" t="s">
        <v>501</v>
      </c>
    </row>
    <row r="1870" spans="1:7" x14ac:dyDescent="0.25">
      <c r="A1870" t="s">
        <v>572</v>
      </c>
      <c r="B1870" t="s">
        <v>550</v>
      </c>
      <c r="C1870" t="s">
        <v>619</v>
      </c>
      <c r="D1870" t="s">
        <v>639</v>
      </c>
      <c r="E1870" t="s">
        <v>4</v>
      </c>
      <c r="F1870" t="str">
        <f t="shared" si="29"/>
        <v>DHA1470DHA1150DHA1946DHA3240S</v>
      </c>
      <c r="G1870" t="s">
        <v>501</v>
      </c>
    </row>
    <row r="1871" spans="1:7" x14ac:dyDescent="0.25">
      <c r="A1871" t="s">
        <v>572</v>
      </c>
      <c r="B1871" t="s">
        <v>550</v>
      </c>
      <c r="C1871" t="s">
        <v>619</v>
      </c>
      <c r="D1871" t="s">
        <v>639</v>
      </c>
      <c r="E1871" t="s">
        <v>51</v>
      </c>
      <c r="F1871" t="str">
        <f t="shared" si="29"/>
        <v>DHA1470DHA1150DHA1946DHA3240L</v>
      </c>
      <c r="G1871" t="s">
        <v>501</v>
      </c>
    </row>
    <row r="1872" spans="1:7" x14ac:dyDescent="0.25">
      <c r="A1872" t="s">
        <v>572</v>
      </c>
      <c r="B1872" t="s">
        <v>550</v>
      </c>
      <c r="C1872" t="s">
        <v>619</v>
      </c>
      <c r="D1872" t="s">
        <v>641</v>
      </c>
      <c r="E1872" t="s">
        <v>4</v>
      </c>
      <c r="F1872" t="str">
        <f t="shared" si="29"/>
        <v>DHA1470DHA1150DHA1946DHA3250S</v>
      </c>
      <c r="G1872" t="s">
        <v>723</v>
      </c>
    </row>
    <row r="1873" spans="1:7" x14ac:dyDescent="0.25">
      <c r="A1873" t="s">
        <v>572</v>
      </c>
      <c r="B1873" t="s">
        <v>550</v>
      </c>
      <c r="C1873" t="s">
        <v>619</v>
      </c>
      <c r="D1873" t="s">
        <v>641</v>
      </c>
      <c r="E1873" t="s">
        <v>51</v>
      </c>
      <c r="F1873" t="str">
        <f t="shared" si="29"/>
        <v>DHA1470DHA1150DHA1946DHA3250L</v>
      </c>
      <c r="G1873" t="s">
        <v>501</v>
      </c>
    </row>
    <row r="1874" spans="1:7" x14ac:dyDescent="0.25">
      <c r="A1874" t="s">
        <v>572</v>
      </c>
      <c r="B1874" t="s">
        <v>550</v>
      </c>
      <c r="C1874" t="s">
        <v>620</v>
      </c>
      <c r="D1874" t="s">
        <v>639</v>
      </c>
      <c r="E1874" t="s">
        <v>4</v>
      </c>
      <c r="F1874" t="str">
        <f t="shared" si="29"/>
        <v>DHA1470DHA1150DHA1948DHA3240S</v>
      </c>
      <c r="G1874" t="s">
        <v>723</v>
      </c>
    </row>
    <row r="1875" spans="1:7" x14ac:dyDescent="0.25">
      <c r="A1875" t="s">
        <v>572</v>
      </c>
      <c r="B1875" t="s">
        <v>550</v>
      </c>
      <c r="C1875" t="s">
        <v>620</v>
      </c>
      <c r="D1875" t="s">
        <v>639</v>
      </c>
      <c r="E1875" t="s">
        <v>51</v>
      </c>
      <c r="F1875" t="str">
        <f t="shared" si="29"/>
        <v>DHA1470DHA1150DHA1948DHA3240L</v>
      </c>
      <c r="G1875" t="s">
        <v>501</v>
      </c>
    </row>
    <row r="1876" spans="1:7" x14ac:dyDescent="0.25">
      <c r="A1876" t="s">
        <v>572</v>
      </c>
      <c r="B1876" t="s">
        <v>550</v>
      </c>
      <c r="C1876" t="s">
        <v>620</v>
      </c>
      <c r="D1876" t="s">
        <v>641</v>
      </c>
      <c r="E1876" t="s">
        <v>4</v>
      </c>
      <c r="F1876" t="str">
        <f t="shared" si="29"/>
        <v>DHA1470DHA1150DHA1948DHA3250S</v>
      </c>
      <c r="G1876" t="s">
        <v>723</v>
      </c>
    </row>
    <row r="1877" spans="1:7" x14ac:dyDescent="0.25">
      <c r="A1877" t="s">
        <v>572</v>
      </c>
      <c r="B1877" t="s">
        <v>550</v>
      </c>
      <c r="C1877" t="s">
        <v>620</v>
      </c>
      <c r="D1877" t="s">
        <v>641</v>
      </c>
      <c r="E1877" t="s">
        <v>51</v>
      </c>
      <c r="F1877" t="str">
        <f t="shared" si="29"/>
        <v>DHA1470DHA1150DHA1948DHA3250L</v>
      </c>
      <c r="G1877" t="s">
        <v>501</v>
      </c>
    </row>
    <row r="1878" spans="1:7" x14ac:dyDescent="0.25">
      <c r="A1878" t="s">
        <v>572</v>
      </c>
      <c r="B1878" t="s">
        <v>550</v>
      </c>
      <c r="C1878" t="s">
        <v>621</v>
      </c>
      <c r="D1878" t="s">
        <v>639</v>
      </c>
      <c r="E1878" t="s">
        <v>4</v>
      </c>
      <c r="F1878" t="str">
        <f t="shared" si="29"/>
        <v>DHA1470DHA1150DHA1950DHA3240S</v>
      </c>
      <c r="G1878" t="s">
        <v>723</v>
      </c>
    </row>
    <row r="1879" spans="1:7" x14ac:dyDescent="0.25">
      <c r="A1879" t="s">
        <v>572</v>
      </c>
      <c r="B1879" t="s">
        <v>550</v>
      </c>
      <c r="C1879" t="s">
        <v>621</v>
      </c>
      <c r="D1879" t="s">
        <v>639</v>
      </c>
      <c r="E1879" t="s">
        <v>51</v>
      </c>
      <c r="F1879" t="str">
        <f t="shared" si="29"/>
        <v>DHA1470DHA1150DHA1950DHA3240L</v>
      </c>
      <c r="G1879" t="s">
        <v>501</v>
      </c>
    </row>
    <row r="1880" spans="1:7" x14ac:dyDescent="0.25">
      <c r="A1880" t="s">
        <v>572</v>
      </c>
      <c r="B1880" t="s">
        <v>550</v>
      </c>
      <c r="C1880" t="s">
        <v>621</v>
      </c>
      <c r="D1880" t="s">
        <v>641</v>
      </c>
      <c r="E1880" t="s">
        <v>4</v>
      </c>
      <c r="F1880" t="str">
        <f t="shared" si="29"/>
        <v>DHA1470DHA1150DHA1950DHA3250S</v>
      </c>
      <c r="G1880" t="s">
        <v>723</v>
      </c>
    </row>
    <row r="1881" spans="1:7" x14ac:dyDescent="0.25">
      <c r="A1881" t="s">
        <v>572</v>
      </c>
      <c r="B1881" t="s">
        <v>550</v>
      </c>
      <c r="C1881" t="s">
        <v>621</v>
      </c>
      <c r="D1881" t="s">
        <v>641</v>
      </c>
      <c r="E1881" t="s">
        <v>51</v>
      </c>
      <c r="F1881" t="str">
        <f t="shared" si="29"/>
        <v>DHA1470DHA1150DHA1950DHA3250L</v>
      </c>
      <c r="G1881" t="s">
        <v>501</v>
      </c>
    </row>
    <row r="1882" spans="1:7" x14ac:dyDescent="0.25">
      <c r="A1882" t="s">
        <v>572</v>
      </c>
      <c r="B1882" t="s">
        <v>550</v>
      </c>
      <c r="C1882" t="s">
        <v>622</v>
      </c>
      <c r="D1882" t="s">
        <v>639</v>
      </c>
      <c r="E1882" t="s">
        <v>4</v>
      </c>
      <c r="F1882" t="str">
        <f t="shared" si="29"/>
        <v>DHA1470DHA1150DHA1952DHA3240S</v>
      </c>
      <c r="G1882" t="s">
        <v>723</v>
      </c>
    </row>
    <row r="1883" spans="1:7" x14ac:dyDescent="0.25">
      <c r="A1883" t="s">
        <v>572</v>
      </c>
      <c r="B1883" t="s">
        <v>550</v>
      </c>
      <c r="C1883" t="s">
        <v>622</v>
      </c>
      <c r="D1883" t="s">
        <v>639</v>
      </c>
      <c r="E1883" t="s">
        <v>51</v>
      </c>
      <c r="F1883" t="str">
        <f t="shared" si="29"/>
        <v>DHA1470DHA1150DHA1952DHA3240L</v>
      </c>
      <c r="G1883" t="s">
        <v>501</v>
      </c>
    </row>
    <row r="1884" spans="1:7" x14ac:dyDescent="0.25">
      <c r="A1884" t="s">
        <v>572</v>
      </c>
      <c r="B1884" t="s">
        <v>550</v>
      </c>
      <c r="C1884" t="s">
        <v>622</v>
      </c>
      <c r="D1884" t="s">
        <v>641</v>
      </c>
      <c r="E1884" t="s">
        <v>4</v>
      </c>
      <c r="F1884" t="str">
        <f t="shared" si="29"/>
        <v>DHA1470DHA1150DHA1952DHA3250S</v>
      </c>
      <c r="G1884" t="s">
        <v>723</v>
      </c>
    </row>
    <row r="1885" spans="1:7" x14ac:dyDescent="0.25">
      <c r="A1885" t="s">
        <v>572</v>
      </c>
      <c r="B1885" t="s">
        <v>550</v>
      </c>
      <c r="C1885" t="s">
        <v>622</v>
      </c>
      <c r="D1885" t="s">
        <v>641</v>
      </c>
      <c r="E1885" t="s">
        <v>51</v>
      </c>
      <c r="F1885" t="str">
        <f t="shared" si="29"/>
        <v>DHA1470DHA1150DHA1952DHA3250L</v>
      </c>
      <c r="G1885" t="s">
        <v>501</v>
      </c>
    </row>
    <row r="1886" spans="1:7" x14ac:dyDescent="0.25">
      <c r="A1886" t="s">
        <v>572</v>
      </c>
      <c r="B1886" t="s">
        <v>550</v>
      </c>
      <c r="C1886" t="s">
        <v>623</v>
      </c>
      <c r="D1886" t="s">
        <v>639</v>
      </c>
      <c r="E1886" t="s">
        <v>4</v>
      </c>
      <c r="F1886" t="str">
        <f t="shared" si="29"/>
        <v>DHA1470DHA1150DHA1954DHA3240S</v>
      </c>
      <c r="G1886" t="s">
        <v>723</v>
      </c>
    </row>
    <row r="1887" spans="1:7" x14ac:dyDescent="0.25">
      <c r="A1887" t="s">
        <v>572</v>
      </c>
      <c r="B1887" t="s">
        <v>550</v>
      </c>
      <c r="C1887" t="s">
        <v>623</v>
      </c>
      <c r="D1887" t="s">
        <v>639</v>
      </c>
      <c r="E1887" t="s">
        <v>51</v>
      </c>
      <c r="F1887" t="str">
        <f t="shared" si="29"/>
        <v>DHA1470DHA1150DHA1954DHA3240L</v>
      </c>
      <c r="G1887" t="s">
        <v>501</v>
      </c>
    </row>
    <row r="1888" spans="1:7" x14ac:dyDescent="0.25">
      <c r="A1888" t="s">
        <v>572</v>
      </c>
      <c r="B1888" t="s">
        <v>550</v>
      </c>
      <c r="C1888" t="s">
        <v>623</v>
      </c>
      <c r="D1888" t="s">
        <v>641</v>
      </c>
      <c r="E1888" t="s">
        <v>4</v>
      </c>
      <c r="F1888" t="str">
        <f t="shared" si="29"/>
        <v>DHA1470DHA1150DHA1954DHA3250S</v>
      </c>
      <c r="G1888" t="s">
        <v>723</v>
      </c>
    </row>
    <row r="1889" spans="1:7" x14ac:dyDescent="0.25">
      <c r="A1889" t="s">
        <v>572</v>
      </c>
      <c r="B1889" t="s">
        <v>550</v>
      </c>
      <c r="C1889" t="s">
        <v>623</v>
      </c>
      <c r="D1889" t="s">
        <v>641</v>
      </c>
      <c r="E1889" t="s">
        <v>51</v>
      </c>
      <c r="F1889" t="str">
        <f t="shared" si="29"/>
        <v>DHA1470DHA1150DHA1954DHA3250L</v>
      </c>
      <c r="G1889" t="s">
        <v>501</v>
      </c>
    </row>
    <row r="1890" spans="1:7" x14ac:dyDescent="0.25">
      <c r="A1890" t="s">
        <v>572</v>
      </c>
      <c r="B1890" t="s">
        <v>550</v>
      </c>
      <c r="C1890" t="s">
        <v>624</v>
      </c>
      <c r="D1890" t="s">
        <v>639</v>
      </c>
      <c r="E1890" t="s">
        <v>4</v>
      </c>
      <c r="F1890" t="str">
        <f t="shared" si="29"/>
        <v>DHA1470DHA1150DHA1956DHA3240S</v>
      </c>
      <c r="G1890" t="s">
        <v>723</v>
      </c>
    </row>
    <row r="1891" spans="1:7" x14ac:dyDescent="0.25">
      <c r="A1891" t="s">
        <v>572</v>
      </c>
      <c r="B1891" t="s">
        <v>550</v>
      </c>
      <c r="C1891" t="s">
        <v>624</v>
      </c>
      <c r="D1891" t="s">
        <v>639</v>
      </c>
      <c r="E1891" t="s">
        <v>51</v>
      </c>
      <c r="F1891" t="str">
        <f t="shared" si="29"/>
        <v>DHA1470DHA1150DHA1956DHA3240L</v>
      </c>
      <c r="G1891" t="s">
        <v>501</v>
      </c>
    </row>
    <row r="1892" spans="1:7" x14ac:dyDescent="0.25">
      <c r="A1892" t="s">
        <v>572</v>
      </c>
      <c r="B1892" t="s">
        <v>550</v>
      </c>
      <c r="C1892" t="s">
        <v>624</v>
      </c>
      <c r="D1892" t="s">
        <v>641</v>
      </c>
      <c r="E1892" t="s">
        <v>4</v>
      </c>
      <c r="F1892" t="str">
        <f t="shared" si="29"/>
        <v>DHA1470DHA1150DHA1956DHA3250S</v>
      </c>
      <c r="G1892" t="s">
        <v>723</v>
      </c>
    </row>
    <row r="1893" spans="1:7" x14ac:dyDescent="0.25">
      <c r="A1893" t="s">
        <v>572</v>
      </c>
      <c r="B1893" t="s">
        <v>550</v>
      </c>
      <c r="C1893" t="s">
        <v>624</v>
      </c>
      <c r="D1893" t="s">
        <v>641</v>
      </c>
      <c r="E1893" t="s">
        <v>51</v>
      </c>
      <c r="F1893" t="str">
        <f t="shared" si="29"/>
        <v>DHA1470DHA1150DHA1956DHA3250L</v>
      </c>
      <c r="G1893" t="s">
        <v>723</v>
      </c>
    </row>
    <row r="1894" spans="1:7" x14ac:dyDescent="0.25">
      <c r="A1894" t="s">
        <v>572</v>
      </c>
      <c r="B1894" t="s">
        <v>550</v>
      </c>
      <c r="C1894" t="s">
        <v>625</v>
      </c>
      <c r="D1894" t="s">
        <v>639</v>
      </c>
      <c r="E1894" t="s">
        <v>4</v>
      </c>
      <c r="F1894" t="str">
        <f t="shared" si="29"/>
        <v>DHA1470DHA1150DHA1958DHA3240S</v>
      </c>
      <c r="G1894" t="s">
        <v>723</v>
      </c>
    </row>
    <row r="1895" spans="1:7" x14ac:dyDescent="0.25">
      <c r="A1895" t="s">
        <v>572</v>
      </c>
      <c r="B1895" t="s">
        <v>550</v>
      </c>
      <c r="C1895" t="s">
        <v>625</v>
      </c>
      <c r="D1895" t="s">
        <v>639</v>
      </c>
      <c r="E1895" t="s">
        <v>51</v>
      </c>
      <c r="F1895" t="str">
        <f t="shared" si="29"/>
        <v>DHA1470DHA1150DHA1958DHA3240L</v>
      </c>
      <c r="G1895" t="s">
        <v>723</v>
      </c>
    </row>
    <row r="1896" spans="1:7" x14ac:dyDescent="0.25">
      <c r="A1896" t="s">
        <v>572</v>
      </c>
      <c r="B1896" t="s">
        <v>550</v>
      </c>
      <c r="C1896" t="s">
        <v>625</v>
      </c>
      <c r="D1896" t="s">
        <v>641</v>
      </c>
      <c r="E1896" t="s">
        <v>4</v>
      </c>
      <c r="F1896" t="str">
        <f t="shared" si="29"/>
        <v>DHA1470DHA1150DHA1958DHA3250S</v>
      </c>
      <c r="G1896" t="s">
        <v>723</v>
      </c>
    </row>
    <row r="1897" spans="1:7" x14ac:dyDescent="0.25">
      <c r="A1897" t="s">
        <v>572</v>
      </c>
      <c r="B1897" t="s">
        <v>550</v>
      </c>
      <c r="C1897" t="s">
        <v>625</v>
      </c>
      <c r="D1897" t="s">
        <v>641</v>
      </c>
      <c r="E1897" t="s">
        <v>51</v>
      </c>
      <c r="F1897" t="str">
        <f t="shared" si="29"/>
        <v>DHA1470DHA1150DHA1958DHA3250L</v>
      </c>
      <c r="G1897" t="s">
        <v>723</v>
      </c>
    </row>
    <row r="1898" spans="1:7" x14ac:dyDescent="0.25">
      <c r="A1898" t="s">
        <v>572</v>
      </c>
      <c r="B1898" t="s">
        <v>550</v>
      </c>
      <c r="C1898" t="s">
        <v>626</v>
      </c>
      <c r="D1898" t="s">
        <v>639</v>
      </c>
      <c r="E1898" t="s">
        <v>4</v>
      </c>
      <c r="F1898" t="str">
        <f t="shared" si="29"/>
        <v>DHA1470DHA1150DHA1960DHA3240S</v>
      </c>
      <c r="G1898" t="s">
        <v>723</v>
      </c>
    </row>
    <row r="1899" spans="1:7" x14ac:dyDescent="0.25">
      <c r="A1899" t="s">
        <v>572</v>
      </c>
      <c r="B1899" t="s">
        <v>550</v>
      </c>
      <c r="C1899" t="s">
        <v>626</v>
      </c>
      <c r="D1899" t="s">
        <v>639</v>
      </c>
      <c r="E1899" t="s">
        <v>51</v>
      </c>
      <c r="F1899" t="str">
        <f t="shared" si="29"/>
        <v>DHA1470DHA1150DHA1960DHA3240L</v>
      </c>
      <c r="G1899" t="s">
        <v>723</v>
      </c>
    </row>
    <row r="1900" spans="1:7" x14ac:dyDescent="0.25">
      <c r="A1900" t="s">
        <v>572</v>
      </c>
      <c r="B1900" t="s">
        <v>550</v>
      </c>
      <c r="C1900" t="s">
        <v>626</v>
      </c>
      <c r="D1900" t="s">
        <v>641</v>
      </c>
      <c r="E1900" t="s">
        <v>4</v>
      </c>
      <c r="F1900" t="str">
        <f t="shared" si="29"/>
        <v>DHA1470DHA1150DHA1960DHA3250S</v>
      </c>
      <c r="G1900" t="s">
        <v>723</v>
      </c>
    </row>
    <row r="1901" spans="1:7" x14ac:dyDescent="0.25">
      <c r="A1901" t="s">
        <v>572</v>
      </c>
      <c r="B1901" t="s">
        <v>550</v>
      </c>
      <c r="C1901" t="s">
        <v>626</v>
      </c>
      <c r="D1901" t="s">
        <v>641</v>
      </c>
      <c r="E1901" t="s">
        <v>51</v>
      </c>
      <c r="F1901" t="str">
        <f t="shared" si="29"/>
        <v>DHA1470DHA1150DHA1960DHA3250L</v>
      </c>
      <c r="G1901" t="s">
        <v>723</v>
      </c>
    </row>
    <row r="1902" spans="1:7" x14ac:dyDescent="0.25">
      <c r="A1902" t="s">
        <v>572</v>
      </c>
      <c r="B1902" t="s">
        <v>551</v>
      </c>
      <c r="C1902" t="s">
        <v>608</v>
      </c>
      <c r="D1902" t="s">
        <v>639</v>
      </c>
      <c r="E1902" t="s">
        <v>4</v>
      </c>
      <c r="F1902" t="str">
        <f t="shared" si="29"/>
        <v>DHA1470DHA1160DHA1924DHA3240S</v>
      </c>
      <c r="G1902" t="s">
        <v>504</v>
      </c>
    </row>
    <row r="1903" spans="1:7" x14ac:dyDescent="0.25">
      <c r="A1903" t="s">
        <v>572</v>
      </c>
      <c r="B1903" t="s">
        <v>551</v>
      </c>
      <c r="C1903" t="s">
        <v>608</v>
      </c>
      <c r="D1903" t="s">
        <v>639</v>
      </c>
      <c r="E1903" t="s">
        <v>51</v>
      </c>
      <c r="F1903" t="str">
        <f t="shared" si="29"/>
        <v>DHA1470DHA1160DHA1924DHA3240L</v>
      </c>
      <c r="G1903" t="s">
        <v>504</v>
      </c>
    </row>
    <row r="1904" spans="1:7" x14ac:dyDescent="0.25">
      <c r="A1904" t="s">
        <v>572</v>
      </c>
      <c r="B1904" t="s">
        <v>551</v>
      </c>
      <c r="C1904" t="s">
        <v>608</v>
      </c>
      <c r="D1904" t="s">
        <v>641</v>
      </c>
      <c r="E1904" t="s">
        <v>4</v>
      </c>
      <c r="F1904" t="str">
        <f t="shared" si="29"/>
        <v>DHA1470DHA1160DHA1924DHA3250S</v>
      </c>
      <c r="G1904" t="s">
        <v>504</v>
      </c>
    </row>
    <row r="1905" spans="1:7" x14ac:dyDescent="0.25">
      <c r="A1905" t="s">
        <v>572</v>
      </c>
      <c r="B1905" t="s">
        <v>551</v>
      </c>
      <c r="C1905" t="s">
        <v>608</v>
      </c>
      <c r="D1905" t="s">
        <v>641</v>
      </c>
      <c r="E1905" t="s">
        <v>51</v>
      </c>
      <c r="F1905" t="str">
        <f t="shared" si="29"/>
        <v>DHA1470DHA1160DHA1924DHA3250L</v>
      </c>
      <c r="G1905" t="s">
        <v>504</v>
      </c>
    </row>
    <row r="1906" spans="1:7" x14ac:dyDescent="0.25">
      <c r="A1906" t="s">
        <v>572</v>
      </c>
      <c r="B1906" t="s">
        <v>551</v>
      </c>
      <c r="C1906" t="s">
        <v>609</v>
      </c>
      <c r="D1906" t="s">
        <v>639</v>
      </c>
      <c r="E1906" t="s">
        <v>4</v>
      </c>
      <c r="F1906" t="str">
        <f t="shared" si="29"/>
        <v>DHA1470DHA1160DHA1926DHA3240S</v>
      </c>
      <c r="G1906" t="s">
        <v>504</v>
      </c>
    </row>
    <row r="1907" spans="1:7" x14ac:dyDescent="0.25">
      <c r="A1907" t="s">
        <v>572</v>
      </c>
      <c r="B1907" t="s">
        <v>551</v>
      </c>
      <c r="C1907" t="s">
        <v>609</v>
      </c>
      <c r="D1907" t="s">
        <v>639</v>
      </c>
      <c r="E1907" t="s">
        <v>51</v>
      </c>
      <c r="F1907" t="str">
        <f t="shared" si="29"/>
        <v>DHA1470DHA1160DHA1926DHA3240L</v>
      </c>
      <c r="G1907" t="s">
        <v>504</v>
      </c>
    </row>
    <row r="1908" spans="1:7" x14ac:dyDescent="0.25">
      <c r="A1908" t="s">
        <v>572</v>
      </c>
      <c r="B1908" t="s">
        <v>551</v>
      </c>
      <c r="C1908" t="s">
        <v>609</v>
      </c>
      <c r="D1908" t="s">
        <v>641</v>
      </c>
      <c r="E1908" t="s">
        <v>4</v>
      </c>
      <c r="F1908" t="str">
        <f t="shared" si="29"/>
        <v>DHA1470DHA1160DHA1926DHA3250S</v>
      </c>
      <c r="G1908" t="s">
        <v>504</v>
      </c>
    </row>
    <row r="1909" spans="1:7" x14ac:dyDescent="0.25">
      <c r="A1909" t="s">
        <v>572</v>
      </c>
      <c r="B1909" t="s">
        <v>551</v>
      </c>
      <c r="C1909" t="s">
        <v>609</v>
      </c>
      <c r="D1909" t="s">
        <v>641</v>
      </c>
      <c r="E1909" t="s">
        <v>51</v>
      </c>
      <c r="F1909" t="str">
        <f t="shared" si="29"/>
        <v>DHA1470DHA1160DHA1926DHA3250L</v>
      </c>
      <c r="G1909" t="s">
        <v>504</v>
      </c>
    </row>
    <row r="1910" spans="1:7" x14ac:dyDescent="0.25">
      <c r="A1910" t="s">
        <v>572</v>
      </c>
      <c r="B1910" t="s">
        <v>551</v>
      </c>
      <c r="C1910" t="s">
        <v>610</v>
      </c>
      <c r="D1910" t="s">
        <v>639</v>
      </c>
      <c r="E1910" t="s">
        <v>4</v>
      </c>
      <c r="F1910" t="str">
        <f t="shared" si="29"/>
        <v>DHA1470DHA1160DHA1928DHA3240S</v>
      </c>
      <c r="G1910" t="s">
        <v>501</v>
      </c>
    </row>
    <row r="1911" spans="1:7" x14ac:dyDescent="0.25">
      <c r="A1911" t="s">
        <v>572</v>
      </c>
      <c r="B1911" t="s">
        <v>551</v>
      </c>
      <c r="C1911" t="s">
        <v>610</v>
      </c>
      <c r="D1911" t="s">
        <v>639</v>
      </c>
      <c r="E1911" t="s">
        <v>51</v>
      </c>
      <c r="F1911" t="str">
        <f t="shared" si="29"/>
        <v>DHA1470DHA1160DHA1928DHA3240L</v>
      </c>
      <c r="G1911" t="s">
        <v>504</v>
      </c>
    </row>
    <row r="1912" spans="1:7" x14ac:dyDescent="0.25">
      <c r="A1912" t="s">
        <v>572</v>
      </c>
      <c r="B1912" t="s">
        <v>551</v>
      </c>
      <c r="C1912" t="s">
        <v>610</v>
      </c>
      <c r="D1912" t="s">
        <v>641</v>
      </c>
      <c r="E1912" t="s">
        <v>4</v>
      </c>
      <c r="F1912" t="str">
        <f t="shared" si="29"/>
        <v>DHA1470DHA1160DHA1928DHA3250S</v>
      </c>
      <c r="G1912" t="s">
        <v>501</v>
      </c>
    </row>
    <row r="1913" spans="1:7" x14ac:dyDescent="0.25">
      <c r="A1913" t="s">
        <v>572</v>
      </c>
      <c r="B1913" t="s">
        <v>551</v>
      </c>
      <c r="C1913" t="s">
        <v>610</v>
      </c>
      <c r="D1913" t="s">
        <v>641</v>
      </c>
      <c r="E1913" t="s">
        <v>51</v>
      </c>
      <c r="F1913" t="str">
        <f t="shared" si="29"/>
        <v>DHA1470DHA1160DHA1928DHA3250L</v>
      </c>
      <c r="G1913" t="s">
        <v>504</v>
      </c>
    </row>
    <row r="1914" spans="1:7" x14ac:dyDescent="0.25">
      <c r="A1914" t="s">
        <v>572</v>
      </c>
      <c r="B1914" t="s">
        <v>551</v>
      </c>
      <c r="C1914" t="s">
        <v>611</v>
      </c>
      <c r="D1914" t="s">
        <v>639</v>
      </c>
      <c r="E1914" t="s">
        <v>4</v>
      </c>
      <c r="F1914" t="str">
        <f t="shared" si="29"/>
        <v>DHA1470DHA1160DHA1930DHA3240S</v>
      </c>
      <c r="G1914" t="s">
        <v>501</v>
      </c>
    </row>
    <row r="1915" spans="1:7" x14ac:dyDescent="0.25">
      <c r="A1915" t="s">
        <v>572</v>
      </c>
      <c r="B1915" t="s">
        <v>551</v>
      </c>
      <c r="C1915" t="s">
        <v>611</v>
      </c>
      <c r="D1915" t="s">
        <v>639</v>
      </c>
      <c r="E1915" t="s">
        <v>51</v>
      </c>
      <c r="F1915" t="str">
        <f t="shared" si="29"/>
        <v>DHA1470DHA1160DHA1930DHA3240L</v>
      </c>
      <c r="G1915" t="s">
        <v>504</v>
      </c>
    </row>
    <row r="1916" spans="1:7" x14ac:dyDescent="0.25">
      <c r="A1916" t="s">
        <v>572</v>
      </c>
      <c r="B1916" t="s">
        <v>551</v>
      </c>
      <c r="C1916" t="s">
        <v>611</v>
      </c>
      <c r="D1916" t="s">
        <v>641</v>
      </c>
      <c r="E1916" t="s">
        <v>4</v>
      </c>
      <c r="F1916" t="str">
        <f t="shared" si="29"/>
        <v>DHA1470DHA1160DHA1930DHA3250S</v>
      </c>
      <c r="G1916" t="s">
        <v>501</v>
      </c>
    </row>
    <row r="1917" spans="1:7" x14ac:dyDescent="0.25">
      <c r="A1917" t="s">
        <v>572</v>
      </c>
      <c r="B1917" t="s">
        <v>551</v>
      </c>
      <c r="C1917" t="s">
        <v>611</v>
      </c>
      <c r="D1917" t="s">
        <v>641</v>
      </c>
      <c r="E1917" t="s">
        <v>51</v>
      </c>
      <c r="F1917" t="str">
        <f t="shared" si="29"/>
        <v>DHA1470DHA1160DHA1930DHA3250L</v>
      </c>
      <c r="G1917" t="s">
        <v>504</v>
      </c>
    </row>
    <row r="1918" spans="1:7" x14ac:dyDescent="0.25">
      <c r="A1918" t="s">
        <v>572</v>
      </c>
      <c r="B1918" t="s">
        <v>551</v>
      </c>
      <c r="C1918" t="s">
        <v>612</v>
      </c>
      <c r="D1918" t="s">
        <v>639</v>
      </c>
      <c r="E1918" t="s">
        <v>4</v>
      </c>
      <c r="F1918" t="str">
        <f t="shared" si="29"/>
        <v>DHA1470DHA1160DHA1932DHA3240S</v>
      </c>
      <c r="G1918" t="s">
        <v>501</v>
      </c>
    </row>
    <row r="1919" spans="1:7" x14ac:dyDescent="0.25">
      <c r="A1919" t="s">
        <v>572</v>
      </c>
      <c r="B1919" t="s">
        <v>551</v>
      </c>
      <c r="C1919" t="s">
        <v>612</v>
      </c>
      <c r="D1919" t="s">
        <v>639</v>
      </c>
      <c r="E1919" t="s">
        <v>51</v>
      </c>
      <c r="F1919" t="str">
        <f t="shared" si="29"/>
        <v>DHA1470DHA1160DHA1932DHA3240L</v>
      </c>
      <c r="G1919" t="s">
        <v>504</v>
      </c>
    </row>
    <row r="1920" spans="1:7" x14ac:dyDescent="0.25">
      <c r="A1920" t="s">
        <v>572</v>
      </c>
      <c r="B1920" t="s">
        <v>551</v>
      </c>
      <c r="C1920" t="s">
        <v>612</v>
      </c>
      <c r="D1920" t="s">
        <v>641</v>
      </c>
      <c r="E1920" t="s">
        <v>4</v>
      </c>
      <c r="F1920" t="str">
        <f t="shared" si="29"/>
        <v>DHA1470DHA1160DHA1932DHA3250S</v>
      </c>
      <c r="G1920" t="s">
        <v>501</v>
      </c>
    </row>
    <row r="1921" spans="1:7" x14ac:dyDescent="0.25">
      <c r="A1921" t="s">
        <v>572</v>
      </c>
      <c r="B1921" t="s">
        <v>551</v>
      </c>
      <c r="C1921" t="s">
        <v>612</v>
      </c>
      <c r="D1921" t="s">
        <v>641</v>
      </c>
      <c r="E1921" t="s">
        <v>51</v>
      </c>
      <c r="F1921" t="str">
        <f t="shared" si="29"/>
        <v>DHA1470DHA1160DHA1932DHA3250L</v>
      </c>
      <c r="G1921" t="s">
        <v>504</v>
      </c>
    </row>
    <row r="1922" spans="1:7" x14ac:dyDescent="0.25">
      <c r="A1922" t="s">
        <v>572</v>
      </c>
      <c r="B1922" t="s">
        <v>551</v>
      </c>
      <c r="C1922" t="s">
        <v>613</v>
      </c>
      <c r="D1922" t="s">
        <v>639</v>
      </c>
      <c r="E1922" t="s">
        <v>4</v>
      </c>
      <c r="F1922" t="str">
        <f t="shared" si="29"/>
        <v>DHA1470DHA1160DHA1934DHA3240S</v>
      </c>
      <c r="G1922" t="s">
        <v>501</v>
      </c>
    </row>
    <row r="1923" spans="1:7" x14ac:dyDescent="0.25">
      <c r="A1923" t="s">
        <v>572</v>
      </c>
      <c r="B1923" t="s">
        <v>551</v>
      </c>
      <c r="C1923" t="s">
        <v>613</v>
      </c>
      <c r="D1923" t="s">
        <v>639</v>
      </c>
      <c r="E1923" t="s">
        <v>51</v>
      </c>
      <c r="F1923" t="str">
        <f t="shared" ref="F1923:F1986" si="30">CONCATENATE(A1923,B1923,C1923,D1923,E1923)</f>
        <v>DHA1470DHA1160DHA1934DHA3240L</v>
      </c>
      <c r="G1923" t="s">
        <v>504</v>
      </c>
    </row>
    <row r="1924" spans="1:7" x14ac:dyDescent="0.25">
      <c r="A1924" t="s">
        <v>572</v>
      </c>
      <c r="B1924" t="s">
        <v>551</v>
      </c>
      <c r="C1924" t="s">
        <v>613</v>
      </c>
      <c r="D1924" t="s">
        <v>641</v>
      </c>
      <c r="E1924" t="s">
        <v>4</v>
      </c>
      <c r="F1924" t="str">
        <f t="shared" si="30"/>
        <v>DHA1470DHA1160DHA1934DHA3250S</v>
      </c>
      <c r="G1924" t="s">
        <v>501</v>
      </c>
    </row>
    <row r="1925" spans="1:7" x14ac:dyDescent="0.25">
      <c r="A1925" t="s">
        <v>572</v>
      </c>
      <c r="B1925" t="s">
        <v>551</v>
      </c>
      <c r="C1925" t="s">
        <v>613</v>
      </c>
      <c r="D1925" t="s">
        <v>641</v>
      </c>
      <c r="E1925" t="s">
        <v>51</v>
      </c>
      <c r="F1925" t="str">
        <f t="shared" si="30"/>
        <v>DHA1470DHA1160DHA1934DHA3250L</v>
      </c>
      <c r="G1925" t="s">
        <v>504</v>
      </c>
    </row>
    <row r="1926" spans="1:7" x14ac:dyDescent="0.25">
      <c r="A1926" t="s">
        <v>572</v>
      </c>
      <c r="B1926" t="s">
        <v>551</v>
      </c>
      <c r="C1926" t="s">
        <v>614</v>
      </c>
      <c r="D1926" t="s">
        <v>639</v>
      </c>
      <c r="E1926" t="s">
        <v>4</v>
      </c>
      <c r="F1926" t="str">
        <f t="shared" si="30"/>
        <v>DHA1470DHA1160DHA1936DHA3240S</v>
      </c>
      <c r="G1926" t="s">
        <v>501</v>
      </c>
    </row>
    <row r="1927" spans="1:7" x14ac:dyDescent="0.25">
      <c r="A1927" t="s">
        <v>572</v>
      </c>
      <c r="B1927" t="s">
        <v>551</v>
      </c>
      <c r="C1927" t="s">
        <v>614</v>
      </c>
      <c r="D1927" t="s">
        <v>639</v>
      </c>
      <c r="E1927" t="s">
        <v>51</v>
      </c>
      <c r="F1927" t="str">
        <f t="shared" si="30"/>
        <v>DHA1470DHA1160DHA1936DHA3240L</v>
      </c>
      <c r="G1927" t="s">
        <v>501</v>
      </c>
    </row>
    <row r="1928" spans="1:7" x14ac:dyDescent="0.25">
      <c r="A1928" t="s">
        <v>572</v>
      </c>
      <c r="B1928" t="s">
        <v>551</v>
      </c>
      <c r="C1928" t="s">
        <v>614</v>
      </c>
      <c r="D1928" t="s">
        <v>641</v>
      </c>
      <c r="E1928" t="s">
        <v>4</v>
      </c>
      <c r="F1928" t="str">
        <f t="shared" si="30"/>
        <v>DHA1470DHA1160DHA1936DHA3250S</v>
      </c>
      <c r="G1928" t="s">
        <v>501</v>
      </c>
    </row>
    <row r="1929" spans="1:7" x14ac:dyDescent="0.25">
      <c r="A1929" t="s">
        <v>572</v>
      </c>
      <c r="B1929" t="s">
        <v>551</v>
      </c>
      <c r="C1929" t="s">
        <v>614</v>
      </c>
      <c r="D1929" t="s">
        <v>641</v>
      </c>
      <c r="E1929" t="s">
        <v>51</v>
      </c>
      <c r="F1929" t="str">
        <f t="shared" si="30"/>
        <v>DHA1470DHA1160DHA1936DHA3250L</v>
      </c>
      <c r="G1929" t="s">
        <v>501</v>
      </c>
    </row>
    <row r="1930" spans="1:7" x14ac:dyDescent="0.25">
      <c r="A1930" t="s">
        <v>572</v>
      </c>
      <c r="B1930" t="s">
        <v>551</v>
      </c>
      <c r="C1930" t="s">
        <v>615</v>
      </c>
      <c r="D1930" t="s">
        <v>639</v>
      </c>
      <c r="E1930" t="s">
        <v>4</v>
      </c>
      <c r="F1930" t="str">
        <f t="shared" si="30"/>
        <v>DHA1470DHA1160DHA1938DHA3240S</v>
      </c>
      <c r="G1930" t="s">
        <v>501</v>
      </c>
    </row>
    <row r="1931" spans="1:7" x14ac:dyDescent="0.25">
      <c r="A1931" t="s">
        <v>572</v>
      </c>
      <c r="B1931" t="s">
        <v>551</v>
      </c>
      <c r="C1931" t="s">
        <v>615</v>
      </c>
      <c r="D1931" t="s">
        <v>639</v>
      </c>
      <c r="E1931" t="s">
        <v>51</v>
      </c>
      <c r="F1931" t="str">
        <f t="shared" si="30"/>
        <v>DHA1470DHA1160DHA1938DHA3240L</v>
      </c>
      <c r="G1931" t="s">
        <v>501</v>
      </c>
    </row>
    <row r="1932" spans="1:7" x14ac:dyDescent="0.25">
      <c r="A1932" t="s">
        <v>572</v>
      </c>
      <c r="B1932" t="s">
        <v>551</v>
      </c>
      <c r="C1932" t="s">
        <v>615</v>
      </c>
      <c r="D1932" t="s">
        <v>641</v>
      </c>
      <c r="E1932" t="s">
        <v>4</v>
      </c>
      <c r="F1932" t="str">
        <f t="shared" si="30"/>
        <v>DHA1470DHA1160DHA1938DHA3250S</v>
      </c>
      <c r="G1932" t="s">
        <v>501</v>
      </c>
    </row>
    <row r="1933" spans="1:7" x14ac:dyDescent="0.25">
      <c r="A1933" t="s">
        <v>572</v>
      </c>
      <c r="B1933" t="s">
        <v>551</v>
      </c>
      <c r="C1933" t="s">
        <v>615</v>
      </c>
      <c r="D1933" t="s">
        <v>641</v>
      </c>
      <c r="E1933" t="s">
        <v>51</v>
      </c>
      <c r="F1933" t="str">
        <f t="shared" si="30"/>
        <v>DHA1470DHA1160DHA1938DHA3250L</v>
      </c>
      <c r="G1933" t="s">
        <v>501</v>
      </c>
    </row>
    <row r="1934" spans="1:7" x14ac:dyDescent="0.25">
      <c r="A1934" t="s">
        <v>572</v>
      </c>
      <c r="B1934" t="s">
        <v>551</v>
      </c>
      <c r="C1934" t="s">
        <v>616</v>
      </c>
      <c r="D1934" t="s">
        <v>639</v>
      </c>
      <c r="E1934" t="s">
        <v>4</v>
      </c>
      <c r="F1934" t="str">
        <f t="shared" si="30"/>
        <v>DHA1470DHA1160DHA1940DHA3240S</v>
      </c>
      <c r="G1934" t="s">
        <v>501</v>
      </c>
    </row>
    <row r="1935" spans="1:7" x14ac:dyDescent="0.25">
      <c r="A1935" t="s">
        <v>572</v>
      </c>
      <c r="B1935" t="s">
        <v>551</v>
      </c>
      <c r="C1935" t="s">
        <v>616</v>
      </c>
      <c r="D1935" t="s">
        <v>639</v>
      </c>
      <c r="E1935" t="s">
        <v>51</v>
      </c>
      <c r="F1935" t="str">
        <f t="shared" si="30"/>
        <v>DHA1470DHA1160DHA1940DHA3240L</v>
      </c>
      <c r="G1935" t="s">
        <v>501</v>
      </c>
    </row>
    <row r="1936" spans="1:7" x14ac:dyDescent="0.25">
      <c r="A1936" t="s">
        <v>572</v>
      </c>
      <c r="B1936" t="s">
        <v>551</v>
      </c>
      <c r="C1936" t="s">
        <v>616</v>
      </c>
      <c r="D1936" t="s">
        <v>641</v>
      </c>
      <c r="E1936" t="s">
        <v>4</v>
      </c>
      <c r="F1936" t="str">
        <f t="shared" si="30"/>
        <v>DHA1470DHA1160DHA1940DHA3250S</v>
      </c>
      <c r="G1936" t="s">
        <v>501</v>
      </c>
    </row>
    <row r="1937" spans="1:7" x14ac:dyDescent="0.25">
      <c r="A1937" t="s">
        <v>572</v>
      </c>
      <c r="B1937" t="s">
        <v>551</v>
      </c>
      <c r="C1937" t="s">
        <v>616</v>
      </c>
      <c r="D1937" t="s">
        <v>641</v>
      </c>
      <c r="E1937" t="s">
        <v>51</v>
      </c>
      <c r="F1937" t="str">
        <f t="shared" si="30"/>
        <v>DHA1470DHA1160DHA1940DHA3250L</v>
      </c>
      <c r="G1937" t="s">
        <v>501</v>
      </c>
    </row>
    <row r="1938" spans="1:7" x14ac:dyDescent="0.25">
      <c r="A1938" t="s">
        <v>572</v>
      </c>
      <c r="B1938" t="s">
        <v>551</v>
      </c>
      <c r="C1938" t="s">
        <v>617</v>
      </c>
      <c r="D1938" t="s">
        <v>639</v>
      </c>
      <c r="E1938" t="s">
        <v>4</v>
      </c>
      <c r="F1938" t="str">
        <f t="shared" si="30"/>
        <v>DHA1470DHA1160DHA1942DHA3240S</v>
      </c>
      <c r="G1938" t="s">
        <v>501</v>
      </c>
    </row>
    <row r="1939" spans="1:7" x14ac:dyDescent="0.25">
      <c r="A1939" t="s">
        <v>572</v>
      </c>
      <c r="B1939" t="s">
        <v>551</v>
      </c>
      <c r="C1939" t="s">
        <v>617</v>
      </c>
      <c r="D1939" t="s">
        <v>639</v>
      </c>
      <c r="E1939" t="s">
        <v>51</v>
      </c>
      <c r="F1939" t="str">
        <f t="shared" si="30"/>
        <v>DHA1470DHA1160DHA1942DHA3240L</v>
      </c>
      <c r="G1939" t="s">
        <v>501</v>
      </c>
    </row>
    <row r="1940" spans="1:7" x14ac:dyDescent="0.25">
      <c r="A1940" t="s">
        <v>572</v>
      </c>
      <c r="B1940" t="s">
        <v>551</v>
      </c>
      <c r="C1940" t="s">
        <v>617</v>
      </c>
      <c r="D1940" t="s">
        <v>641</v>
      </c>
      <c r="E1940" t="s">
        <v>4</v>
      </c>
      <c r="F1940" t="str">
        <f t="shared" si="30"/>
        <v>DHA1470DHA1160DHA1942DHA3250S</v>
      </c>
      <c r="G1940" t="s">
        <v>501</v>
      </c>
    </row>
    <row r="1941" spans="1:7" x14ac:dyDescent="0.25">
      <c r="A1941" t="s">
        <v>572</v>
      </c>
      <c r="B1941" t="s">
        <v>551</v>
      </c>
      <c r="C1941" t="s">
        <v>617</v>
      </c>
      <c r="D1941" t="s">
        <v>641</v>
      </c>
      <c r="E1941" t="s">
        <v>51</v>
      </c>
      <c r="F1941" t="str">
        <f t="shared" si="30"/>
        <v>DHA1470DHA1160DHA1942DHA3250L</v>
      </c>
      <c r="G1941" t="s">
        <v>501</v>
      </c>
    </row>
    <row r="1942" spans="1:7" x14ac:dyDescent="0.25">
      <c r="A1942" t="s">
        <v>572</v>
      </c>
      <c r="B1942" t="s">
        <v>551</v>
      </c>
      <c r="C1942" t="s">
        <v>618</v>
      </c>
      <c r="D1942" t="s">
        <v>639</v>
      </c>
      <c r="E1942" t="s">
        <v>4</v>
      </c>
      <c r="F1942" t="str">
        <f t="shared" si="30"/>
        <v>DHA1470DHA1160DHA1944DHA3240S</v>
      </c>
      <c r="G1942" t="s">
        <v>501</v>
      </c>
    </row>
    <row r="1943" spans="1:7" x14ac:dyDescent="0.25">
      <c r="A1943" t="s">
        <v>572</v>
      </c>
      <c r="B1943" t="s">
        <v>551</v>
      </c>
      <c r="C1943" t="s">
        <v>618</v>
      </c>
      <c r="D1943" t="s">
        <v>639</v>
      </c>
      <c r="E1943" t="s">
        <v>51</v>
      </c>
      <c r="F1943" t="str">
        <f t="shared" si="30"/>
        <v>DHA1470DHA1160DHA1944DHA3240L</v>
      </c>
      <c r="G1943" t="s">
        <v>501</v>
      </c>
    </row>
    <row r="1944" spans="1:7" x14ac:dyDescent="0.25">
      <c r="A1944" t="s">
        <v>572</v>
      </c>
      <c r="B1944" t="s">
        <v>551</v>
      </c>
      <c r="C1944" t="s">
        <v>618</v>
      </c>
      <c r="D1944" t="s">
        <v>641</v>
      </c>
      <c r="E1944" t="s">
        <v>4</v>
      </c>
      <c r="F1944" t="str">
        <f t="shared" si="30"/>
        <v>DHA1470DHA1160DHA1944DHA3250S</v>
      </c>
      <c r="G1944" t="s">
        <v>501</v>
      </c>
    </row>
    <row r="1945" spans="1:7" x14ac:dyDescent="0.25">
      <c r="A1945" t="s">
        <v>572</v>
      </c>
      <c r="B1945" t="s">
        <v>551</v>
      </c>
      <c r="C1945" t="s">
        <v>618</v>
      </c>
      <c r="D1945" t="s">
        <v>641</v>
      </c>
      <c r="E1945" t="s">
        <v>51</v>
      </c>
      <c r="F1945" t="str">
        <f t="shared" si="30"/>
        <v>DHA1470DHA1160DHA1944DHA3250L</v>
      </c>
      <c r="G1945" t="s">
        <v>501</v>
      </c>
    </row>
    <row r="1946" spans="1:7" x14ac:dyDescent="0.25">
      <c r="A1946" t="s">
        <v>572</v>
      </c>
      <c r="B1946" t="s">
        <v>551</v>
      </c>
      <c r="C1946" t="s">
        <v>619</v>
      </c>
      <c r="D1946" t="s">
        <v>639</v>
      </c>
      <c r="E1946" t="s">
        <v>4</v>
      </c>
      <c r="F1946" t="str">
        <f t="shared" si="30"/>
        <v>DHA1470DHA1160DHA1946DHA3240S</v>
      </c>
      <c r="G1946" t="s">
        <v>501</v>
      </c>
    </row>
    <row r="1947" spans="1:7" x14ac:dyDescent="0.25">
      <c r="A1947" t="s">
        <v>572</v>
      </c>
      <c r="B1947" t="s">
        <v>551</v>
      </c>
      <c r="C1947" t="s">
        <v>619</v>
      </c>
      <c r="D1947" t="s">
        <v>639</v>
      </c>
      <c r="E1947" t="s">
        <v>51</v>
      </c>
      <c r="F1947" t="str">
        <f t="shared" si="30"/>
        <v>DHA1470DHA1160DHA1946DHA3240L</v>
      </c>
      <c r="G1947" t="s">
        <v>501</v>
      </c>
    </row>
    <row r="1948" spans="1:7" x14ac:dyDescent="0.25">
      <c r="A1948" t="s">
        <v>572</v>
      </c>
      <c r="B1948" t="s">
        <v>551</v>
      </c>
      <c r="C1948" t="s">
        <v>619</v>
      </c>
      <c r="D1948" t="s">
        <v>641</v>
      </c>
      <c r="E1948" t="s">
        <v>4</v>
      </c>
      <c r="F1948" t="str">
        <f t="shared" si="30"/>
        <v>DHA1470DHA1160DHA1946DHA3250S</v>
      </c>
      <c r="G1948" t="s">
        <v>501</v>
      </c>
    </row>
    <row r="1949" spans="1:7" x14ac:dyDescent="0.25">
      <c r="A1949" t="s">
        <v>572</v>
      </c>
      <c r="B1949" t="s">
        <v>551</v>
      </c>
      <c r="C1949" t="s">
        <v>619</v>
      </c>
      <c r="D1949" t="s">
        <v>641</v>
      </c>
      <c r="E1949" t="s">
        <v>51</v>
      </c>
      <c r="F1949" t="str">
        <f t="shared" si="30"/>
        <v>DHA1470DHA1160DHA1946DHA3250L</v>
      </c>
      <c r="G1949" t="s">
        <v>501</v>
      </c>
    </row>
    <row r="1950" spans="1:7" x14ac:dyDescent="0.25">
      <c r="A1950" t="s">
        <v>572</v>
      </c>
      <c r="B1950" t="s">
        <v>551</v>
      </c>
      <c r="C1950" t="s">
        <v>620</v>
      </c>
      <c r="D1950" t="s">
        <v>639</v>
      </c>
      <c r="E1950" t="s">
        <v>4</v>
      </c>
      <c r="F1950" t="str">
        <f t="shared" si="30"/>
        <v>DHA1470DHA1160DHA1948DHA3240S</v>
      </c>
      <c r="G1950" t="s">
        <v>723</v>
      </c>
    </row>
    <row r="1951" spans="1:7" x14ac:dyDescent="0.25">
      <c r="A1951" t="s">
        <v>572</v>
      </c>
      <c r="B1951" t="s">
        <v>551</v>
      </c>
      <c r="C1951" t="s">
        <v>620</v>
      </c>
      <c r="D1951" t="s">
        <v>639</v>
      </c>
      <c r="E1951" t="s">
        <v>51</v>
      </c>
      <c r="F1951" t="str">
        <f t="shared" si="30"/>
        <v>DHA1470DHA1160DHA1948DHA3240L</v>
      </c>
      <c r="G1951" t="s">
        <v>501</v>
      </c>
    </row>
    <row r="1952" spans="1:7" x14ac:dyDescent="0.25">
      <c r="A1952" t="s">
        <v>572</v>
      </c>
      <c r="B1952" t="s">
        <v>551</v>
      </c>
      <c r="C1952" t="s">
        <v>620</v>
      </c>
      <c r="D1952" t="s">
        <v>641</v>
      </c>
      <c r="E1952" t="s">
        <v>4</v>
      </c>
      <c r="F1952" t="str">
        <f t="shared" si="30"/>
        <v>DHA1470DHA1160DHA1948DHA3250S</v>
      </c>
      <c r="G1952" t="s">
        <v>723</v>
      </c>
    </row>
    <row r="1953" spans="1:7" x14ac:dyDescent="0.25">
      <c r="A1953" t="s">
        <v>572</v>
      </c>
      <c r="B1953" t="s">
        <v>551</v>
      </c>
      <c r="C1953" t="s">
        <v>620</v>
      </c>
      <c r="D1953" t="s">
        <v>641</v>
      </c>
      <c r="E1953" t="s">
        <v>51</v>
      </c>
      <c r="F1953" t="str">
        <f t="shared" si="30"/>
        <v>DHA1470DHA1160DHA1948DHA3250L</v>
      </c>
      <c r="G1953" t="s">
        <v>501</v>
      </c>
    </row>
    <row r="1954" spans="1:7" x14ac:dyDescent="0.25">
      <c r="A1954" t="s">
        <v>572</v>
      </c>
      <c r="B1954" t="s">
        <v>551</v>
      </c>
      <c r="C1954" t="s">
        <v>621</v>
      </c>
      <c r="D1954" t="s">
        <v>639</v>
      </c>
      <c r="E1954" t="s">
        <v>4</v>
      </c>
      <c r="F1954" t="str">
        <f t="shared" si="30"/>
        <v>DHA1470DHA1160DHA1950DHA3240S</v>
      </c>
      <c r="G1954" t="s">
        <v>723</v>
      </c>
    </row>
    <row r="1955" spans="1:7" x14ac:dyDescent="0.25">
      <c r="A1955" t="s">
        <v>572</v>
      </c>
      <c r="B1955" t="s">
        <v>551</v>
      </c>
      <c r="C1955" t="s">
        <v>621</v>
      </c>
      <c r="D1955" t="s">
        <v>639</v>
      </c>
      <c r="E1955" t="s">
        <v>51</v>
      </c>
      <c r="F1955" t="str">
        <f t="shared" si="30"/>
        <v>DHA1470DHA1160DHA1950DHA3240L</v>
      </c>
      <c r="G1955" t="s">
        <v>501</v>
      </c>
    </row>
    <row r="1956" spans="1:7" x14ac:dyDescent="0.25">
      <c r="A1956" t="s">
        <v>572</v>
      </c>
      <c r="B1956" t="s">
        <v>551</v>
      </c>
      <c r="C1956" t="s">
        <v>621</v>
      </c>
      <c r="D1956" t="s">
        <v>641</v>
      </c>
      <c r="E1956" t="s">
        <v>4</v>
      </c>
      <c r="F1956" t="str">
        <f t="shared" si="30"/>
        <v>DHA1470DHA1160DHA1950DHA3250S</v>
      </c>
      <c r="G1956" t="s">
        <v>723</v>
      </c>
    </row>
    <row r="1957" spans="1:7" x14ac:dyDescent="0.25">
      <c r="A1957" t="s">
        <v>572</v>
      </c>
      <c r="B1957" t="s">
        <v>551</v>
      </c>
      <c r="C1957" t="s">
        <v>621</v>
      </c>
      <c r="D1957" t="s">
        <v>641</v>
      </c>
      <c r="E1957" t="s">
        <v>51</v>
      </c>
      <c r="F1957" t="str">
        <f t="shared" si="30"/>
        <v>DHA1470DHA1160DHA1950DHA3250L</v>
      </c>
      <c r="G1957" t="s">
        <v>501</v>
      </c>
    </row>
    <row r="1958" spans="1:7" x14ac:dyDescent="0.25">
      <c r="A1958" t="s">
        <v>572</v>
      </c>
      <c r="B1958" t="s">
        <v>551</v>
      </c>
      <c r="C1958" t="s">
        <v>622</v>
      </c>
      <c r="D1958" t="s">
        <v>639</v>
      </c>
      <c r="E1958" t="s">
        <v>4</v>
      </c>
      <c r="F1958" t="str">
        <f t="shared" si="30"/>
        <v>DHA1470DHA1160DHA1952DHA3240S</v>
      </c>
      <c r="G1958" t="s">
        <v>723</v>
      </c>
    </row>
    <row r="1959" spans="1:7" x14ac:dyDescent="0.25">
      <c r="A1959" t="s">
        <v>572</v>
      </c>
      <c r="B1959" t="s">
        <v>551</v>
      </c>
      <c r="C1959" t="s">
        <v>622</v>
      </c>
      <c r="D1959" t="s">
        <v>639</v>
      </c>
      <c r="E1959" t="s">
        <v>51</v>
      </c>
      <c r="F1959" t="str">
        <f t="shared" si="30"/>
        <v>DHA1470DHA1160DHA1952DHA3240L</v>
      </c>
      <c r="G1959" t="s">
        <v>501</v>
      </c>
    </row>
    <row r="1960" spans="1:7" x14ac:dyDescent="0.25">
      <c r="A1960" t="s">
        <v>572</v>
      </c>
      <c r="B1960" t="s">
        <v>551</v>
      </c>
      <c r="C1960" t="s">
        <v>622</v>
      </c>
      <c r="D1960" t="s">
        <v>641</v>
      </c>
      <c r="E1960" t="s">
        <v>4</v>
      </c>
      <c r="F1960" t="str">
        <f t="shared" si="30"/>
        <v>DHA1470DHA1160DHA1952DHA3250S</v>
      </c>
      <c r="G1960" t="s">
        <v>723</v>
      </c>
    </row>
    <row r="1961" spans="1:7" x14ac:dyDescent="0.25">
      <c r="A1961" t="s">
        <v>572</v>
      </c>
      <c r="B1961" t="s">
        <v>551</v>
      </c>
      <c r="C1961" t="s">
        <v>622</v>
      </c>
      <c r="D1961" t="s">
        <v>641</v>
      </c>
      <c r="E1961" t="s">
        <v>51</v>
      </c>
      <c r="F1961" t="str">
        <f t="shared" si="30"/>
        <v>DHA1470DHA1160DHA1952DHA3250L</v>
      </c>
      <c r="G1961" t="s">
        <v>501</v>
      </c>
    </row>
    <row r="1962" spans="1:7" x14ac:dyDescent="0.25">
      <c r="A1962" t="s">
        <v>572</v>
      </c>
      <c r="B1962" t="s">
        <v>551</v>
      </c>
      <c r="C1962" t="s">
        <v>623</v>
      </c>
      <c r="D1962" t="s">
        <v>639</v>
      </c>
      <c r="E1962" t="s">
        <v>4</v>
      </c>
      <c r="F1962" t="str">
        <f t="shared" si="30"/>
        <v>DHA1470DHA1160DHA1954DHA3240S</v>
      </c>
      <c r="G1962" t="s">
        <v>723</v>
      </c>
    </row>
    <row r="1963" spans="1:7" x14ac:dyDescent="0.25">
      <c r="A1963" t="s">
        <v>572</v>
      </c>
      <c r="B1963" t="s">
        <v>551</v>
      </c>
      <c r="C1963" t="s">
        <v>623</v>
      </c>
      <c r="D1963" t="s">
        <v>639</v>
      </c>
      <c r="E1963" t="s">
        <v>51</v>
      </c>
      <c r="F1963" t="str">
        <f t="shared" si="30"/>
        <v>DHA1470DHA1160DHA1954DHA3240L</v>
      </c>
      <c r="G1963" t="s">
        <v>501</v>
      </c>
    </row>
    <row r="1964" spans="1:7" x14ac:dyDescent="0.25">
      <c r="A1964" t="s">
        <v>572</v>
      </c>
      <c r="B1964" t="s">
        <v>551</v>
      </c>
      <c r="C1964" t="s">
        <v>623</v>
      </c>
      <c r="D1964" t="s">
        <v>641</v>
      </c>
      <c r="E1964" t="s">
        <v>4</v>
      </c>
      <c r="F1964" t="str">
        <f t="shared" si="30"/>
        <v>DHA1470DHA1160DHA1954DHA3250S</v>
      </c>
      <c r="G1964" t="s">
        <v>723</v>
      </c>
    </row>
    <row r="1965" spans="1:7" x14ac:dyDescent="0.25">
      <c r="A1965" t="s">
        <v>572</v>
      </c>
      <c r="B1965" t="s">
        <v>551</v>
      </c>
      <c r="C1965" t="s">
        <v>623</v>
      </c>
      <c r="D1965" t="s">
        <v>641</v>
      </c>
      <c r="E1965" t="s">
        <v>51</v>
      </c>
      <c r="F1965" t="str">
        <f t="shared" si="30"/>
        <v>DHA1470DHA1160DHA1954DHA3250L</v>
      </c>
      <c r="G1965" t="s">
        <v>501</v>
      </c>
    </row>
    <row r="1966" spans="1:7" x14ac:dyDescent="0.25">
      <c r="A1966" t="s">
        <v>572</v>
      </c>
      <c r="B1966" t="s">
        <v>551</v>
      </c>
      <c r="C1966" t="s">
        <v>624</v>
      </c>
      <c r="D1966" t="s">
        <v>639</v>
      </c>
      <c r="E1966" t="s">
        <v>4</v>
      </c>
      <c r="F1966" t="str">
        <f t="shared" si="30"/>
        <v>DHA1470DHA1160DHA1956DHA3240S</v>
      </c>
      <c r="G1966" t="s">
        <v>723</v>
      </c>
    </row>
    <row r="1967" spans="1:7" x14ac:dyDescent="0.25">
      <c r="A1967" t="s">
        <v>572</v>
      </c>
      <c r="B1967" t="s">
        <v>551</v>
      </c>
      <c r="C1967" t="s">
        <v>624</v>
      </c>
      <c r="D1967" t="s">
        <v>639</v>
      </c>
      <c r="E1967" t="s">
        <v>51</v>
      </c>
      <c r="F1967" t="str">
        <f t="shared" si="30"/>
        <v>DHA1470DHA1160DHA1956DHA3240L</v>
      </c>
      <c r="G1967" t="s">
        <v>501</v>
      </c>
    </row>
    <row r="1968" spans="1:7" x14ac:dyDescent="0.25">
      <c r="A1968" t="s">
        <v>572</v>
      </c>
      <c r="B1968" t="s">
        <v>551</v>
      </c>
      <c r="C1968" t="s">
        <v>624</v>
      </c>
      <c r="D1968" t="s">
        <v>641</v>
      </c>
      <c r="E1968" t="s">
        <v>4</v>
      </c>
      <c r="F1968" t="str">
        <f t="shared" si="30"/>
        <v>DHA1470DHA1160DHA1956DHA3250S</v>
      </c>
      <c r="G1968" t="s">
        <v>723</v>
      </c>
    </row>
    <row r="1969" spans="1:7" x14ac:dyDescent="0.25">
      <c r="A1969" t="s">
        <v>572</v>
      </c>
      <c r="B1969" t="s">
        <v>551</v>
      </c>
      <c r="C1969" t="s">
        <v>624</v>
      </c>
      <c r="D1969" t="s">
        <v>641</v>
      </c>
      <c r="E1969" t="s">
        <v>51</v>
      </c>
      <c r="F1969" t="str">
        <f t="shared" si="30"/>
        <v>DHA1470DHA1160DHA1956DHA3250L</v>
      </c>
      <c r="G1969" t="s">
        <v>723</v>
      </c>
    </row>
    <row r="1970" spans="1:7" x14ac:dyDescent="0.25">
      <c r="A1970" t="s">
        <v>572</v>
      </c>
      <c r="B1970" t="s">
        <v>551</v>
      </c>
      <c r="C1970" t="s">
        <v>625</v>
      </c>
      <c r="D1970" t="s">
        <v>639</v>
      </c>
      <c r="E1970" t="s">
        <v>4</v>
      </c>
      <c r="F1970" t="str">
        <f t="shared" si="30"/>
        <v>DHA1470DHA1160DHA1958DHA3240S</v>
      </c>
      <c r="G1970" t="s">
        <v>723</v>
      </c>
    </row>
    <row r="1971" spans="1:7" x14ac:dyDescent="0.25">
      <c r="A1971" t="s">
        <v>572</v>
      </c>
      <c r="B1971" t="s">
        <v>551</v>
      </c>
      <c r="C1971" t="s">
        <v>625</v>
      </c>
      <c r="D1971" t="s">
        <v>639</v>
      </c>
      <c r="E1971" t="s">
        <v>51</v>
      </c>
      <c r="F1971" t="str">
        <f t="shared" si="30"/>
        <v>DHA1470DHA1160DHA1958DHA3240L</v>
      </c>
      <c r="G1971" t="s">
        <v>723</v>
      </c>
    </row>
    <row r="1972" spans="1:7" x14ac:dyDescent="0.25">
      <c r="A1972" t="s">
        <v>572</v>
      </c>
      <c r="B1972" t="s">
        <v>551</v>
      </c>
      <c r="C1972" t="s">
        <v>625</v>
      </c>
      <c r="D1972" t="s">
        <v>641</v>
      </c>
      <c r="E1972" t="s">
        <v>4</v>
      </c>
      <c r="F1972" t="str">
        <f t="shared" si="30"/>
        <v>DHA1470DHA1160DHA1958DHA3250S</v>
      </c>
      <c r="G1972" t="s">
        <v>723</v>
      </c>
    </row>
    <row r="1973" spans="1:7" x14ac:dyDescent="0.25">
      <c r="A1973" t="s">
        <v>572</v>
      </c>
      <c r="B1973" t="s">
        <v>551</v>
      </c>
      <c r="C1973" t="s">
        <v>625</v>
      </c>
      <c r="D1973" t="s">
        <v>641</v>
      </c>
      <c r="E1973" t="s">
        <v>51</v>
      </c>
      <c r="F1973" t="str">
        <f t="shared" si="30"/>
        <v>DHA1470DHA1160DHA1958DHA3250L</v>
      </c>
      <c r="G1973" t="s">
        <v>723</v>
      </c>
    </row>
    <row r="1974" spans="1:7" x14ac:dyDescent="0.25">
      <c r="A1974" t="s">
        <v>572</v>
      </c>
      <c r="B1974" t="s">
        <v>551</v>
      </c>
      <c r="C1974" t="s">
        <v>626</v>
      </c>
      <c r="D1974" t="s">
        <v>639</v>
      </c>
      <c r="E1974" t="s">
        <v>4</v>
      </c>
      <c r="F1974" t="str">
        <f t="shared" si="30"/>
        <v>DHA1470DHA1160DHA1960DHA3240S</v>
      </c>
      <c r="G1974" t="s">
        <v>723</v>
      </c>
    </row>
    <row r="1975" spans="1:7" x14ac:dyDescent="0.25">
      <c r="A1975" t="s">
        <v>572</v>
      </c>
      <c r="B1975" t="s">
        <v>551</v>
      </c>
      <c r="C1975" t="s">
        <v>626</v>
      </c>
      <c r="D1975" t="s">
        <v>639</v>
      </c>
      <c r="E1975" t="s">
        <v>51</v>
      </c>
      <c r="F1975" t="str">
        <f t="shared" si="30"/>
        <v>DHA1470DHA1160DHA1960DHA3240L</v>
      </c>
      <c r="G1975" t="s">
        <v>723</v>
      </c>
    </row>
    <row r="1976" spans="1:7" x14ac:dyDescent="0.25">
      <c r="A1976" t="s">
        <v>572</v>
      </c>
      <c r="B1976" t="s">
        <v>551</v>
      </c>
      <c r="C1976" t="s">
        <v>626</v>
      </c>
      <c r="D1976" t="s">
        <v>641</v>
      </c>
      <c r="E1976" t="s">
        <v>4</v>
      </c>
      <c r="F1976" t="str">
        <f t="shared" si="30"/>
        <v>DHA1470DHA1160DHA1960DHA3250S</v>
      </c>
      <c r="G1976" t="s">
        <v>723</v>
      </c>
    </row>
    <row r="1977" spans="1:7" x14ac:dyDescent="0.25">
      <c r="A1977" t="s">
        <v>572</v>
      </c>
      <c r="B1977" t="s">
        <v>551</v>
      </c>
      <c r="C1977" t="s">
        <v>626</v>
      </c>
      <c r="D1977" t="s">
        <v>641</v>
      </c>
      <c r="E1977" t="s">
        <v>51</v>
      </c>
      <c r="F1977" t="str">
        <f t="shared" si="30"/>
        <v>DHA1470DHA1160DHA1960DHA3250L</v>
      </c>
      <c r="G1977" t="s">
        <v>723</v>
      </c>
    </row>
    <row r="1978" spans="1:7" x14ac:dyDescent="0.25">
      <c r="A1978" t="s">
        <v>572</v>
      </c>
      <c r="B1978" t="s">
        <v>553</v>
      </c>
      <c r="C1978" t="s">
        <v>608</v>
      </c>
      <c r="D1978" t="s">
        <v>639</v>
      </c>
      <c r="E1978" t="s">
        <v>4</v>
      </c>
      <c r="F1978" t="str">
        <f t="shared" si="30"/>
        <v>DHA1470DHA1170DHA1924DHA3240S</v>
      </c>
      <c r="G1978" t="s">
        <v>504</v>
      </c>
    </row>
    <row r="1979" spans="1:7" x14ac:dyDescent="0.25">
      <c r="A1979" t="s">
        <v>572</v>
      </c>
      <c r="B1979" t="s">
        <v>553</v>
      </c>
      <c r="C1979" t="s">
        <v>608</v>
      </c>
      <c r="D1979" t="s">
        <v>639</v>
      </c>
      <c r="E1979" t="s">
        <v>51</v>
      </c>
      <c r="F1979" t="str">
        <f t="shared" si="30"/>
        <v>DHA1470DHA1170DHA1924DHA3240L</v>
      </c>
      <c r="G1979" t="s">
        <v>504</v>
      </c>
    </row>
    <row r="1980" spans="1:7" x14ac:dyDescent="0.25">
      <c r="A1980" t="s">
        <v>572</v>
      </c>
      <c r="B1980" t="s">
        <v>553</v>
      </c>
      <c r="C1980" t="s">
        <v>608</v>
      </c>
      <c r="D1980" t="s">
        <v>641</v>
      </c>
      <c r="E1980" t="s">
        <v>4</v>
      </c>
      <c r="F1980" t="str">
        <f t="shared" si="30"/>
        <v>DHA1470DHA1170DHA1924DHA3250S</v>
      </c>
      <c r="G1980" t="s">
        <v>501</v>
      </c>
    </row>
    <row r="1981" spans="1:7" x14ac:dyDescent="0.25">
      <c r="A1981" t="s">
        <v>572</v>
      </c>
      <c r="B1981" t="s">
        <v>553</v>
      </c>
      <c r="C1981" t="s">
        <v>608</v>
      </c>
      <c r="D1981" t="s">
        <v>641</v>
      </c>
      <c r="E1981" t="s">
        <v>51</v>
      </c>
      <c r="F1981" t="str">
        <f t="shared" si="30"/>
        <v>DHA1470DHA1170DHA1924DHA3250L</v>
      </c>
      <c r="G1981" t="s">
        <v>504</v>
      </c>
    </row>
    <row r="1982" spans="1:7" x14ac:dyDescent="0.25">
      <c r="A1982" t="s">
        <v>572</v>
      </c>
      <c r="B1982" t="s">
        <v>553</v>
      </c>
      <c r="C1982" t="s">
        <v>609</v>
      </c>
      <c r="D1982" t="s">
        <v>639</v>
      </c>
      <c r="E1982" t="s">
        <v>4</v>
      </c>
      <c r="F1982" t="str">
        <f t="shared" si="30"/>
        <v>DHA1470DHA1170DHA1926DHA3240S</v>
      </c>
      <c r="G1982" t="s">
        <v>501</v>
      </c>
    </row>
    <row r="1983" spans="1:7" x14ac:dyDescent="0.25">
      <c r="A1983" t="s">
        <v>572</v>
      </c>
      <c r="B1983" t="s">
        <v>553</v>
      </c>
      <c r="C1983" t="s">
        <v>609</v>
      </c>
      <c r="D1983" t="s">
        <v>639</v>
      </c>
      <c r="E1983" t="s">
        <v>51</v>
      </c>
      <c r="F1983" t="str">
        <f t="shared" si="30"/>
        <v>DHA1470DHA1170DHA1926DHA3240L</v>
      </c>
      <c r="G1983" t="s">
        <v>504</v>
      </c>
    </row>
    <row r="1984" spans="1:7" x14ac:dyDescent="0.25">
      <c r="A1984" t="s">
        <v>572</v>
      </c>
      <c r="B1984" t="s">
        <v>553</v>
      </c>
      <c r="C1984" t="s">
        <v>609</v>
      </c>
      <c r="D1984" t="s">
        <v>641</v>
      </c>
      <c r="E1984" t="s">
        <v>4</v>
      </c>
      <c r="F1984" t="str">
        <f t="shared" si="30"/>
        <v>DHA1470DHA1170DHA1926DHA3250S</v>
      </c>
      <c r="G1984" t="s">
        <v>501</v>
      </c>
    </row>
    <row r="1985" spans="1:7" x14ac:dyDescent="0.25">
      <c r="A1985" t="s">
        <v>572</v>
      </c>
      <c r="B1985" t="s">
        <v>553</v>
      </c>
      <c r="C1985" t="s">
        <v>609</v>
      </c>
      <c r="D1985" t="s">
        <v>641</v>
      </c>
      <c r="E1985" t="s">
        <v>51</v>
      </c>
      <c r="F1985" t="str">
        <f t="shared" si="30"/>
        <v>DHA1470DHA1170DHA1926DHA3250L</v>
      </c>
      <c r="G1985" t="s">
        <v>504</v>
      </c>
    </row>
    <row r="1986" spans="1:7" x14ac:dyDescent="0.25">
      <c r="A1986" t="s">
        <v>572</v>
      </c>
      <c r="B1986" t="s">
        <v>553</v>
      </c>
      <c r="C1986" t="s">
        <v>610</v>
      </c>
      <c r="D1986" t="s">
        <v>639</v>
      </c>
      <c r="E1986" t="s">
        <v>4</v>
      </c>
      <c r="F1986" t="str">
        <f t="shared" si="30"/>
        <v>DHA1470DHA1170DHA1928DHA3240S</v>
      </c>
      <c r="G1986" t="s">
        <v>501</v>
      </c>
    </row>
    <row r="1987" spans="1:7" x14ac:dyDescent="0.25">
      <c r="A1987" t="s">
        <v>572</v>
      </c>
      <c r="B1987" t="s">
        <v>553</v>
      </c>
      <c r="C1987" t="s">
        <v>610</v>
      </c>
      <c r="D1987" t="s">
        <v>639</v>
      </c>
      <c r="E1987" t="s">
        <v>51</v>
      </c>
      <c r="F1987" t="str">
        <f t="shared" ref="F1987:F2050" si="31">CONCATENATE(A1987,B1987,C1987,D1987,E1987)</f>
        <v>DHA1470DHA1170DHA1928DHA3240L</v>
      </c>
      <c r="G1987" t="s">
        <v>504</v>
      </c>
    </row>
    <row r="1988" spans="1:7" x14ac:dyDescent="0.25">
      <c r="A1988" t="s">
        <v>572</v>
      </c>
      <c r="B1988" t="s">
        <v>553</v>
      </c>
      <c r="C1988" t="s">
        <v>610</v>
      </c>
      <c r="D1988" t="s">
        <v>641</v>
      </c>
      <c r="E1988" t="s">
        <v>4</v>
      </c>
      <c r="F1988" t="str">
        <f t="shared" si="31"/>
        <v>DHA1470DHA1170DHA1928DHA3250S</v>
      </c>
      <c r="G1988" t="s">
        <v>501</v>
      </c>
    </row>
    <row r="1989" spans="1:7" x14ac:dyDescent="0.25">
      <c r="A1989" t="s">
        <v>572</v>
      </c>
      <c r="B1989" t="s">
        <v>553</v>
      </c>
      <c r="C1989" t="s">
        <v>610</v>
      </c>
      <c r="D1989" t="s">
        <v>641</v>
      </c>
      <c r="E1989" t="s">
        <v>51</v>
      </c>
      <c r="F1989" t="str">
        <f t="shared" si="31"/>
        <v>DHA1470DHA1170DHA1928DHA3250L</v>
      </c>
      <c r="G1989" t="s">
        <v>504</v>
      </c>
    </row>
    <row r="1990" spans="1:7" x14ac:dyDescent="0.25">
      <c r="A1990" t="s">
        <v>572</v>
      </c>
      <c r="B1990" t="s">
        <v>553</v>
      </c>
      <c r="C1990" t="s">
        <v>611</v>
      </c>
      <c r="D1990" t="s">
        <v>639</v>
      </c>
      <c r="E1990" t="s">
        <v>4</v>
      </c>
      <c r="F1990" t="str">
        <f t="shared" si="31"/>
        <v>DHA1470DHA1170DHA1930DHA3240S</v>
      </c>
      <c r="G1990" t="s">
        <v>501</v>
      </c>
    </row>
    <row r="1991" spans="1:7" x14ac:dyDescent="0.25">
      <c r="A1991" t="s">
        <v>572</v>
      </c>
      <c r="B1991" t="s">
        <v>553</v>
      </c>
      <c r="C1991" t="s">
        <v>611</v>
      </c>
      <c r="D1991" t="s">
        <v>639</v>
      </c>
      <c r="E1991" t="s">
        <v>51</v>
      </c>
      <c r="F1991" t="str">
        <f t="shared" si="31"/>
        <v>DHA1470DHA1170DHA1930DHA3240L</v>
      </c>
      <c r="G1991" t="s">
        <v>504</v>
      </c>
    </row>
    <row r="1992" spans="1:7" x14ac:dyDescent="0.25">
      <c r="A1992" t="s">
        <v>572</v>
      </c>
      <c r="B1992" t="s">
        <v>553</v>
      </c>
      <c r="C1992" t="s">
        <v>611</v>
      </c>
      <c r="D1992" t="s">
        <v>641</v>
      </c>
      <c r="E1992" t="s">
        <v>4</v>
      </c>
      <c r="F1992" t="str">
        <f t="shared" si="31"/>
        <v>DHA1470DHA1170DHA1930DHA3250S</v>
      </c>
      <c r="G1992" t="s">
        <v>501</v>
      </c>
    </row>
    <row r="1993" spans="1:7" x14ac:dyDescent="0.25">
      <c r="A1993" t="s">
        <v>572</v>
      </c>
      <c r="B1993" t="s">
        <v>553</v>
      </c>
      <c r="C1993" t="s">
        <v>611</v>
      </c>
      <c r="D1993" t="s">
        <v>641</v>
      </c>
      <c r="E1993" t="s">
        <v>51</v>
      </c>
      <c r="F1993" t="str">
        <f t="shared" si="31"/>
        <v>DHA1470DHA1170DHA1930DHA3250L</v>
      </c>
      <c r="G1993" t="s">
        <v>504</v>
      </c>
    </row>
    <row r="1994" spans="1:7" x14ac:dyDescent="0.25">
      <c r="A1994" t="s">
        <v>572</v>
      </c>
      <c r="B1994" t="s">
        <v>553</v>
      </c>
      <c r="C1994" t="s">
        <v>612</v>
      </c>
      <c r="D1994" t="s">
        <v>639</v>
      </c>
      <c r="E1994" t="s">
        <v>4</v>
      </c>
      <c r="F1994" t="str">
        <f t="shared" si="31"/>
        <v>DHA1470DHA1170DHA1932DHA3240S</v>
      </c>
      <c r="G1994" t="s">
        <v>501</v>
      </c>
    </row>
    <row r="1995" spans="1:7" x14ac:dyDescent="0.25">
      <c r="A1995" t="s">
        <v>572</v>
      </c>
      <c r="B1995" t="s">
        <v>553</v>
      </c>
      <c r="C1995" t="s">
        <v>612</v>
      </c>
      <c r="D1995" t="s">
        <v>639</v>
      </c>
      <c r="E1995" t="s">
        <v>51</v>
      </c>
      <c r="F1995" t="str">
        <f t="shared" si="31"/>
        <v>DHA1470DHA1170DHA1932DHA3240L</v>
      </c>
      <c r="G1995" t="s">
        <v>504</v>
      </c>
    </row>
    <row r="1996" spans="1:7" x14ac:dyDescent="0.25">
      <c r="A1996" t="s">
        <v>572</v>
      </c>
      <c r="B1996" t="s">
        <v>553</v>
      </c>
      <c r="C1996" t="s">
        <v>612</v>
      </c>
      <c r="D1996" t="s">
        <v>641</v>
      </c>
      <c r="E1996" t="s">
        <v>4</v>
      </c>
      <c r="F1996" t="str">
        <f t="shared" si="31"/>
        <v>DHA1470DHA1170DHA1932DHA3250S</v>
      </c>
      <c r="G1996" t="s">
        <v>501</v>
      </c>
    </row>
    <row r="1997" spans="1:7" x14ac:dyDescent="0.25">
      <c r="A1997" t="s">
        <v>572</v>
      </c>
      <c r="B1997" t="s">
        <v>553</v>
      </c>
      <c r="C1997" t="s">
        <v>612</v>
      </c>
      <c r="D1997" t="s">
        <v>641</v>
      </c>
      <c r="E1997" t="s">
        <v>51</v>
      </c>
      <c r="F1997" t="str">
        <f t="shared" si="31"/>
        <v>DHA1470DHA1170DHA1932DHA3250L</v>
      </c>
      <c r="G1997" t="s">
        <v>504</v>
      </c>
    </row>
    <row r="1998" spans="1:7" x14ac:dyDescent="0.25">
      <c r="A1998" t="s">
        <v>572</v>
      </c>
      <c r="B1998" t="s">
        <v>553</v>
      </c>
      <c r="C1998" t="s">
        <v>613</v>
      </c>
      <c r="D1998" t="s">
        <v>639</v>
      </c>
      <c r="E1998" t="s">
        <v>4</v>
      </c>
      <c r="F1998" t="str">
        <f t="shared" si="31"/>
        <v>DHA1470DHA1170DHA1934DHA3240S</v>
      </c>
      <c r="G1998" t="s">
        <v>501</v>
      </c>
    </row>
    <row r="1999" spans="1:7" x14ac:dyDescent="0.25">
      <c r="A1999" t="s">
        <v>572</v>
      </c>
      <c r="B1999" t="s">
        <v>553</v>
      </c>
      <c r="C1999" t="s">
        <v>613</v>
      </c>
      <c r="D1999" t="s">
        <v>639</v>
      </c>
      <c r="E1999" t="s">
        <v>51</v>
      </c>
      <c r="F1999" t="str">
        <f t="shared" si="31"/>
        <v>DHA1470DHA1170DHA1934DHA3240L</v>
      </c>
      <c r="G1999" t="s">
        <v>504</v>
      </c>
    </row>
    <row r="2000" spans="1:7" x14ac:dyDescent="0.25">
      <c r="A2000" t="s">
        <v>572</v>
      </c>
      <c r="B2000" t="s">
        <v>553</v>
      </c>
      <c r="C2000" t="s">
        <v>613</v>
      </c>
      <c r="D2000" t="s">
        <v>641</v>
      </c>
      <c r="E2000" t="s">
        <v>4</v>
      </c>
      <c r="F2000" t="str">
        <f t="shared" si="31"/>
        <v>DHA1470DHA1170DHA1934DHA3250S</v>
      </c>
      <c r="G2000" t="s">
        <v>501</v>
      </c>
    </row>
    <row r="2001" spans="1:7" x14ac:dyDescent="0.25">
      <c r="A2001" t="s">
        <v>572</v>
      </c>
      <c r="B2001" t="s">
        <v>553</v>
      </c>
      <c r="C2001" t="s">
        <v>613</v>
      </c>
      <c r="D2001" t="s">
        <v>641</v>
      </c>
      <c r="E2001" t="s">
        <v>51</v>
      </c>
      <c r="F2001" t="str">
        <f t="shared" si="31"/>
        <v>DHA1470DHA1170DHA1934DHA3250L</v>
      </c>
      <c r="G2001" t="s">
        <v>501</v>
      </c>
    </row>
    <row r="2002" spans="1:7" x14ac:dyDescent="0.25">
      <c r="A2002" t="s">
        <v>572</v>
      </c>
      <c r="B2002" t="s">
        <v>553</v>
      </c>
      <c r="C2002" t="s">
        <v>614</v>
      </c>
      <c r="D2002" t="s">
        <v>639</v>
      </c>
      <c r="E2002" t="s">
        <v>4</v>
      </c>
      <c r="F2002" t="str">
        <f t="shared" si="31"/>
        <v>DHA1470DHA1170DHA1936DHA3240S</v>
      </c>
      <c r="G2002" t="s">
        <v>501</v>
      </c>
    </row>
    <row r="2003" spans="1:7" x14ac:dyDescent="0.25">
      <c r="A2003" t="s">
        <v>572</v>
      </c>
      <c r="B2003" t="s">
        <v>553</v>
      </c>
      <c r="C2003" t="s">
        <v>614</v>
      </c>
      <c r="D2003" t="s">
        <v>639</v>
      </c>
      <c r="E2003" t="s">
        <v>51</v>
      </c>
      <c r="F2003" t="str">
        <f t="shared" si="31"/>
        <v>DHA1470DHA1170DHA1936DHA3240L</v>
      </c>
      <c r="G2003" t="s">
        <v>501</v>
      </c>
    </row>
    <row r="2004" spans="1:7" x14ac:dyDescent="0.25">
      <c r="A2004" t="s">
        <v>572</v>
      </c>
      <c r="B2004" t="s">
        <v>553</v>
      </c>
      <c r="C2004" t="s">
        <v>614</v>
      </c>
      <c r="D2004" t="s">
        <v>641</v>
      </c>
      <c r="E2004" t="s">
        <v>4</v>
      </c>
      <c r="F2004" t="str">
        <f t="shared" si="31"/>
        <v>DHA1470DHA1170DHA1936DHA3250S</v>
      </c>
      <c r="G2004" t="s">
        <v>501</v>
      </c>
    </row>
    <row r="2005" spans="1:7" x14ac:dyDescent="0.25">
      <c r="A2005" t="s">
        <v>572</v>
      </c>
      <c r="B2005" t="s">
        <v>553</v>
      </c>
      <c r="C2005" t="s">
        <v>614</v>
      </c>
      <c r="D2005" t="s">
        <v>641</v>
      </c>
      <c r="E2005" t="s">
        <v>51</v>
      </c>
      <c r="F2005" t="str">
        <f t="shared" si="31"/>
        <v>DHA1470DHA1170DHA1936DHA3250L</v>
      </c>
      <c r="G2005" t="s">
        <v>501</v>
      </c>
    </row>
    <row r="2006" spans="1:7" x14ac:dyDescent="0.25">
      <c r="A2006" t="s">
        <v>572</v>
      </c>
      <c r="B2006" t="s">
        <v>553</v>
      </c>
      <c r="C2006" t="s">
        <v>615</v>
      </c>
      <c r="D2006" t="s">
        <v>639</v>
      </c>
      <c r="E2006" t="s">
        <v>4</v>
      </c>
      <c r="F2006" t="str">
        <f t="shared" si="31"/>
        <v>DHA1470DHA1170DHA1938DHA3240S</v>
      </c>
      <c r="G2006" t="s">
        <v>501</v>
      </c>
    </row>
    <row r="2007" spans="1:7" x14ac:dyDescent="0.25">
      <c r="A2007" t="s">
        <v>572</v>
      </c>
      <c r="B2007" t="s">
        <v>553</v>
      </c>
      <c r="C2007" t="s">
        <v>615</v>
      </c>
      <c r="D2007" t="s">
        <v>639</v>
      </c>
      <c r="E2007" t="s">
        <v>51</v>
      </c>
      <c r="F2007" t="str">
        <f t="shared" si="31"/>
        <v>DHA1470DHA1170DHA1938DHA3240L</v>
      </c>
      <c r="G2007" t="s">
        <v>501</v>
      </c>
    </row>
    <row r="2008" spans="1:7" x14ac:dyDescent="0.25">
      <c r="A2008" t="s">
        <v>572</v>
      </c>
      <c r="B2008" t="s">
        <v>553</v>
      </c>
      <c r="C2008" t="s">
        <v>615</v>
      </c>
      <c r="D2008" t="s">
        <v>641</v>
      </c>
      <c r="E2008" t="s">
        <v>4</v>
      </c>
      <c r="F2008" t="str">
        <f t="shared" si="31"/>
        <v>DHA1470DHA1170DHA1938DHA3250S</v>
      </c>
      <c r="G2008" t="s">
        <v>501</v>
      </c>
    </row>
    <row r="2009" spans="1:7" x14ac:dyDescent="0.25">
      <c r="A2009" t="s">
        <v>572</v>
      </c>
      <c r="B2009" t="s">
        <v>553</v>
      </c>
      <c r="C2009" t="s">
        <v>615</v>
      </c>
      <c r="D2009" t="s">
        <v>641</v>
      </c>
      <c r="E2009" t="s">
        <v>51</v>
      </c>
      <c r="F2009" t="str">
        <f t="shared" si="31"/>
        <v>DHA1470DHA1170DHA1938DHA3250L</v>
      </c>
      <c r="G2009" t="s">
        <v>501</v>
      </c>
    </row>
    <row r="2010" spans="1:7" x14ac:dyDescent="0.25">
      <c r="A2010" t="s">
        <v>572</v>
      </c>
      <c r="B2010" t="s">
        <v>553</v>
      </c>
      <c r="C2010" t="s">
        <v>616</v>
      </c>
      <c r="D2010" t="s">
        <v>639</v>
      </c>
      <c r="E2010" t="s">
        <v>4</v>
      </c>
      <c r="F2010" t="str">
        <f t="shared" si="31"/>
        <v>DHA1470DHA1170DHA1940DHA3240S</v>
      </c>
      <c r="G2010" t="s">
        <v>501</v>
      </c>
    </row>
    <row r="2011" spans="1:7" x14ac:dyDescent="0.25">
      <c r="A2011" t="s">
        <v>572</v>
      </c>
      <c r="B2011" t="s">
        <v>553</v>
      </c>
      <c r="C2011" t="s">
        <v>616</v>
      </c>
      <c r="D2011" t="s">
        <v>639</v>
      </c>
      <c r="E2011" t="s">
        <v>51</v>
      </c>
      <c r="F2011" t="str">
        <f t="shared" si="31"/>
        <v>DHA1470DHA1170DHA1940DHA3240L</v>
      </c>
      <c r="G2011" t="s">
        <v>501</v>
      </c>
    </row>
    <row r="2012" spans="1:7" x14ac:dyDescent="0.25">
      <c r="A2012" t="s">
        <v>572</v>
      </c>
      <c r="B2012" t="s">
        <v>553</v>
      </c>
      <c r="C2012" t="s">
        <v>616</v>
      </c>
      <c r="D2012" t="s">
        <v>641</v>
      </c>
      <c r="E2012" t="s">
        <v>4</v>
      </c>
      <c r="F2012" t="str">
        <f t="shared" si="31"/>
        <v>DHA1470DHA1170DHA1940DHA3250S</v>
      </c>
      <c r="G2012" t="s">
        <v>501</v>
      </c>
    </row>
    <row r="2013" spans="1:7" x14ac:dyDescent="0.25">
      <c r="A2013" t="s">
        <v>572</v>
      </c>
      <c r="B2013" t="s">
        <v>553</v>
      </c>
      <c r="C2013" t="s">
        <v>616</v>
      </c>
      <c r="D2013" t="s">
        <v>641</v>
      </c>
      <c r="E2013" t="s">
        <v>51</v>
      </c>
      <c r="F2013" t="str">
        <f t="shared" si="31"/>
        <v>DHA1470DHA1170DHA1940DHA3250L</v>
      </c>
      <c r="G2013" t="s">
        <v>501</v>
      </c>
    </row>
    <row r="2014" spans="1:7" x14ac:dyDescent="0.25">
      <c r="A2014" t="s">
        <v>572</v>
      </c>
      <c r="B2014" t="s">
        <v>553</v>
      </c>
      <c r="C2014" t="s">
        <v>617</v>
      </c>
      <c r="D2014" t="s">
        <v>639</v>
      </c>
      <c r="E2014" t="s">
        <v>4</v>
      </c>
      <c r="F2014" t="str">
        <f t="shared" si="31"/>
        <v>DHA1470DHA1170DHA1942DHA3240S</v>
      </c>
      <c r="G2014" t="s">
        <v>501</v>
      </c>
    </row>
    <row r="2015" spans="1:7" x14ac:dyDescent="0.25">
      <c r="A2015" t="s">
        <v>572</v>
      </c>
      <c r="B2015" t="s">
        <v>553</v>
      </c>
      <c r="C2015" t="s">
        <v>617</v>
      </c>
      <c r="D2015" t="s">
        <v>639</v>
      </c>
      <c r="E2015" t="s">
        <v>51</v>
      </c>
      <c r="F2015" t="str">
        <f t="shared" si="31"/>
        <v>DHA1470DHA1170DHA1942DHA3240L</v>
      </c>
      <c r="G2015" t="s">
        <v>501</v>
      </c>
    </row>
    <row r="2016" spans="1:7" x14ac:dyDescent="0.25">
      <c r="A2016" t="s">
        <v>572</v>
      </c>
      <c r="B2016" t="s">
        <v>553</v>
      </c>
      <c r="C2016" t="s">
        <v>617</v>
      </c>
      <c r="D2016" t="s">
        <v>641</v>
      </c>
      <c r="E2016" t="s">
        <v>4</v>
      </c>
      <c r="F2016" t="str">
        <f t="shared" si="31"/>
        <v>DHA1470DHA1170DHA1942DHA3250S</v>
      </c>
      <c r="G2016" t="s">
        <v>501</v>
      </c>
    </row>
    <row r="2017" spans="1:7" x14ac:dyDescent="0.25">
      <c r="A2017" t="s">
        <v>572</v>
      </c>
      <c r="B2017" t="s">
        <v>553</v>
      </c>
      <c r="C2017" t="s">
        <v>617</v>
      </c>
      <c r="D2017" t="s">
        <v>641</v>
      </c>
      <c r="E2017" t="s">
        <v>51</v>
      </c>
      <c r="F2017" t="str">
        <f t="shared" si="31"/>
        <v>DHA1470DHA1170DHA1942DHA3250L</v>
      </c>
      <c r="G2017" t="s">
        <v>501</v>
      </c>
    </row>
    <row r="2018" spans="1:7" x14ac:dyDescent="0.25">
      <c r="A2018" t="s">
        <v>572</v>
      </c>
      <c r="B2018" t="s">
        <v>553</v>
      </c>
      <c r="C2018" t="s">
        <v>618</v>
      </c>
      <c r="D2018" t="s">
        <v>639</v>
      </c>
      <c r="E2018" t="s">
        <v>4</v>
      </c>
      <c r="F2018" t="str">
        <f t="shared" si="31"/>
        <v>DHA1470DHA1170DHA1944DHA3240S</v>
      </c>
      <c r="G2018" t="s">
        <v>501</v>
      </c>
    </row>
    <row r="2019" spans="1:7" x14ac:dyDescent="0.25">
      <c r="A2019" t="s">
        <v>572</v>
      </c>
      <c r="B2019" t="s">
        <v>553</v>
      </c>
      <c r="C2019" t="s">
        <v>618</v>
      </c>
      <c r="D2019" t="s">
        <v>639</v>
      </c>
      <c r="E2019" t="s">
        <v>51</v>
      </c>
      <c r="F2019" t="str">
        <f t="shared" si="31"/>
        <v>DHA1470DHA1170DHA1944DHA3240L</v>
      </c>
      <c r="G2019" t="s">
        <v>501</v>
      </c>
    </row>
    <row r="2020" spans="1:7" x14ac:dyDescent="0.25">
      <c r="A2020" t="s">
        <v>572</v>
      </c>
      <c r="B2020" t="s">
        <v>553</v>
      </c>
      <c r="C2020" t="s">
        <v>618</v>
      </c>
      <c r="D2020" t="s">
        <v>641</v>
      </c>
      <c r="E2020" t="s">
        <v>4</v>
      </c>
      <c r="F2020" t="str">
        <f t="shared" si="31"/>
        <v>DHA1470DHA1170DHA1944DHA3250S</v>
      </c>
      <c r="G2020" t="s">
        <v>501</v>
      </c>
    </row>
    <row r="2021" spans="1:7" x14ac:dyDescent="0.25">
      <c r="A2021" t="s">
        <v>572</v>
      </c>
      <c r="B2021" t="s">
        <v>553</v>
      </c>
      <c r="C2021" t="s">
        <v>618</v>
      </c>
      <c r="D2021" t="s">
        <v>641</v>
      </c>
      <c r="E2021" t="s">
        <v>51</v>
      </c>
      <c r="F2021" t="str">
        <f t="shared" si="31"/>
        <v>DHA1470DHA1170DHA1944DHA3250L</v>
      </c>
      <c r="G2021" t="s">
        <v>501</v>
      </c>
    </row>
    <row r="2022" spans="1:7" x14ac:dyDescent="0.25">
      <c r="A2022" t="s">
        <v>572</v>
      </c>
      <c r="B2022" t="s">
        <v>553</v>
      </c>
      <c r="C2022" t="s">
        <v>619</v>
      </c>
      <c r="D2022" t="s">
        <v>639</v>
      </c>
      <c r="E2022" t="s">
        <v>4</v>
      </c>
      <c r="F2022" t="str">
        <f t="shared" si="31"/>
        <v>DHA1470DHA1170DHA1946DHA3240S</v>
      </c>
      <c r="G2022" t="s">
        <v>501</v>
      </c>
    </row>
    <row r="2023" spans="1:7" x14ac:dyDescent="0.25">
      <c r="A2023" t="s">
        <v>572</v>
      </c>
      <c r="B2023" t="s">
        <v>553</v>
      </c>
      <c r="C2023" t="s">
        <v>619</v>
      </c>
      <c r="D2023" t="s">
        <v>639</v>
      </c>
      <c r="E2023" t="s">
        <v>51</v>
      </c>
      <c r="F2023" t="str">
        <f t="shared" si="31"/>
        <v>DHA1470DHA1170DHA1946DHA3240L</v>
      </c>
      <c r="G2023" t="s">
        <v>501</v>
      </c>
    </row>
    <row r="2024" spans="1:7" x14ac:dyDescent="0.25">
      <c r="A2024" t="s">
        <v>572</v>
      </c>
      <c r="B2024" t="s">
        <v>553</v>
      </c>
      <c r="C2024" t="s">
        <v>619</v>
      </c>
      <c r="D2024" t="s">
        <v>641</v>
      </c>
      <c r="E2024" t="s">
        <v>4</v>
      </c>
      <c r="F2024" t="str">
        <f t="shared" si="31"/>
        <v>DHA1470DHA1170DHA1946DHA3250S</v>
      </c>
      <c r="G2024" t="s">
        <v>723</v>
      </c>
    </row>
    <row r="2025" spans="1:7" x14ac:dyDescent="0.25">
      <c r="A2025" t="s">
        <v>572</v>
      </c>
      <c r="B2025" t="s">
        <v>553</v>
      </c>
      <c r="C2025" t="s">
        <v>619</v>
      </c>
      <c r="D2025" t="s">
        <v>641</v>
      </c>
      <c r="E2025" t="s">
        <v>51</v>
      </c>
      <c r="F2025" t="str">
        <f t="shared" si="31"/>
        <v>DHA1470DHA1170DHA1946DHA3250L</v>
      </c>
      <c r="G2025" t="s">
        <v>501</v>
      </c>
    </row>
    <row r="2026" spans="1:7" x14ac:dyDescent="0.25">
      <c r="A2026" t="s">
        <v>572</v>
      </c>
      <c r="B2026" t="s">
        <v>553</v>
      </c>
      <c r="C2026" t="s">
        <v>620</v>
      </c>
      <c r="D2026" t="s">
        <v>639</v>
      </c>
      <c r="E2026" t="s">
        <v>4</v>
      </c>
      <c r="F2026" t="str">
        <f t="shared" si="31"/>
        <v>DHA1470DHA1170DHA1948DHA3240S</v>
      </c>
      <c r="G2026" t="s">
        <v>723</v>
      </c>
    </row>
    <row r="2027" spans="1:7" x14ac:dyDescent="0.25">
      <c r="A2027" t="s">
        <v>572</v>
      </c>
      <c r="B2027" t="s">
        <v>553</v>
      </c>
      <c r="C2027" t="s">
        <v>620</v>
      </c>
      <c r="D2027" t="s">
        <v>639</v>
      </c>
      <c r="E2027" t="s">
        <v>51</v>
      </c>
      <c r="F2027" t="str">
        <f t="shared" si="31"/>
        <v>DHA1470DHA1170DHA1948DHA3240L</v>
      </c>
      <c r="G2027" t="s">
        <v>501</v>
      </c>
    </row>
    <row r="2028" spans="1:7" x14ac:dyDescent="0.25">
      <c r="A2028" t="s">
        <v>572</v>
      </c>
      <c r="B2028" t="s">
        <v>553</v>
      </c>
      <c r="C2028" t="s">
        <v>620</v>
      </c>
      <c r="D2028" t="s">
        <v>641</v>
      </c>
      <c r="E2028" t="s">
        <v>4</v>
      </c>
      <c r="F2028" t="str">
        <f t="shared" si="31"/>
        <v>DHA1470DHA1170DHA1948DHA3250S</v>
      </c>
      <c r="G2028" t="s">
        <v>723</v>
      </c>
    </row>
    <row r="2029" spans="1:7" x14ac:dyDescent="0.25">
      <c r="A2029" t="s">
        <v>572</v>
      </c>
      <c r="B2029" t="s">
        <v>553</v>
      </c>
      <c r="C2029" t="s">
        <v>620</v>
      </c>
      <c r="D2029" t="s">
        <v>641</v>
      </c>
      <c r="E2029" t="s">
        <v>51</v>
      </c>
      <c r="F2029" t="str">
        <f t="shared" si="31"/>
        <v>DHA1470DHA1170DHA1948DHA3250L</v>
      </c>
      <c r="G2029" t="s">
        <v>501</v>
      </c>
    </row>
    <row r="2030" spans="1:7" x14ac:dyDescent="0.25">
      <c r="A2030" t="s">
        <v>572</v>
      </c>
      <c r="B2030" t="s">
        <v>553</v>
      </c>
      <c r="C2030" t="s">
        <v>621</v>
      </c>
      <c r="D2030" t="s">
        <v>639</v>
      </c>
      <c r="E2030" t="s">
        <v>4</v>
      </c>
      <c r="F2030" t="str">
        <f t="shared" si="31"/>
        <v>DHA1470DHA1170DHA1950DHA3240S</v>
      </c>
      <c r="G2030" t="s">
        <v>723</v>
      </c>
    </row>
    <row r="2031" spans="1:7" x14ac:dyDescent="0.25">
      <c r="A2031" t="s">
        <v>572</v>
      </c>
      <c r="B2031" t="s">
        <v>553</v>
      </c>
      <c r="C2031" t="s">
        <v>621</v>
      </c>
      <c r="D2031" t="s">
        <v>639</v>
      </c>
      <c r="E2031" t="s">
        <v>51</v>
      </c>
      <c r="F2031" t="str">
        <f t="shared" si="31"/>
        <v>DHA1470DHA1170DHA1950DHA3240L</v>
      </c>
      <c r="G2031" t="s">
        <v>501</v>
      </c>
    </row>
    <row r="2032" spans="1:7" x14ac:dyDescent="0.25">
      <c r="A2032" t="s">
        <v>572</v>
      </c>
      <c r="B2032" t="s">
        <v>553</v>
      </c>
      <c r="C2032" t="s">
        <v>621</v>
      </c>
      <c r="D2032" t="s">
        <v>641</v>
      </c>
      <c r="E2032" t="s">
        <v>4</v>
      </c>
      <c r="F2032" t="str">
        <f t="shared" si="31"/>
        <v>DHA1470DHA1170DHA1950DHA3250S</v>
      </c>
      <c r="G2032" t="s">
        <v>723</v>
      </c>
    </row>
    <row r="2033" spans="1:7" x14ac:dyDescent="0.25">
      <c r="A2033" t="s">
        <v>572</v>
      </c>
      <c r="B2033" t="s">
        <v>553</v>
      </c>
      <c r="C2033" t="s">
        <v>621</v>
      </c>
      <c r="D2033" t="s">
        <v>641</v>
      </c>
      <c r="E2033" t="s">
        <v>51</v>
      </c>
      <c r="F2033" t="str">
        <f t="shared" si="31"/>
        <v>DHA1470DHA1170DHA1950DHA3250L</v>
      </c>
      <c r="G2033" t="s">
        <v>501</v>
      </c>
    </row>
    <row r="2034" spans="1:7" x14ac:dyDescent="0.25">
      <c r="A2034" t="s">
        <v>572</v>
      </c>
      <c r="B2034" t="s">
        <v>553</v>
      </c>
      <c r="C2034" t="s">
        <v>622</v>
      </c>
      <c r="D2034" t="s">
        <v>639</v>
      </c>
      <c r="E2034" t="s">
        <v>4</v>
      </c>
      <c r="F2034" t="str">
        <f t="shared" si="31"/>
        <v>DHA1470DHA1170DHA1952DHA3240S</v>
      </c>
      <c r="G2034" t="s">
        <v>723</v>
      </c>
    </row>
    <row r="2035" spans="1:7" x14ac:dyDescent="0.25">
      <c r="A2035" t="s">
        <v>572</v>
      </c>
      <c r="B2035" t="s">
        <v>553</v>
      </c>
      <c r="C2035" t="s">
        <v>622</v>
      </c>
      <c r="D2035" t="s">
        <v>639</v>
      </c>
      <c r="E2035" t="s">
        <v>51</v>
      </c>
      <c r="F2035" t="str">
        <f t="shared" si="31"/>
        <v>DHA1470DHA1170DHA1952DHA3240L</v>
      </c>
      <c r="G2035" t="s">
        <v>501</v>
      </c>
    </row>
    <row r="2036" spans="1:7" x14ac:dyDescent="0.25">
      <c r="A2036" t="s">
        <v>572</v>
      </c>
      <c r="B2036" t="s">
        <v>553</v>
      </c>
      <c r="C2036" t="s">
        <v>622</v>
      </c>
      <c r="D2036" t="s">
        <v>641</v>
      </c>
      <c r="E2036" t="s">
        <v>4</v>
      </c>
      <c r="F2036" t="str">
        <f t="shared" si="31"/>
        <v>DHA1470DHA1170DHA1952DHA3250S</v>
      </c>
      <c r="G2036" t="s">
        <v>723</v>
      </c>
    </row>
    <row r="2037" spans="1:7" x14ac:dyDescent="0.25">
      <c r="A2037" t="s">
        <v>572</v>
      </c>
      <c r="B2037" t="s">
        <v>553</v>
      </c>
      <c r="C2037" t="s">
        <v>622</v>
      </c>
      <c r="D2037" t="s">
        <v>641</v>
      </c>
      <c r="E2037" t="s">
        <v>51</v>
      </c>
      <c r="F2037" t="str">
        <f t="shared" si="31"/>
        <v>DHA1470DHA1170DHA1952DHA3250L</v>
      </c>
      <c r="G2037" t="s">
        <v>501</v>
      </c>
    </row>
    <row r="2038" spans="1:7" x14ac:dyDescent="0.25">
      <c r="A2038" t="s">
        <v>572</v>
      </c>
      <c r="B2038" t="s">
        <v>553</v>
      </c>
      <c r="C2038" t="s">
        <v>623</v>
      </c>
      <c r="D2038" t="s">
        <v>639</v>
      </c>
      <c r="E2038" t="s">
        <v>4</v>
      </c>
      <c r="F2038" t="str">
        <f t="shared" si="31"/>
        <v>DHA1470DHA1170DHA1954DHA3240S</v>
      </c>
      <c r="G2038" t="s">
        <v>723</v>
      </c>
    </row>
    <row r="2039" spans="1:7" x14ac:dyDescent="0.25">
      <c r="A2039" t="s">
        <v>572</v>
      </c>
      <c r="B2039" t="s">
        <v>553</v>
      </c>
      <c r="C2039" t="s">
        <v>623</v>
      </c>
      <c r="D2039" t="s">
        <v>639</v>
      </c>
      <c r="E2039" t="s">
        <v>51</v>
      </c>
      <c r="F2039" t="str">
        <f t="shared" si="31"/>
        <v>DHA1470DHA1170DHA1954DHA3240L</v>
      </c>
      <c r="G2039" t="s">
        <v>501</v>
      </c>
    </row>
    <row r="2040" spans="1:7" x14ac:dyDescent="0.25">
      <c r="A2040" t="s">
        <v>572</v>
      </c>
      <c r="B2040" t="s">
        <v>553</v>
      </c>
      <c r="C2040" t="s">
        <v>623</v>
      </c>
      <c r="D2040" t="s">
        <v>641</v>
      </c>
      <c r="E2040" t="s">
        <v>4</v>
      </c>
      <c r="F2040" t="str">
        <f t="shared" si="31"/>
        <v>DHA1470DHA1170DHA1954DHA3250S</v>
      </c>
      <c r="G2040" t="s">
        <v>723</v>
      </c>
    </row>
    <row r="2041" spans="1:7" x14ac:dyDescent="0.25">
      <c r="A2041" t="s">
        <v>572</v>
      </c>
      <c r="B2041" t="s">
        <v>553</v>
      </c>
      <c r="C2041" t="s">
        <v>623</v>
      </c>
      <c r="D2041" t="s">
        <v>641</v>
      </c>
      <c r="E2041" t="s">
        <v>51</v>
      </c>
      <c r="F2041" t="str">
        <f t="shared" si="31"/>
        <v>DHA1470DHA1170DHA1954DHA3250L</v>
      </c>
      <c r="G2041" t="s">
        <v>501</v>
      </c>
    </row>
    <row r="2042" spans="1:7" x14ac:dyDescent="0.25">
      <c r="A2042" t="s">
        <v>572</v>
      </c>
      <c r="B2042" t="s">
        <v>553</v>
      </c>
      <c r="C2042" t="s">
        <v>624</v>
      </c>
      <c r="D2042" t="s">
        <v>639</v>
      </c>
      <c r="E2042" t="s">
        <v>4</v>
      </c>
      <c r="F2042" t="str">
        <f t="shared" si="31"/>
        <v>DHA1470DHA1170DHA1956DHA3240S</v>
      </c>
      <c r="G2042" t="s">
        <v>723</v>
      </c>
    </row>
    <row r="2043" spans="1:7" x14ac:dyDescent="0.25">
      <c r="A2043" t="s">
        <v>572</v>
      </c>
      <c r="B2043" t="s">
        <v>553</v>
      </c>
      <c r="C2043" t="s">
        <v>624</v>
      </c>
      <c r="D2043" t="s">
        <v>639</v>
      </c>
      <c r="E2043" t="s">
        <v>51</v>
      </c>
      <c r="F2043" t="str">
        <f t="shared" si="31"/>
        <v>DHA1470DHA1170DHA1956DHA3240L</v>
      </c>
      <c r="G2043" t="s">
        <v>501</v>
      </c>
    </row>
    <row r="2044" spans="1:7" x14ac:dyDescent="0.25">
      <c r="A2044" t="s">
        <v>572</v>
      </c>
      <c r="B2044" t="s">
        <v>553</v>
      </c>
      <c r="C2044" t="s">
        <v>624</v>
      </c>
      <c r="D2044" t="s">
        <v>641</v>
      </c>
      <c r="E2044" t="s">
        <v>4</v>
      </c>
      <c r="F2044" t="str">
        <f t="shared" si="31"/>
        <v>DHA1470DHA1170DHA1956DHA3250S</v>
      </c>
      <c r="G2044" t="s">
        <v>723</v>
      </c>
    </row>
    <row r="2045" spans="1:7" x14ac:dyDescent="0.25">
      <c r="A2045" t="s">
        <v>572</v>
      </c>
      <c r="B2045" t="s">
        <v>553</v>
      </c>
      <c r="C2045" t="s">
        <v>624</v>
      </c>
      <c r="D2045" t="s">
        <v>641</v>
      </c>
      <c r="E2045" t="s">
        <v>51</v>
      </c>
      <c r="F2045" t="str">
        <f t="shared" si="31"/>
        <v>DHA1470DHA1170DHA1956DHA3250L</v>
      </c>
      <c r="G2045" t="s">
        <v>723</v>
      </c>
    </row>
    <row r="2046" spans="1:7" x14ac:dyDescent="0.25">
      <c r="A2046" t="s">
        <v>572</v>
      </c>
      <c r="B2046" t="s">
        <v>553</v>
      </c>
      <c r="C2046" t="s">
        <v>625</v>
      </c>
      <c r="D2046" t="s">
        <v>639</v>
      </c>
      <c r="E2046" t="s">
        <v>4</v>
      </c>
      <c r="F2046" t="str">
        <f t="shared" si="31"/>
        <v>DHA1470DHA1170DHA1958DHA3240S</v>
      </c>
      <c r="G2046" t="s">
        <v>723</v>
      </c>
    </row>
    <row r="2047" spans="1:7" x14ac:dyDescent="0.25">
      <c r="A2047" t="s">
        <v>572</v>
      </c>
      <c r="B2047" t="s">
        <v>553</v>
      </c>
      <c r="C2047" t="s">
        <v>625</v>
      </c>
      <c r="D2047" t="s">
        <v>639</v>
      </c>
      <c r="E2047" t="s">
        <v>51</v>
      </c>
      <c r="F2047" t="str">
        <f t="shared" si="31"/>
        <v>DHA1470DHA1170DHA1958DHA3240L</v>
      </c>
      <c r="G2047" t="s">
        <v>723</v>
      </c>
    </row>
    <row r="2048" spans="1:7" x14ac:dyDescent="0.25">
      <c r="A2048" t="s">
        <v>572</v>
      </c>
      <c r="B2048" t="s">
        <v>553</v>
      </c>
      <c r="C2048" t="s">
        <v>625</v>
      </c>
      <c r="D2048" t="s">
        <v>641</v>
      </c>
      <c r="E2048" t="s">
        <v>4</v>
      </c>
      <c r="F2048" t="str">
        <f t="shared" si="31"/>
        <v>DHA1470DHA1170DHA1958DHA3250S</v>
      </c>
      <c r="G2048" t="s">
        <v>723</v>
      </c>
    </row>
    <row r="2049" spans="1:7" x14ac:dyDescent="0.25">
      <c r="A2049" t="s">
        <v>572</v>
      </c>
      <c r="B2049" t="s">
        <v>553</v>
      </c>
      <c r="C2049" t="s">
        <v>625</v>
      </c>
      <c r="D2049" t="s">
        <v>641</v>
      </c>
      <c r="E2049" t="s">
        <v>51</v>
      </c>
      <c r="F2049" t="str">
        <f t="shared" si="31"/>
        <v>DHA1470DHA1170DHA1958DHA3250L</v>
      </c>
      <c r="G2049" t="s">
        <v>723</v>
      </c>
    </row>
    <row r="2050" spans="1:7" x14ac:dyDescent="0.25">
      <c r="A2050" t="s">
        <v>572</v>
      </c>
      <c r="B2050" t="s">
        <v>553</v>
      </c>
      <c r="C2050" t="s">
        <v>626</v>
      </c>
      <c r="D2050" t="s">
        <v>639</v>
      </c>
      <c r="E2050" t="s">
        <v>4</v>
      </c>
      <c r="F2050" t="str">
        <f t="shared" si="31"/>
        <v>DHA1470DHA1170DHA1960DHA3240S</v>
      </c>
      <c r="G2050" t="s">
        <v>723</v>
      </c>
    </row>
    <row r="2051" spans="1:7" x14ac:dyDescent="0.25">
      <c r="A2051" t="s">
        <v>572</v>
      </c>
      <c r="B2051" t="s">
        <v>553</v>
      </c>
      <c r="C2051" t="s">
        <v>626</v>
      </c>
      <c r="D2051" t="s">
        <v>639</v>
      </c>
      <c r="E2051" t="s">
        <v>51</v>
      </c>
      <c r="F2051" t="str">
        <f t="shared" ref="F2051:F2114" si="32">CONCATENATE(A2051,B2051,C2051,D2051,E2051)</f>
        <v>DHA1470DHA1170DHA1960DHA3240L</v>
      </c>
      <c r="G2051" t="s">
        <v>723</v>
      </c>
    </row>
    <row r="2052" spans="1:7" x14ac:dyDescent="0.25">
      <c r="A2052" t="s">
        <v>572</v>
      </c>
      <c r="B2052" t="s">
        <v>553</v>
      </c>
      <c r="C2052" t="s">
        <v>626</v>
      </c>
      <c r="D2052" t="s">
        <v>641</v>
      </c>
      <c r="E2052" t="s">
        <v>4</v>
      </c>
      <c r="F2052" t="str">
        <f t="shared" si="32"/>
        <v>DHA1470DHA1170DHA1960DHA3250S</v>
      </c>
      <c r="G2052" t="s">
        <v>723</v>
      </c>
    </row>
    <row r="2053" spans="1:7" x14ac:dyDescent="0.25">
      <c r="A2053" t="s">
        <v>572</v>
      </c>
      <c r="B2053" t="s">
        <v>553</v>
      </c>
      <c r="C2053" t="s">
        <v>626</v>
      </c>
      <c r="D2053" t="s">
        <v>641</v>
      </c>
      <c r="E2053" t="s">
        <v>51</v>
      </c>
      <c r="F2053" t="str">
        <f t="shared" si="32"/>
        <v>DHA1470DHA1170DHA1960DHA3250L</v>
      </c>
      <c r="G2053" t="s">
        <v>723</v>
      </c>
    </row>
    <row r="2054" spans="1:7" x14ac:dyDescent="0.25">
      <c r="A2054" t="s">
        <v>572</v>
      </c>
      <c r="B2054" t="s">
        <v>555</v>
      </c>
      <c r="C2054" t="s">
        <v>608</v>
      </c>
      <c r="D2054" t="s">
        <v>639</v>
      </c>
      <c r="E2054" t="s">
        <v>4</v>
      </c>
      <c r="F2054" t="str">
        <f t="shared" si="32"/>
        <v>DHA1470DHA1180DHA1924DHA3240S</v>
      </c>
      <c r="G2054" t="s">
        <v>504</v>
      </c>
    </row>
    <row r="2055" spans="1:7" x14ac:dyDescent="0.25">
      <c r="A2055" t="s">
        <v>572</v>
      </c>
      <c r="B2055" t="s">
        <v>555</v>
      </c>
      <c r="C2055" t="s">
        <v>608</v>
      </c>
      <c r="D2055" t="s">
        <v>639</v>
      </c>
      <c r="E2055" t="s">
        <v>51</v>
      </c>
      <c r="F2055" t="str">
        <f t="shared" si="32"/>
        <v>DHA1470DHA1180DHA1924DHA3240L</v>
      </c>
      <c r="G2055" t="s">
        <v>504</v>
      </c>
    </row>
    <row r="2056" spans="1:7" x14ac:dyDescent="0.25">
      <c r="A2056" t="s">
        <v>572</v>
      </c>
      <c r="B2056" t="s">
        <v>555</v>
      </c>
      <c r="C2056" t="s">
        <v>608</v>
      </c>
      <c r="D2056" t="s">
        <v>641</v>
      </c>
      <c r="E2056" t="s">
        <v>4</v>
      </c>
      <c r="F2056" t="str">
        <f t="shared" si="32"/>
        <v>DHA1470DHA1180DHA1924DHA3250S</v>
      </c>
      <c r="G2056" t="s">
        <v>504</v>
      </c>
    </row>
    <row r="2057" spans="1:7" x14ac:dyDescent="0.25">
      <c r="A2057" t="s">
        <v>572</v>
      </c>
      <c r="B2057" t="s">
        <v>555</v>
      </c>
      <c r="C2057" t="s">
        <v>608</v>
      </c>
      <c r="D2057" t="s">
        <v>641</v>
      </c>
      <c r="E2057" t="s">
        <v>51</v>
      </c>
      <c r="F2057" t="str">
        <f t="shared" si="32"/>
        <v>DHA1470DHA1180DHA1924DHA3250L</v>
      </c>
      <c r="G2057" t="s">
        <v>504</v>
      </c>
    </row>
    <row r="2058" spans="1:7" x14ac:dyDescent="0.25">
      <c r="A2058" t="s">
        <v>572</v>
      </c>
      <c r="B2058" t="s">
        <v>555</v>
      </c>
      <c r="C2058" t="s">
        <v>609</v>
      </c>
      <c r="D2058" t="s">
        <v>639</v>
      </c>
      <c r="E2058" t="s">
        <v>4</v>
      </c>
      <c r="F2058" t="str">
        <f t="shared" si="32"/>
        <v>DHA1470DHA1180DHA1926DHA3240S</v>
      </c>
      <c r="G2058" t="s">
        <v>504</v>
      </c>
    </row>
    <row r="2059" spans="1:7" x14ac:dyDescent="0.25">
      <c r="A2059" t="s">
        <v>572</v>
      </c>
      <c r="B2059" t="s">
        <v>555</v>
      </c>
      <c r="C2059" t="s">
        <v>609</v>
      </c>
      <c r="D2059" t="s">
        <v>639</v>
      </c>
      <c r="E2059" t="s">
        <v>51</v>
      </c>
      <c r="F2059" t="str">
        <f t="shared" si="32"/>
        <v>DHA1470DHA1180DHA1926DHA3240L</v>
      </c>
      <c r="G2059" t="s">
        <v>504</v>
      </c>
    </row>
    <row r="2060" spans="1:7" x14ac:dyDescent="0.25">
      <c r="A2060" t="s">
        <v>572</v>
      </c>
      <c r="B2060" t="s">
        <v>555</v>
      </c>
      <c r="C2060" t="s">
        <v>609</v>
      </c>
      <c r="D2060" t="s">
        <v>641</v>
      </c>
      <c r="E2060" t="s">
        <v>4</v>
      </c>
      <c r="F2060" t="str">
        <f t="shared" si="32"/>
        <v>DHA1470DHA1180DHA1926DHA3250S</v>
      </c>
      <c r="G2060" t="s">
        <v>504</v>
      </c>
    </row>
    <row r="2061" spans="1:7" x14ac:dyDescent="0.25">
      <c r="A2061" t="s">
        <v>572</v>
      </c>
      <c r="B2061" t="s">
        <v>555</v>
      </c>
      <c r="C2061" t="s">
        <v>609</v>
      </c>
      <c r="D2061" t="s">
        <v>641</v>
      </c>
      <c r="E2061" t="s">
        <v>51</v>
      </c>
      <c r="F2061" t="str">
        <f t="shared" si="32"/>
        <v>DHA1470DHA1180DHA1926DHA3250L</v>
      </c>
      <c r="G2061" t="s">
        <v>504</v>
      </c>
    </row>
    <row r="2062" spans="1:7" x14ac:dyDescent="0.25">
      <c r="A2062" t="s">
        <v>572</v>
      </c>
      <c r="B2062" t="s">
        <v>555</v>
      </c>
      <c r="C2062" t="s">
        <v>610</v>
      </c>
      <c r="D2062" t="s">
        <v>639</v>
      </c>
      <c r="E2062" t="s">
        <v>4</v>
      </c>
      <c r="F2062" t="str">
        <f t="shared" si="32"/>
        <v>DHA1470DHA1180DHA1928DHA3240S</v>
      </c>
      <c r="G2062" t="s">
        <v>501</v>
      </c>
    </row>
    <row r="2063" spans="1:7" x14ac:dyDescent="0.25">
      <c r="A2063" t="s">
        <v>572</v>
      </c>
      <c r="B2063" t="s">
        <v>555</v>
      </c>
      <c r="C2063" t="s">
        <v>610</v>
      </c>
      <c r="D2063" t="s">
        <v>639</v>
      </c>
      <c r="E2063" t="s">
        <v>51</v>
      </c>
      <c r="F2063" t="str">
        <f t="shared" si="32"/>
        <v>DHA1470DHA1180DHA1928DHA3240L</v>
      </c>
      <c r="G2063" t="s">
        <v>504</v>
      </c>
    </row>
    <row r="2064" spans="1:7" x14ac:dyDescent="0.25">
      <c r="A2064" t="s">
        <v>572</v>
      </c>
      <c r="B2064" t="s">
        <v>555</v>
      </c>
      <c r="C2064" t="s">
        <v>610</v>
      </c>
      <c r="D2064" t="s">
        <v>641</v>
      </c>
      <c r="E2064" t="s">
        <v>4</v>
      </c>
      <c r="F2064" t="str">
        <f t="shared" si="32"/>
        <v>DHA1470DHA1180DHA1928DHA3250S</v>
      </c>
      <c r="G2064" t="s">
        <v>501</v>
      </c>
    </row>
    <row r="2065" spans="1:7" x14ac:dyDescent="0.25">
      <c r="A2065" t="s">
        <v>572</v>
      </c>
      <c r="B2065" t="s">
        <v>555</v>
      </c>
      <c r="C2065" t="s">
        <v>610</v>
      </c>
      <c r="D2065" t="s">
        <v>641</v>
      </c>
      <c r="E2065" t="s">
        <v>51</v>
      </c>
      <c r="F2065" t="str">
        <f t="shared" si="32"/>
        <v>DHA1470DHA1180DHA1928DHA3250L</v>
      </c>
      <c r="G2065" t="s">
        <v>504</v>
      </c>
    </row>
    <row r="2066" spans="1:7" x14ac:dyDescent="0.25">
      <c r="A2066" t="s">
        <v>572</v>
      </c>
      <c r="B2066" t="s">
        <v>555</v>
      </c>
      <c r="C2066" t="s">
        <v>611</v>
      </c>
      <c r="D2066" t="s">
        <v>639</v>
      </c>
      <c r="E2066" t="s">
        <v>4</v>
      </c>
      <c r="F2066" t="str">
        <f t="shared" si="32"/>
        <v>DHA1470DHA1180DHA1930DHA3240S</v>
      </c>
      <c r="G2066" t="s">
        <v>501</v>
      </c>
    </row>
    <row r="2067" spans="1:7" x14ac:dyDescent="0.25">
      <c r="A2067" t="s">
        <v>572</v>
      </c>
      <c r="B2067" t="s">
        <v>555</v>
      </c>
      <c r="C2067" t="s">
        <v>611</v>
      </c>
      <c r="D2067" t="s">
        <v>639</v>
      </c>
      <c r="E2067" t="s">
        <v>51</v>
      </c>
      <c r="F2067" t="str">
        <f t="shared" si="32"/>
        <v>DHA1470DHA1180DHA1930DHA3240L</v>
      </c>
      <c r="G2067" t="s">
        <v>504</v>
      </c>
    </row>
    <row r="2068" spans="1:7" x14ac:dyDescent="0.25">
      <c r="A2068" t="s">
        <v>572</v>
      </c>
      <c r="B2068" t="s">
        <v>555</v>
      </c>
      <c r="C2068" t="s">
        <v>611</v>
      </c>
      <c r="D2068" t="s">
        <v>641</v>
      </c>
      <c r="E2068" t="s">
        <v>4</v>
      </c>
      <c r="F2068" t="str">
        <f t="shared" si="32"/>
        <v>DHA1470DHA1180DHA1930DHA3250S</v>
      </c>
      <c r="G2068" t="s">
        <v>501</v>
      </c>
    </row>
    <row r="2069" spans="1:7" x14ac:dyDescent="0.25">
      <c r="A2069" t="s">
        <v>572</v>
      </c>
      <c r="B2069" t="s">
        <v>555</v>
      </c>
      <c r="C2069" t="s">
        <v>611</v>
      </c>
      <c r="D2069" t="s">
        <v>641</v>
      </c>
      <c r="E2069" t="s">
        <v>51</v>
      </c>
      <c r="F2069" t="str">
        <f t="shared" si="32"/>
        <v>DHA1470DHA1180DHA1930DHA3250L</v>
      </c>
      <c r="G2069" t="s">
        <v>504</v>
      </c>
    </row>
    <row r="2070" spans="1:7" x14ac:dyDescent="0.25">
      <c r="A2070" t="s">
        <v>572</v>
      </c>
      <c r="B2070" t="s">
        <v>555</v>
      </c>
      <c r="C2070" t="s">
        <v>612</v>
      </c>
      <c r="D2070" t="s">
        <v>639</v>
      </c>
      <c r="E2070" t="s">
        <v>4</v>
      </c>
      <c r="F2070" t="str">
        <f t="shared" si="32"/>
        <v>DHA1470DHA1180DHA1932DHA3240S</v>
      </c>
      <c r="G2070" t="s">
        <v>501</v>
      </c>
    </row>
    <row r="2071" spans="1:7" x14ac:dyDescent="0.25">
      <c r="A2071" t="s">
        <v>572</v>
      </c>
      <c r="B2071" t="s">
        <v>555</v>
      </c>
      <c r="C2071" t="s">
        <v>612</v>
      </c>
      <c r="D2071" t="s">
        <v>639</v>
      </c>
      <c r="E2071" t="s">
        <v>51</v>
      </c>
      <c r="F2071" t="str">
        <f t="shared" si="32"/>
        <v>DHA1470DHA1180DHA1932DHA3240L</v>
      </c>
      <c r="G2071" t="s">
        <v>504</v>
      </c>
    </row>
    <row r="2072" spans="1:7" x14ac:dyDescent="0.25">
      <c r="A2072" t="s">
        <v>572</v>
      </c>
      <c r="B2072" t="s">
        <v>555</v>
      </c>
      <c r="C2072" t="s">
        <v>612</v>
      </c>
      <c r="D2072" t="s">
        <v>641</v>
      </c>
      <c r="E2072" t="s">
        <v>4</v>
      </c>
      <c r="F2072" t="str">
        <f t="shared" si="32"/>
        <v>DHA1470DHA1180DHA1932DHA3250S</v>
      </c>
      <c r="G2072" t="s">
        <v>501</v>
      </c>
    </row>
    <row r="2073" spans="1:7" x14ac:dyDescent="0.25">
      <c r="A2073" t="s">
        <v>572</v>
      </c>
      <c r="B2073" t="s">
        <v>555</v>
      </c>
      <c r="C2073" t="s">
        <v>612</v>
      </c>
      <c r="D2073" t="s">
        <v>641</v>
      </c>
      <c r="E2073" t="s">
        <v>51</v>
      </c>
      <c r="F2073" t="str">
        <f t="shared" si="32"/>
        <v>DHA1470DHA1180DHA1932DHA3250L</v>
      </c>
      <c r="G2073" t="s">
        <v>504</v>
      </c>
    </row>
    <row r="2074" spans="1:7" x14ac:dyDescent="0.25">
      <c r="A2074" t="s">
        <v>572</v>
      </c>
      <c r="B2074" t="s">
        <v>555</v>
      </c>
      <c r="C2074" t="s">
        <v>613</v>
      </c>
      <c r="D2074" t="s">
        <v>639</v>
      </c>
      <c r="E2074" t="s">
        <v>4</v>
      </c>
      <c r="F2074" t="str">
        <f t="shared" si="32"/>
        <v>DHA1470DHA1180DHA1934DHA3240S</v>
      </c>
      <c r="G2074" t="s">
        <v>501</v>
      </c>
    </row>
    <row r="2075" spans="1:7" x14ac:dyDescent="0.25">
      <c r="A2075" t="s">
        <v>572</v>
      </c>
      <c r="B2075" t="s">
        <v>555</v>
      </c>
      <c r="C2075" t="s">
        <v>613</v>
      </c>
      <c r="D2075" t="s">
        <v>639</v>
      </c>
      <c r="E2075" t="s">
        <v>51</v>
      </c>
      <c r="F2075" t="str">
        <f t="shared" si="32"/>
        <v>DHA1470DHA1180DHA1934DHA3240L</v>
      </c>
      <c r="G2075" t="s">
        <v>504</v>
      </c>
    </row>
    <row r="2076" spans="1:7" x14ac:dyDescent="0.25">
      <c r="A2076" t="s">
        <v>572</v>
      </c>
      <c r="B2076" t="s">
        <v>555</v>
      </c>
      <c r="C2076" t="s">
        <v>613</v>
      </c>
      <c r="D2076" t="s">
        <v>641</v>
      </c>
      <c r="E2076" t="s">
        <v>4</v>
      </c>
      <c r="F2076" t="str">
        <f t="shared" si="32"/>
        <v>DHA1470DHA1180DHA1934DHA3250S</v>
      </c>
      <c r="G2076" t="s">
        <v>501</v>
      </c>
    </row>
    <row r="2077" spans="1:7" x14ac:dyDescent="0.25">
      <c r="A2077" t="s">
        <v>572</v>
      </c>
      <c r="B2077" t="s">
        <v>555</v>
      </c>
      <c r="C2077" t="s">
        <v>613</v>
      </c>
      <c r="D2077" t="s">
        <v>641</v>
      </c>
      <c r="E2077" t="s">
        <v>51</v>
      </c>
      <c r="F2077" t="str">
        <f t="shared" si="32"/>
        <v>DHA1470DHA1180DHA1934DHA3250L</v>
      </c>
      <c r="G2077" t="s">
        <v>504</v>
      </c>
    </row>
    <row r="2078" spans="1:7" x14ac:dyDescent="0.25">
      <c r="A2078" t="s">
        <v>572</v>
      </c>
      <c r="B2078" t="s">
        <v>555</v>
      </c>
      <c r="C2078" t="s">
        <v>614</v>
      </c>
      <c r="D2078" t="s">
        <v>639</v>
      </c>
      <c r="E2078" t="s">
        <v>4</v>
      </c>
      <c r="F2078" t="str">
        <f t="shared" si="32"/>
        <v>DHA1470DHA1180DHA1936DHA3240S</v>
      </c>
      <c r="G2078" t="s">
        <v>501</v>
      </c>
    </row>
    <row r="2079" spans="1:7" x14ac:dyDescent="0.25">
      <c r="A2079" t="s">
        <v>572</v>
      </c>
      <c r="B2079" t="s">
        <v>555</v>
      </c>
      <c r="C2079" t="s">
        <v>614</v>
      </c>
      <c r="D2079" t="s">
        <v>639</v>
      </c>
      <c r="E2079" t="s">
        <v>51</v>
      </c>
      <c r="F2079" t="str">
        <f t="shared" si="32"/>
        <v>DHA1470DHA1180DHA1936DHA3240L</v>
      </c>
      <c r="G2079" t="s">
        <v>501</v>
      </c>
    </row>
    <row r="2080" spans="1:7" x14ac:dyDescent="0.25">
      <c r="A2080" t="s">
        <v>572</v>
      </c>
      <c r="B2080" t="s">
        <v>555</v>
      </c>
      <c r="C2080" t="s">
        <v>614</v>
      </c>
      <c r="D2080" t="s">
        <v>641</v>
      </c>
      <c r="E2080" t="s">
        <v>4</v>
      </c>
      <c r="F2080" t="str">
        <f t="shared" si="32"/>
        <v>DHA1470DHA1180DHA1936DHA3250S</v>
      </c>
      <c r="G2080" t="s">
        <v>501</v>
      </c>
    </row>
    <row r="2081" spans="1:7" x14ac:dyDescent="0.25">
      <c r="A2081" t="s">
        <v>572</v>
      </c>
      <c r="B2081" t="s">
        <v>555</v>
      </c>
      <c r="C2081" t="s">
        <v>614</v>
      </c>
      <c r="D2081" t="s">
        <v>641</v>
      </c>
      <c r="E2081" t="s">
        <v>51</v>
      </c>
      <c r="F2081" t="str">
        <f t="shared" si="32"/>
        <v>DHA1470DHA1180DHA1936DHA3250L</v>
      </c>
      <c r="G2081" t="s">
        <v>501</v>
      </c>
    </row>
    <row r="2082" spans="1:7" x14ac:dyDescent="0.25">
      <c r="A2082" t="s">
        <v>572</v>
      </c>
      <c r="B2082" t="s">
        <v>555</v>
      </c>
      <c r="C2082" t="s">
        <v>615</v>
      </c>
      <c r="D2082" t="s">
        <v>639</v>
      </c>
      <c r="E2082" t="s">
        <v>4</v>
      </c>
      <c r="F2082" t="str">
        <f t="shared" si="32"/>
        <v>DHA1470DHA1180DHA1938DHA3240S</v>
      </c>
      <c r="G2082" t="s">
        <v>501</v>
      </c>
    </row>
    <row r="2083" spans="1:7" x14ac:dyDescent="0.25">
      <c r="A2083" t="s">
        <v>572</v>
      </c>
      <c r="B2083" t="s">
        <v>555</v>
      </c>
      <c r="C2083" t="s">
        <v>615</v>
      </c>
      <c r="D2083" t="s">
        <v>639</v>
      </c>
      <c r="E2083" t="s">
        <v>51</v>
      </c>
      <c r="F2083" t="str">
        <f t="shared" si="32"/>
        <v>DHA1470DHA1180DHA1938DHA3240L</v>
      </c>
      <c r="G2083" t="s">
        <v>501</v>
      </c>
    </row>
    <row r="2084" spans="1:7" x14ac:dyDescent="0.25">
      <c r="A2084" t="s">
        <v>572</v>
      </c>
      <c r="B2084" t="s">
        <v>555</v>
      </c>
      <c r="C2084" t="s">
        <v>615</v>
      </c>
      <c r="D2084" t="s">
        <v>641</v>
      </c>
      <c r="E2084" t="s">
        <v>4</v>
      </c>
      <c r="F2084" t="str">
        <f t="shared" si="32"/>
        <v>DHA1470DHA1180DHA1938DHA3250S</v>
      </c>
      <c r="G2084" t="s">
        <v>501</v>
      </c>
    </row>
    <row r="2085" spans="1:7" x14ac:dyDescent="0.25">
      <c r="A2085" t="s">
        <v>572</v>
      </c>
      <c r="B2085" t="s">
        <v>555</v>
      </c>
      <c r="C2085" t="s">
        <v>615</v>
      </c>
      <c r="D2085" t="s">
        <v>641</v>
      </c>
      <c r="E2085" t="s">
        <v>51</v>
      </c>
      <c r="F2085" t="str">
        <f t="shared" si="32"/>
        <v>DHA1470DHA1180DHA1938DHA3250L</v>
      </c>
      <c r="G2085" t="s">
        <v>501</v>
      </c>
    </row>
    <row r="2086" spans="1:7" x14ac:dyDescent="0.25">
      <c r="A2086" t="s">
        <v>572</v>
      </c>
      <c r="B2086" t="s">
        <v>555</v>
      </c>
      <c r="C2086" t="s">
        <v>616</v>
      </c>
      <c r="D2086" t="s">
        <v>639</v>
      </c>
      <c r="E2086" t="s">
        <v>4</v>
      </c>
      <c r="F2086" t="str">
        <f t="shared" si="32"/>
        <v>DHA1470DHA1180DHA1940DHA3240S</v>
      </c>
      <c r="G2086" t="s">
        <v>501</v>
      </c>
    </row>
    <row r="2087" spans="1:7" x14ac:dyDescent="0.25">
      <c r="A2087" t="s">
        <v>572</v>
      </c>
      <c r="B2087" t="s">
        <v>555</v>
      </c>
      <c r="C2087" t="s">
        <v>616</v>
      </c>
      <c r="D2087" t="s">
        <v>639</v>
      </c>
      <c r="E2087" t="s">
        <v>51</v>
      </c>
      <c r="F2087" t="str">
        <f t="shared" si="32"/>
        <v>DHA1470DHA1180DHA1940DHA3240L</v>
      </c>
      <c r="G2087" t="s">
        <v>501</v>
      </c>
    </row>
    <row r="2088" spans="1:7" x14ac:dyDescent="0.25">
      <c r="A2088" t="s">
        <v>572</v>
      </c>
      <c r="B2088" t="s">
        <v>555</v>
      </c>
      <c r="C2088" t="s">
        <v>616</v>
      </c>
      <c r="D2088" t="s">
        <v>641</v>
      </c>
      <c r="E2088" t="s">
        <v>4</v>
      </c>
      <c r="F2088" t="str">
        <f t="shared" si="32"/>
        <v>DHA1470DHA1180DHA1940DHA3250S</v>
      </c>
      <c r="G2088" t="s">
        <v>501</v>
      </c>
    </row>
    <row r="2089" spans="1:7" x14ac:dyDescent="0.25">
      <c r="A2089" t="s">
        <v>572</v>
      </c>
      <c r="B2089" t="s">
        <v>555</v>
      </c>
      <c r="C2089" t="s">
        <v>616</v>
      </c>
      <c r="D2089" t="s">
        <v>641</v>
      </c>
      <c r="E2089" t="s">
        <v>51</v>
      </c>
      <c r="F2089" t="str">
        <f t="shared" si="32"/>
        <v>DHA1470DHA1180DHA1940DHA3250L</v>
      </c>
      <c r="G2089" t="s">
        <v>501</v>
      </c>
    </row>
    <row r="2090" spans="1:7" x14ac:dyDescent="0.25">
      <c r="A2090" t="s">
        <v>572</v>
      </c>
      <c r="B2090" t="s">
        <v>555</v>
      </c>
      <c r="C2090" t="s">
        <v>617</v>
      </c>
      <c r="D2090" t="s">
        <v>639</v>
      </c>
      <c r="E2090" t="s">
        <v>4</v>
      </c>
      <c r="F2090" t="str">
        <f t="shared" si="32"/>
        <v>DHA1470DHA1180DHA1942DHA3240S</v>
      </c>
      <c r="G2090" t="s">
        <v>501</v>
      </c>
    </row>
    <row r="2091" spans="1:7" x14ac:dyDescent="0.25">
      <c r="A2091" t="s">
        <v>572</v>
      </c>
      <c r="B2091" t="s">
        <v>555</v>
      </c>
      <c r="C2091" t="s">
        <v>617</v>
      </c>
      <c r="D2091" t="s">
        <v>639</v>
      </c>
      <c r="E2091" t="s">
        <v>51</v>
      </c>
      <c r="F2091" t="str">
        <f t="shared" si="32"/>
        <v>DHA1470DHA1180DHA1942DHA3240L</v>
      </c>
      <c r="G2091" t="s">
        <v>501</v>
      </c>
    </row>
    <row r="2092" spans="1:7" x14ac:dyDescent="0.25">
      <c r="A2092" t="s">
        <v>572</v>
      </c>
      <c r="B2092" t="s">
        <v>555</v>
      </c>
      <c r="C2092" t="s">
        <v>617</v>
      </c>
      <c r="D2092" t="s">
        <v>641</v>
      </c>
      <c r="E2092" t="s">
        <v>4</v>
      </c>
      <c r="F2092" t="str">
        <f t="shared" si="32"/>
        <v>DHA1470DHA1180DHA1942DHA3250S</v>
      </c>
      <c r="G2092" t="s">
        <v>501</v>
      </c>
    </row>
    <row r="2093" spans="1:7" x14ac:dyDescent="0.25">
      <c r="A2093" t="s">
        <v>572</v>
      </c>
      <c r="B2093" t="s">
        <v>555</v>
      </c>
      <c r="C2093" t="s">
        <v>617</v>
      </c>
      <c r="D2093" t="s">
        <v>641</v>
      </c>
      <c r="E2093" t="s">
        <v>51</v>
      </c>
      <c r="F2093" t="str">
        <f t="shared" si="32"/>
        <v>DHA1470DHA1180DHA1942DHA3250L</v>
      </c>
      <c r="G2093" t="s">
        <v>501</v>
      </c>
    </row>
    <row r="2094" spans="1:7" x14ac:dyDescent="0.25">
      <c r="A2094" t="s">
        <v>572</v>
      </c>
      <c r="B2094" t="s">
        <v>555</v>
      </c>
      <c r="C2094" t="s">
        <v>618</v>
      </c>
      <c r="D2094" t="s">
        <v>639</v>
      </c>
      <c r="E2094" t="s">
        <v>4</v>
      </c>
      <c r="F2094" t="str">
        <f t="shared" si="32"/>
        <v>DHA1470DHA1180DHA1944DHA3240S</v>
      </c>
      <c r="G2094" t="s">
        <v>501</v>
      </c>
    </row>
    <row r="2095" spans="1:7" x14ac:dyDescent="0.25">
      <c r="A2095" t="s">
        <v>572</v>
      </c>
      <c r="B2095" t="s">
        <v>555</v>
      </c>
      <c r="C2095" t="s">
        <v>618</v>
      </c>
      <c r="D2095" t="s">
        <v>639</v>
      </c>
      <c r="E2095" t="s">
        <v>51</v>
      </c>
      <c r="F2095" t="str">
        <f t="shared" si="32"/>
        <v>DHA1470DHA1180DHA1944DHA3240L</v>
      </c>
      <c r="G2095" t="s">
        <v>501</v>
      </c>
    </row>
    <row r="2096" spans="1:7" x14ac:dyDescent="0.25">
      <c r="A2096" t="s">
        <v>572</v>
      </c>
      <c r="B2096" t="s">
        <v>555</v>
      </c>
      <c r="C2096" t="s">
        <v>618</v>
      </c>
      <c r="D2096" t="s">
        <v>641</v>
      </c>
      <c r="E2096" t="s">
        <v>4</v>
      </c>
      <c r="F2096" t="str">
        <f t="shared" si="32"/>
        <v>DHA1470DHA1180DHA1944DHA3250S</v>
      </c>
      <c r="G2096" t="s">
        <v>501</v>
      </c>
    </row>
    <row r="2097" spans="1:7" x14ac:dyDescent="0.25">
      <c r="A2097" t="s">
        <v>572</v>
      </c>
      <c r="B2097" t="s">
        <v>555</v>
      </c>
      <c r="C2097" t="s">
        <v>618</v>
      </c>
      <c r="D2097" t="s">
        <v>641</v>
      </c>
      <c r="E2097" t="s">
        <v>51</v>
      </c>
      <c r="F2097" t="str">
        <f t="shared" si="32"/>
        <v>DHA1470DHA1180DHA1944DHA3250L</v>
      </c>
      <c r="G2097" t="s">
        <v>501</v>
      </c>
    </row>
    <row r="2098" spans="1:7" x14ac:dyDescent="0.25">
      <c r="A2098" t="s">
        <v>572</v>
      </c>
      <c r="B2098" t="s">
        <v>555</v>
      </c>
      <c r="C2098" t="s">
        <v>619</v>
      </c>
      <c r="D2098" t="s">
        <v>639</v>
      </c>
      <c r="E2098" t="s">
        <v>4</v>
      </c>
      <c r="F2098" t="str">
        <f t="shared" si="32"/>
        <v>DHA1470DHA1180DHA1946DHA3240S</v>
      </c>
      <c r="G2098" t="s">
        <v>501</v>
      </c>
    </row>
    <row r="2099" spans="1:7" x14ac:dyDescent="0.25">
      <c r="A2099" t="s">
        <v>572</v>
      </c>
      <c r="B2099" t="s">
        <v>555</v>
      </c>
      <c r="C2099" t="s">
        <v>619</v>
      </c>
      <c r="D2099" t="s">
        <v>639</v>
      </c>
      <c r="E2099" t="s">
        <v>51</v>
      </c>
      <c r="F2099" t="str">
        <f t="shared" si="32"/>
        <v>DHA1470DHA1180DHA1946DHA3240L</v>
      </c>
      <c r="G2099" t="s">
        <v>501</v>
      </c>
    </row>
    <row r="2100" spans="1:7" x14ac:dyDescent="0.25">
      <c r="A2100" t="s">
        <v>572</v>
      </c>
      <c r="B2100" t="s">
        <v>555</v>
      </c>
      <c r="C2100" t="s">
        <v>619</v>
      </c>
      <c r="D2100" t="s">
        <v>641</v>
      </c>
      <c r="E2100" t="s">
        <v>4</v>
      </c>
      <c r="F2100" t="str">
        <f t="shared" si="32"/>
        <v>DHA1470DHA1180DHA1946DHA3250S</v>
      </c>
      <c r="G2100" t="s">
        <v>501</v>
      </c>
    </row>
    <row r="2101" spans="1:7" x14ac:dyDescent="0.25">
      <c r="A2101" t="s">
        <v>572</v>
      </c>
      <c r="B2101" t="s">
        <v>555</v>
      </c>
      <c r="C2101" t="s">
        <v>619</v>
      </c>
      <c r="D2101" t="s">
        <v>641</v>
      </c>
      <c r="E2101" t="s">
        <v>51</v>
      </c>
      <c r="F2101" t="str">
        <f t="shared" si="32"/>
        <v>DHA1470DHA1180DHA1946DHA3250L</v>
      </c>
      <c r="G2101" t="s">
        <v>501</v>
      </c>
    </row>
    <row r="2102" spans="1:7" x14ac:dyDescent="0.25">
      <c r="A2102" t="s">
        <v>572</v>
      </c>
      <c r="B2102" t="s">
        <v>555</v>
      </c>
      <c r="C2102" t="s">
        <v>620</v>
      </c>
      <c r="D2102" t="s">
        <v>639</v>
      </c>
      <c r="E2102" t="s">
        <v>4</v>
      </c>
      <c r="F2102" t="str">
        <f t="shared" si="32"/>
        <v>DHA1470DHA1180DHA1948DHA3240S</v>
      </c>
      <c r="G2102" t="s">
        <v>723</v>
      </c>
    </row>
    <row r="2103" spans="1:7" x14ac:dyDescent="0.25">
      <c r="A2103" t="s">
        <v>572</v>
      </c>
      <c r="B2103" t="s">
        <v>555</v>
      </c>
      <c r="C2103" t="s">
        <v>620</v>
      </c>
      <c r="D2103" t="s">
        <v>639</v>
      </c>
      <c r="E2103" t="s">
        <v>51</v>
      </c>
      <c r="F2103" t="str">
        <f t="shared" si="32"/>
        <v>DHA1470DHA1180DHA1948DHA3240L</v>
      </c>
      <c r="G2103" t="s">
        <v>501</v>
      </c>
    </row>
    <row r="2104" spans="1:7" x14ac:dyDescent="0.25">
      <c r="A2104" t="s">
        <v>572</v>
      </c>
      <c r="B2104" t="s">
        <v>555</v>
      </c>
      <c r="C2104" t="s">
        <v>620</v>
      </c>
      <c r="D2104" t="s">
        <v>641</v>
      </c>
      <c r="E2104" t="s">
        <v>4</v>
      </c>
      <c r="F2104" t="str">
        <f t="shared" si="32"/>
        <v>DHA1470DHA1180DHA1948DHA3250S</v>
      </c>
      <c r="G2104" t="s">
        <v>723</v>
      </c>
    </row>
    <row r="2105" spans="1:7" x14ac:dyDescent="0.25">
      <c r="A2105" t="s">
        <v>572</v>
      </c>
      <c r="B2105" t="s">
        <v>555</v>
      </c>
      <c r="C2105" t="s">
        <v>620</v>
      </c>
      <c r="D2105" t="s">
        <v>641</v>
      </c>
      <c r="E2105" t="s">
        <v>51</v>
      </c>
      <c r="F2105" t="str">
        <f t="shared" si="32"/>
        <v>DHA1470DHA1180DHA1948DHA3250L</v>
      </c>
      <c r="G2105" t="s">
        <v>501</v>
      </c>
    </row>
    <row r="2106" spans="1:7" x14ac:dyDescent="0.25">
      <c r="A2106" t="s">
        <v>572</v>
      </c>
      <c r="B2106" t="s">
        <v>555</v>
      </c>
      <c r="C2106" t="s">
        <v>621</v>
      </c>
      <c r="D2106" t="s">
        <v>639</v>
      </c>
      <c r="E2106" t="s">
        <v>4</v>
      </c>
      <c r="F2106" t="str">
        <f t="shared" si="32"/>
        <v>DHA1470DHA1180DHA1950DHA3240S</v>
      </c>
      <c r="G2106" t="s">
        <v>723</v>
      </c>
    </row>
    <row r="2107" spans="1:7" x14ac:dyDescent="0.25">
      <c r="A2107" t="s">
        <v>572</v>
      </c>
      <c r="B2107" t="s">
        <v>555</v>
      </c>
      <c r="C2107" t="s">
        <v>621</v>
      </c>
      <c r="D2107" t="s">
        <v>639</v>
      </c>
      <c r="E2107" t="s">
        <v>51</v>
      </c>
      <c r="F2107" t="str">
        <f t="shared" si="32"/>
        <v>DHA1470DHA1180DHA1950DHA3240L</v>
      </c>
      <c r="G2107" t="s">
        <v>501</v>
      </c>
    </row>
    <row r="2108" spans="1:7" x14ac:dyDescent="0.25">
      <c r="A2108" t="s">
        <v>572</v>
      </c>
      <c r="B2108" t="s">
        <v>555</v>
      </c>
      <c r="C2108" t="s">
        <v>621</v>
      </c>
      <c r="D2108" t="s">
        <v>641</v>
      </c>
      <c r="E2108" t="s">
        <v>4</v>
      </c>
      <c r="F2108" t="str">
        <f t="shared" si="32"/>
        <v>DHA1470DHA1180DHA1950DHA3250S</v>
      </c>
      <c r="G2108" t="s">
        <v>723</v>
      </c>
    </row>
    <row r="2109" spans="1:7" x14ac:dyDescent="0.25">
      <c r="A2109" t="s">
        <v>572</v>
      </c>
      <c r="B2109" t="s">
        <v>555</v>
      </c>
      <c r="C2109" t="s">
        <v>621</v>
      </c>
      <c r="D2109" t="s">
        <v>641</v>
      </c>
      <c r="E2109" t="s">
        <v>51</v>
      </c>
      <c r="F2109" t="str">
        <f t="shared" si="32"/>
        <v>DHA1470DHA1180DHA1950DHA3250L</v>
      </c>
      <c r="G2109" t="s">
        <v>501</v>
      </c>
    </row>
    <row r="2110" spans="1:7" x14ac:dyDescent="0.25">
      <c r="A2110" t="s">
        <v>572</v>
      </c>
      <c r="B2110" t="s">
        <v>555</v>
      </c>
      <c r="C2110" t="s">
        <v>622</v>
      </c>
      <c r="D2110" t="s">
        <v>639</v>
      </c>
      <c r="E2110" t="s">
        <v>4</v>
      </c>
      <c r="F2110" t="str">
        <f t="shared" si="32"/>
        <v>DHA1470DHA1180DHA1952DHA3240S</v>
      </c>
      <c r="G2110" t="s">
        <v>723</v>
      </c>
    </row>
    <row r="2111" spans="1:7" x14ac:dyDescent="0.25">
      <c r="A2111" t="s">
        <v>572</v>
      </c>
      <c r="B2111" t="s">
        <v>555</v>
      </c>
      <c r="C2111" t="s">
        <v>622</v>
      </c>
      <c r="D2111" t="s">
        <v>639</v>
      </c>
      <c r="E2111" t="s">
        <v>51</v>
      </c>
      <c r="F2111" t="str">
        <f t="shared" si="32"/>
        <v>DHA1470DHA1180DHA1952DHA3240L</v>
      </c>
      <c r="G2111" t="s">
        <v>501</v>
      </c>
    </row>
    <row r="2112" spans="1:7" x14ac:dyDescent="0.25">
      <c r="A2112" t="s">
        <v>572</v>
      </c>
      <c r="B2112" t="s">
        <v>555</v>
      </c>
      <c r="C2112" t="s">
        <v>622</v>
      </c>
      <c r="D2112" t="s">
        <v>641</v>
      </c>
      <c r="E2112" t="s">
        <v>4</v>
      </c>
      <c r="F2112" t="str">
        <f t="shared" si="32"/>
        <v>DHA1470DHA1180DHA1952DHA3250S</v>
      </c>
      <c r="G2112" t="s">
        <v>723</v>
      </c>
    </row>
    <row r="2113" spans="1:7" x14ac:dyDescent="0.25">
      <c r="A2113" t="s">
        <v>572</v>
      </c>
      <c r="B2113" t="s">
        <v>555</v>
      </c>
      <c r="C2113" t="s">
        <v>622</v>
      </c>
      <c r="D2113" t="s">
        <v>641</v>
      </c>
      <c r="E2113" t="s">
        <v>51</v>
      </c>
      <c r="F2113" t="str">
        <f t="shared" si="32"/>
        <v>DHA1470DHA1180DHA1952DHA3250L</v>
      </c>
      <c r="G2113" t="s">
        <v>501</v>
      </c>
    </row>
    <row r="2114" spans="1:7" x14ac:dyDescent="0.25">
      <c r="A2114" t="s">
        <v>572</v>
      </c>
      <c r="B2114" t="s">
        <v>555</v>
      </c>
      <c r="C2114" t="s">
        <v>623</v>
      </c>
      <c r="D2114" t="s">
        <v>639</v>
      </c>
      <c r="E2114" t="s">
        <v>4</v>
      </c>
      <c r="F2114" t="str">
        <f t="shared" si="32"/>
        <v>DHA1470DHA1180DHA1954DHA3240S</v>
      </c>
      <c r="G2114" t="s">
        <v>723</v>
      </c>
    </row>
    <row r="2115" spans="1:7" x14ac:dyDescent="0.25">
      <c r="A2115" t="s">
        <v>572</v>
      </c>
      <c r="B2115" t="s">
        <v>555</v>
      </c>
      <c r="C2115" t="s">
        <v>623</v>
      </c>
      <c r="D2115" t="s">
        <v>639</v>
      </c>
      <c r="E2115" t="s">
        <v>51</v>
      </c>
      <c r="F2115" t="str">
        <f t="shared" ref="F2115:F2178" si="33">CONCATENATE(A2115,B2115,C2115,D2115,E2115)</f>
        <v>DHA1470DHA1180DHA1954DHA3240L</v>
      </c>
      <c r="G2115" t="s">
        <v>501</v>
      </c>
    </row>
    <row r="2116" spans="1:7" x14ac:dyDescent="0.25">
      <c r="A2116" t="s">
        <v>572</v>
      </c>
      <c r="B2116" t="s">
        <v>555</v>
      </c>
      <c r="C2116" t="s">
        <v>623</v>
      </c>
      <c r="D2116" t="s">
        <v>641</v>
      </c>
      <c r="E2116" t="s">
        <v>4</v>
      </c>
      <c r="F2116" t="str">
        <f t="shared" si="33"/>
        <v>DHA1470DHA1180DHA1954DHA3250S</v>
      </c>
      <c r="G2116" t="s">
        <v>723</v>
      </c>
    </row>
    <row r="2117" spans="1:7" x14ac:dyDescent="0.25">
      <c r="A2117" t="s">
        <v>572</v>
      </c>
      <c r="B2117" t="s">
        <v>555</v>
      </c>
      <c r="C2117" t="s">
        <v>623</v>
      </c>
      <c r="D2117" t="s">
        <v>641</v>
      </c>
      <c r="E2117" t="s">
        <v>51</v>
      </c>
      <c r="F2117" t="str">
        <f t="shared" si="33"/>
        <v>DHA1470DHA1180DHA1954DHA3250L</v>
      </c>
      <c r="G2117" t="s">
        <v>501</v>
      </c>
    </row>
    <row r="2118" spans="1:7" x14ac:dyDescent="0.25">
      <c r="A2118" t="s">
        <v>572</v>
      </c>
      <c r="B2118" t="s">
        <v>555</v>
      </c>
      <c r="C2118" t="s">
        <v>624</v>
      </c>
      <c r="D2118" t="s">
        <v>639</v>
      </c>
      <c r="E2118" t="s">
        <v>4</v>
      </c>
      <c r="F2118" t="str">
        <f t="shared" si="33"/>
        <v>DHA1470DHA1180DHA1956DHA3240S</v>
      </c>
      <c r="G2118" t="s">
        <v>723</v>
      </c>
    </row>
    <row r="2119" spans="1:7" x14ac:dyDescent="0.25">
      <c r="A2119" t="s">
        <v>572</v>
      </c>
      <c r="B2119" t="s">
        <v>555</v>
      </c>
      <c r="C2119" t="s">
        <v>624</v>
      </c>
      <c r="D2119" t="s">
        <v>639</v>
      </c>
      <c r="E2119" t="s">
        <v>51</v>
      </c>
      <c r="F2119" t="str">
        <f t="shared" si="33"/>
        <v>DHA1470DHA1180DHA1956DHA3240L</v>
      </c>
      <c r="G2119" t="s">
        <v>501</v>
      </c>
    </row>
    <row r="2120" spans="1:7" x14ac:dyDescent="0.25">
      <c r="A2120" t="s">
        <v>572</v>
      </c>
      <c r="B2120" t="s">
        <v>555</v>
      </c>
      <c r="C2120" t="s">
        <v>624</v>
      </c>
      <c r="D2120" t="s">
        <v>641</v>
      </c>
      <c r="E2120" t="s">
        <v>4</v>
      </c>
      <c r="F2120" t="str">
        <f t="shared" si="33"/>
        <v>DHA1470DHA1180DHA1956DHA3250S</v>
      </c>
      <c r="G2120" t="s">
        <v>723</v>
      </c>
    </row>
    <row r="2121" spans="1:7" x14ac:dyDescent="0.25">
      <c r="A2121" t="s">
        <v>572</v>
      </c>
      <c r="B2121" t="s">
        <v>555</v>
      </c>
      <c r="C2121" t="s">
        <v>624</v>
      </c>
      <c r="D2121" t="s">
        <v>641</v>
      </c>
      <c r="E2121" t="s">
        <v>51</v>
      </c>
      <c r="F2121" t="str">
        <f t="shared" si="33"/>
        <v>DHA1470DHA1180DHA1956DHA3250L</v>
      </c>
      <c r="G2121" t="s">
        <v>723</v>
      </c>
    </row>
    <row r="2122" spans="1:7" x14ac:dyDescent="0.25">
      <c r="A2122" t="s">
        <v>572</v>
      </c>
      <c r="B2122" t="s">
        <v>555</v>
      </c>
      <c r="C2122" t="s">
        <v>625</v>
      </c>
      <c r="D2122" t="s">
        <v>639</v>
      </c>
      <c r="E2122" t="s">
        <v>4</v>
      </c>
      <c r="F2122" t="str">
        <f t="shared" si="33"/>
        <v>DHA1470DHA1180DHA1958DHA3240S</v>
      </c>
      <c r="G2122" t="s">
        <v>723</v>
      </c>
    </row>
    <row r="2123" spans="1:7" x14ac:dyDescent="0.25">
      <c r="A2123" t="s">
        <v>572</v>
      </c>
      <c r="B2123" t="s">
        <v>555</v>
      </c>
      <c r="C2123" t="s">
        <v>625</v>
      </c>
      <c r="D2123" t="s">
        <v>639</v>
      </c>
      <c r="E2123" t="s">
        <v>51</v>
      </c>
      <c r="F2123" t="str">
        <f t="shared" si="33"/>
        <v>DHA1470DHA1180DHA1958DHA3240L</v>
      </c>
      <c r="G2123" t="s">
        <v>723</v>
      </c>
    </row>
    <row r="2124" spans="1:7" x14ac:dyDescent="0.25">
      <c r="A2124" t="s">
        <v>572</v>
      </c>
      <c r="B2124" t="s">
        <v>555</v>
      </c>
      <c r="C2124" t="s">
        <v>625</v>
      </c>
      <c r="D2124" t="s">
        <v>641</v>
      </c>
      <c r="E2124" t="s">
        <v>4</v>
      </c>
      <c r="F2124" t="str">
        <f t="shared" si="33"/>
        <v>DHA1470DHA1180DHA1958DHA3250S</v>
      </c>
      <c r="G2124" t="s">
        <v>723</v>
      </c>
    </row>
    <row r="2125" spans="1:7" x14ac:dyDescent="0.25">
      <c r="A2125" t="s">
        <v>572</v>
      </c>
      <c r="B2125" t="s">
        <v>555</v>
      </c>
      <c r="C2125" t="s">
        <v>625</v>
      </c>
      <c r="D2125" t="s">
        <v>641</v>
      </c>
      <c r="E2125" t="s">
        <v>51</v>
      </c>
      <c r="F2125" t="str">
        <f t="shared" si="33"/>
        <v>DHA1470DHA1180DHA1958DHA3250L</v>
      </c>
      <c r="G2125" t="s">
        <v>723</v>
      </c>
    </row>
    <row r="2126" spans="1:7" x14ac:dyDescent="0.25">
      <c r="A2126" t="s">
        <v>572</v>
      </c>
      <c r="B2126" t="s">
        <v>555</v>
      </c>
      <c r="C2126" t="s">
        <v>626</v>
      </c>
      <c r="D2126" t="s">
        <v>639</v>
      </c>
      <c r="E2126" t="s">
        <v>4</v>
      </c>
      <c r="F2126" t="str">
        <f t="shared" si="33"/>
        <v>DHA1470DHA1180DHA1960DHA3240S</v>
      </c>
      <c r="G2126" t="s">
        <v>723</v>
      </c>
    </row>
    <row r="2127" spans="1:7" x14ac:dyDescent="0.25">
      <c r="A2127" t="s">
        <v>572</v>
      </c>
      <c r="B2127" t="s">
        <v>555</v>
      </c>
      <c r="C2127" t="s">
        <v>626</v>
      </c>
      <c r="D2127" t="s">
        <v>639</v>
      </c>
      <c r="E2127" t="s">
        <v>51</v>
      </c>
      <c r="F2127" t="str">
        <f t="shared" si="33"/>
        <v>DHA1470DHA1180DHA1960DHA3240L</v>
      </c>
      <c r="G2127" t="s">
        <v>723</v>
      </c>
    </row>
    <row r="2128" spans="1:7" x14ac:dyDescent="0.25">
      <c r="A2128" t="s">
        <v>572</v>
      </c>
      <c r="B2128" t="s">
        <v>555</v>
      </c>
      <c r="C2128" t="s">
        <v>626</v>
      </c>
      <c r="D2128" t="s">
        <v>641</v>
      </c>
      <c r="E2128" t="s">
        <v>4</v>
      </c>
      <c r="F2128" t="str">
        <f t="shared" si="33"/>
        <v>DHA1470DHA1180DHA1960DHA3250S</v>
      </c>
      <c r="G2128" t="s">
        <v>723</v>
      </c>
    </row>
    <row r="2129" spans="1:7" x14ac:dyDescent="0.25">
      <c r="A2129" t="s">
        <v>572</v>
      </c>
      <c r="B2129" t="s">
        <v>555</v>
      </c>
      <c r="C2129" t="s">
        <v>626</v>
      </c>
      <c r="D2129" t="s">
        <v>641</v>
      </c>
      <c r="E2129" t="s">
        <v>51</v>
      </c>
      <c r="F2129" t="str">
        <f t="shared" si="33"/>
        <v>DHA1470DHA1180DHA1960DHA3250L</v>
      </c>
      <c r="G2129" t="s">
        <v>723</v>
      </c>
    </row>
    <row r="2130" spans="1:7" x14ac:dyDescent="0.25">
      <c r="A2130" t="s">
        <v>573</v>
      </c>
      <c r="B2130" t="s">
        <v>550</v>
      </c>
      <c r="C2130" t="s">
        <v>608</v>
      </c>
      <c r="D2130" t="s">
        <v>639</v>
      </c>
      <c r="E2130" t="s">
        <v>4</v>
      </c>
      <c r="F2130" t="str">
        <f t="shared" si="33"/>
        <v>DHA1480DHA1150DHA1924DHA3240S</v>
      </c>
      <c r="G2130" t="s">
        <v>504</v>
      </c>
    </row>
    <row r="2131" spans="1:7" x14ac:dyDescent="0.25">
      <c r="A2131" t="s">
        <v>573</v>
      </c>
      <c r="B2131" t="s">
        <v>550</v>
      </c>
      <c r="C2131" t="s">
        <v>608</v>
      </c>
      <c r="D2131" t="s">
        <v>639</v>
      </c>
      <c r="E2131" t="s">
        <v>51</v>
      </c>
      <c r="F2131" t="str">
        <f t="shared" si="33"/>
        <v>DHA1480DHA1150DHA1924DHA3240L</v>
      </c>
      <c r="G2131" t="s">
        <v>504</v>
      </c>
    </row>
    <row r="2132" spans="1:7" x14ac:dyDescent="0.25">
      <c r="A2132" t="s">
        <v>573</v>
      </c>
      <c r="B2132" t="s">
        <v>550</v>
      </c>
      <c r="C2132" t="s">
        <v>608</v>
      </c>
      <c r="D2132" t="s">
        <v>641</v>
      </c>
      <c r="E2132" t="s">
        <v>4</v>
      </c>
      <c r="F2132" t="str">
        <f t="shared" si="33"/>
        <v>DHA1480DHA1150DHA1924DHA3250S</v>
      </c>
      <c r="G2132" t="s">
        <v>501</v>
      </c>
    </row>
    <row r="2133" spans="1:7" x14ac:dyDescent="0.25">
      <c r="A2133" t="s">
        <v>573</v>
      </c>
      <c r="B2133" t="s">
        <v>550</v>
      </c>
      <c r="C2133" t="s">
        <v>608</v>
      </c>
      <c r="D2133" t="s">
        <v>641</v>
      </c>
      <c r="E2133" t="s">
        <v>51</v>
      </c>
      <c r="F2133" t="str">
        <f t="shared" si="33"/>
        <v>DHA1480DHA1150DHA1924DHA3250L</v>
      </c>
      <c r="G2133" t="s">
        <v>504</v>
      </c>
    </row>
    <row r="2134" spans="1:7" x14ac:dyDescent="0.25">
      <c r="A2134" t="s">
        <v>573</v>
      </c>
      <c r="B2134" t="s">
        <v>550</v>
      </c>
      <c r="C2134" t="s">
        <v>609</v>
      </c>
      <c r="D2134" t="s">
        <v>639</v>
      </c>
      <c r="E2134" t="s">
        <v>4</v>
      </c>
      <c r="F2134" t="str">
        <f t="shared" si="33"/>
        <v>DHA1480DHA1150DHA1926DHA3240S</v>
      </c>
      <c r="G2134" t="s">
        <v>501</v>
      </c>
    </row>
    <row r="2135" spans="1:7" x14ac:dyDescent="0.25">
      <c r="A2135" t="s">
        <v>573</v>
      </c>
      <c r="B2135" t="s">
        <v>550</v>
      </c>
      <c r="C2135" t="s">
        <v>609</v>
      </c>
      <c r="D2135" t="s">
        <v>639</v>
      </c>
      <c r="E2135" t="s">
        <v>51</v>
      </c>
      <c r="F2135" t="str">
        <f t="shared" si="33"/>
        <v>DHA1480DHA1150DHA1926DHA3240L</v>
      </c>
      <c r="G2135" t="s">
        <v>504</v>
      </c>
    </row>
    <row r="2136" spans="1:7" x14ac:dyDescent="0.25">
      <c r="A2136" t="s">
        <v>573</v>
      </c>
      <c r="B2136" t="s">
        <v>550</v>
      </c>
      <c r="C2136" t="s">
        <v>609</v>
      </c>
      <c r="D2136" t="s">
        <v>641</v>
      </c>
      <c r="E2136" t="s">
        <v>4</v>
      </c>
      <c r="F2136" t="str">
        <f t="shared" si="33"/>
        <v>DHA1480DHA1150DHA1926DHA3250S</v>
      </c>
      <c r="G2136" t="s">
        <v>501</v>
      </c>
    </row>
    <row r="2137" spans="1:7" x14ac:dyDescent="0.25">
      <c r="A2137" t="s">
        <v>573</v>
      </c>
      <c r="B2137" t="s">
        <v>550</v>
      </c>
      <c r="C2137" t="s">
        <v>609</v>
      </c>
      <c r="D2137" t="s">
        <v>641</v>
      </c>
      <c r="E2137" t="s">
        <v>51</v>
      </c>
      <c r="F2137" t="str">
        <f t="shared" si="33"/>
        <v>DHA1480DHA1150DHA1926DHA3250L</v>
      </c>
      <c r="G2137" t="s">
        <v>504</v>
      </c>
    </row>
    <row r="2138" spans="1:7" x14ac:dyDescent="0.25">
      <c r="A2138" t="s">
        <v>573</v>
      </c>
      <c r="B2138" t="s">
        <v>550</v>
      </c>
      <c r="C2138" t="s">
        <v>610</v>
      </c>
      <c r="D2138" t="s">
        <v>639</v>
      </c>
      <c r="E2138" t="s">
        <v>4</v>
      </c>
      <c r="F2138" t="str">
        <f t="shared" si="33"/>
        <v>DHA1480DHA1150DHA1928DHA3240S</v>
      </c>
      <c r="G2138" t="s">
        <v>501</v>
      </c>
    </row>
    <row r="2139" spans="1:7" x14ac:dyDescent="0.25">
      <c r="A2139" t="s">
        <v>573</v>
      </c>
      <c r="B2139" t="s">
        <v>550</v>
      </c>
      <c r="C2139" t="s">
        <v>610</v>
      </c>
      <c r="D2139" t="s">
        <v>639</v>
      </c>
      <c r="E2139" t="s">
        <v>51</v>
      </c>
      <c r="F2139" t="str">
        <f t="shared" si="33"/>
        <v>DHA1480DHA1150DHA1928DHA3240L</v>
      </c>
      <c r="G2139" t="s">
        <v>504</v>
      </c>
    </row>
    <row r="2140" spans="1:7" x14ac:dyDescent="0.25">
      <c r="A2140" t="s">
        <v>573</v>
      </c>
      <c r="B2140" t="s">
        <v>550</v>
      </c>
      <c r="C2140" t="s">
        <v>610</v>
      </c>
      <c r="D2140" t="s">
        <v>641</v>
      </c>
      <c r="E2140" t="s">
        <v>4</v>
      </c>
      <c r="F2140" t="str">
        <f t="shared" si="33"/>
        <v>DHA1480DHA1150DHA1928DHA3250S</v>
      </c>
      <c r="G2140" t="s">
        <v>501</v>
      </c>
    </row>
    <row r="2141" spans="1:7" x14ac:dyDescent="0.25">
      <c r="A2141" t="s">
        <v>573</v>
      </c>
      <c r="B2141" t="s">
        <v>550</v>
      </c>
      <c r="C2141" t="s">
        <v>610</v>
      </c>
      <c r="D2141" t="s">
        <v>641</v>
      </c>
      <c r="E2141" t="s">
        <v>51</v>
      </c>
      <c r="F2141" t="str">
        <f t="shared" si="33"/>
        <v>DHA1480DHA1150DHA1928DHA3250L</v>
      </c>
      <c r="G2141" t="s">
        <v>504</v>
      </c>
    </row>
    <row r="2142" spans="1:7" x14ac:dyDescent="0.25">
      <c r="A2142" t="s">
        <v>573</v>
      </c>
      <c r="B2142" t="s">
        <v>550</v>
      </c>
      <c r="C2142" t="s">
        <v>611</v>
      </c>
      <c r="D2142" t="s">
        <v>639</v>
      </c>
      <c r="E2142" t="s">
        <v>4</v>
      </c>
      <c r="F2142" t="str">
        <f t="shared" si="33"/>
        <v>DHA1480DHA1150DHA1930DHA3240S</v>
      </c>
      <c r="G2142" t="s">
        <v>501</v>
      </c>
    </row>
    <row r="2143" spans="1:7" x14ac:dyDescent="0.25">
      <c r="A2143" t="s">
        <v>573</v>
      </c>
      <c r="B2143" t="s">
        <v>550</v>
      </c>
      <c r="C2143" t="s">
        <v>611</v>
      </c>
      <c r="D2143" t="s">
        <v>639</v>
      </c>
      <c r="E2143" t="s">
        <v>51</v>
      </c>
      <c r="F2143" t="str">
        <f t="shared" si="33"/>
        <v>DHA1480DHA1150DHA1930DHA3240L</v>
      </c>
      <c r="G2143" t="s">
        <v>504</v>
      </c>
    </row>
    <row r="2144" spans="1:7" x14ac:dyDescent="0.25">
      <c r="A2144" t="s">
        <v>573</v>
      </c>
      <c r="B2144" t="s">
        <v>550</v>
      </c>
      <c r="C2144" t="s">
        <v>611</v>
      </c>
      <c r="D2144" t="s">
        <v>641</v>
      </c>
      <c r="E2144" t="s">
        <v>4</v>
      </c>
      <c r="F2144" t="str">
        <f t="shared" si="33"/>
        <v>DHA1480DHA1150DHA1930DHA3250S</v>
      </c>
      <c r="G2144" t="s">
        <v>501</v>
      </c>
    </row>
    <row r="2145" spans="1:7" x14ac:dyDescent="0.25">
      <c r="A2145" t="s">
        <v>573</v>
      </c>
      <c r="B2145" t="s">
        <v>550</v>
      </c>
      <c r="C2145" t="s">
        <v>611</v>
      </c>
      <c r="D2145" t="s">
        <v>641</v>
      </c>
      <c r="E2145" t="s">
        <v>51</v>
      </c>
      <c r="F2145" t="str">
        <f t="shared" si="33"/>
        <v>DHA1480DHA1150DHA1930DHA3250L</v>
      </c>
      <c r="G2145" t="s">
        <v>504</v>
      </c>
    </row>
    <row r="2146" spans="1:7" x14ac:dyDescent="0.25">
      <c r="A2146" t="s">
        <v>573</v>
      </c>
      <c r="B2146" t="s">
        <v>550</v>
      </c>
      <c r="C2146" t="s">
        <v>612</v>
      </c>
      <c r="D2146" t="s">
        <v>639</v>
      </c>
      <c r="E2146" t="s">
        <v>4</v>
      </c>
      <c r="F2146" t="str">
        <f t="shared" si="33"/>
        <v>DHA1480DHA1150DHA1932DHA3240S</v>
      </c>
      <c r="G2146" t="s">
        <v>501</v>
      </c>
    </row>
    <row r="2147" spans="1:7" x14ac:dyDescent="0.25">
      <c r="A2147" t="s">
        <v>573</v>
      </c>
      <c r="B2147" t="s">
        <v>550</v>
      </c>
      <c r="C2147" t="s">
        <v>612</v>
      </c>
      <c r="D2147" t="s">
        <v>639</v>
      </c>
      <c r="E2147" t="s">
        <v>51</v>
      </c>
      <c r="F2147" t="str">
        <f t="shared" si="33"/>
        <v>DHA1480DHA1150DHA1932DHA3240L</v>
      </c>
      <c r="G2147" t="s">
        <v>504</v>
      </c>
    </row>
    <row r="2148" spans="1:7" x14ac:dyDescent="0.25">
      <c r="A2148" t="s">
        <v>573</v>
      </c>
      <c r="B2148" t="s">
        <v>550</v>
      </c>
      <c r="C2148" t="s">
        <v>612</v>
      </c>
      <c r="D2148" t="s">
        <v>641</v>
      </c>
      <c r="E2148" t="s">
        <v>4</v>
      </c>
      <c r="F2148" t="str">
        <f t="shared" si="33"/>
        <v>DHA1480DHA1150DHA1932DHA3250S</v>
      </c>
      <c r="G2148" t="s">
        <v>501</v>
      </c>
    </row>
    <row r="2149" spans="1:7" x14ac:dyDescent="0.25">
      <c r="A2149" t="s">
        <v>573</v>
      </c>
      <c r="B2149" t="s">
        <v>550</v>
      </c>
      <c r="C2149" t="s">
        <v>612</v>
      </c>
      <c r="D2149" t="s">
        <v>641</v>
      </c>
      <c r="E2149" t="s">
        <v>51</v>
      </c>
      <c r="F2149" t="str">
        <f t="shared" si="33"/>
        <v>DHA1480DHA1150DHA1932DHA3250L</v>
      </c>
      <c r="G2149" t="s">
        <v>504</v>
      </c>
    </row>
    <row r="2150" spans="1:7" x14ac:dyDescent="0.25">
      <c r="A2150" t="s">
        <v>573</v>
      </c>
      <c r="B2150" t="s">
        <v>550</v>
      </c>
      <c r="C2150" t="s">
        <v>613</v>
      </c>
      <c r="D2150" t="s">
        <v>639</v>
      </c>
      <c r="E2150" t="s">
        <v>4</v>
      </c>
      <c r="F2150" t="str">
        <f t="shared" si="33"/>
        <v>DHA1480DHA1150DHA1934DHA3240S</v>
      </c>
      <c r="G2150" t="s">
        <v>501</v>
      </c>
    </row>
    <row r="2151" spans="1:7" x14ac:dyDescent="0.25">
      <c r="A2151" t="s">
        <v>573</v>
      </c>
      <c r="B2151" t="s">
        <v>550</v>
      </c>
      <c r="C2151" t="s">
        <v>613</v>
      </c>
      <c r="D2151" t="s">
        <v>639</v>
      </c>
      <c r="E2151" t="s">
        <v>51</v>
      </c>
      <c r="F2151" t="str">
        <f t="shared" si="33"/>
        <v>DHA1480DHA1150DHA1934DHA3240L</v>
      </c>
      <c r="G2151" t="s">
        <v>504</v>
      </c>
    </row>
    <row r="2152" spans="1:7" x14ac:dyDescent="0.25">
      <c r="A2152" t="s">
        <v>573</v>
      </c>
      <c r="B2152" t="s">
        <v>550</v>
      </c>
      <c r="C2152" t="s">
        <v>613</v>
      </c>
      <c r="D2152" t="s">
        <v>641</v>
      </c>
      <c r="E2152" t="s">
        <v>4</v>
      </c>
      <c r="F2152" t="str">
        <f t="shared" si="33"/>
        <v>DHA1480DHA1150DHA1934DHA3250S</v>
      </c>
      <c r="G2152" t="s">
        <v>501</v>
      </c>
    </row>
    <row r="2153" spans="1:7" x14ac:dyDescent="0.25">
      <c r="A2153" t="s">
        <v>573</v>
      </c>
      <c r="B2153" t="s">
        <v>550</v>
      </c>
      <c r="C2153" t="s">
        <v>613</v>
      </c>
      <c r="D2153" t="s">
        <v>641</v>
      </c>
      <c r="E2153" t="s">
        <v>51</v>
      </c>
      <c r="F2153" t="str">
        <f t="shared" si="33"/>
        <v>DHA1480DHA1150DHA1934DHA3250L</v>
      </c>
      <c r="G2153" t="s">
        <v>501</v>
      </c>
    </row>
    <row r="2154" spans="1:7" x14ac:dyDescent="0.25">
      <c r="A2154" t="s">
        <v>573</v>
      </c>
      <c r="B2154" t="s">
        <v>550</v>
      </c>
      <c r="C2154" t="s">
        <v>614</v>
      </c>
      <c r="D2154" t="s">
        <v>639</v>
      </c>
      <c r="E2154" t="s">
        <v>4</v>
      </c>
      <c r="F2154" t="str">
        <f t="shared" si="33"/>
        <v>DHA1480DHA1150DHA1936DHA3240S</v>
      </c>
      <c r="G2154" t="s">
        <v>501</v>
      </c>
    </row>
    <row r="2155" spans="1:7" x14ac:dyDescent="0.25">
      <c r="A2155" t="s">
        <v>573</v>
      </c>
      <c r="B2155" t="s">
        <v>550</v>
      </c>
      <c r="C2155" t="s">
        <v>614</v>
      </c>
      <c r="D2155" t="s">
        <v>639</v>
      </c>
      <c r="E2155" t="s">
        <v>51</v>
      </c>
      <c r="F2155" t="str">
        <f t="shared" si="33"/>
        <v>DHA1480DHA1150DHA1936DHA3240L</v>
      </c>
      <c r="G2155" t="s">
        <v>501</v>
      </c>
    </row>
    <row r="2156" spans="1:7" x14ac:dyDescent="0.25">
      <c r="A2156" t="s">
        <v>573</v>
      </c>
      <c r="B2156" t="s">
        <v>550</v>
      </c>
      <c r="C2156" t="s">
        <v>614</v>
      </c>
      <c r="D2156" t="s">
        <v>641</v>
      </c>
      <c r="E2156" t="s">
        <v>4</v>
      </c>
      <c r="F2156" t="str">
        <f t="shared" si="33"/>
        <v>DHA1480DHA1150DHA1936DHA3250S</v>
      </c>
      <c r="G2156" t="s">
        <v>501</v>
      </c>
    </row>
    <row r="2157" spans="1:7" x14ac:dyDescent="0.25">
      <c r="A2157" t="s">
        <v>573</v>
      </c>
      <c r="B2157" t="s">
        <v>550</v>
      </c>
      <c r="C2157" t="s">
        <v>614</v>
      </c>
      <c r="D2157" t="s">
        <v>641</v>
      </c>
      <c r="E2157" t="s">
        <v>51</v>
      </c>
      <c r="F2157" t="str">
        <f t="shared" si="33"/>
        <v>DHA1480DHA1150DHA1936DHA3250L</v>
      </c>
      <c r="G2157" t="s">
        <v>501</v>
      </c>
    </row>
    <row r="2158" spans="1:7" x14ac:dyDescent="0.25">
      <c r="A2158" t="s">
        <v>573</v>
      </c>
      <c r="B2158" t="s">
        <v>550</v>
      </c>
      <c r="C2158" t="s">
        <v>615</v>
      </c>
      <c r="D2158" t="s">
        <v>639</v>
      </c>
      <c r="E2158" t="s">
        <v>4</v>
      </c>
      <c r="F2158" t="str">
        <f t="shared" si="33"/>
        <v>DHA1480DHA1150DHA1938DHA3240S</v>
      </c>
      <c r="G2158" t="s">
        <v>501</v>
      </c>
    </row>
    <row r="2159" spans="1:7" x14ac:dyDescent="0.25">
      <c r="A2159" t="s">
        <v>573</v>
      </c>
      <c r="B2159" t="s">
        <v>550</v>
      </c>
      <c r="C2159" t="s">
        <v>615</v>
      </c>
      <c r="D2159" t="s">
        <v>639</v>
      </c>
      <c r="E2159" t="s">
        <v>51</v>
      </c>
      <c r="F2159" t="str">
        <f t="shared" si="33"/>
        <v>DHA1480DHA1150DHA1938DHA3240L</v>
      </c>
      <c r="G2159" t="s">
        <v>501</v>
      </c>
    </row>
    <row r="2160" spans="1:7" x14ac:dyDescent="0.25">
      <c r="A2160" t="s">
        <v>573</v>
      </c>
      <c r="B2160" t="s">
        <v>550</v>
      </c>
      <c r="C2160" t="s">
        <v>615</v>
      </c>
      <c r="D2160" t="s">
        <v>641</v>
      </c>
      <c r="E2160" t="s">
        <v>4</v>
      </c>
      <c r="F2160" t="str">
        <f t="shared" si="33"/>
        <v>DHA1480DHA1150DHA1938DHA3250S</v>
      </c>
      <c r="G2160" t="s">
        <v>501</v>
      </c>
    </row>
    <row r="2161" spans="1:7" x14ac:dyDescent="0.25">
      <c r="A2161" t="s">
        <v>573</v>
      </c>
      <c r="B2161" t="s">
        <v>550</v>
      </c>
      <c r="C2161" t="s">
        <v>615</v>
      </c>
      <c r="D2161" t="s">
        <v>641</v>
      </c>
      <c r="E2161" t="s">
        <v>51</v>
      </c>
      <c r="F2161" t="str">
        <f t="shared" si="33"/>
        <v>DHA1480DHA1150DHA1938DHA3250L</v>
      </c>
      <c r="G2161" t="s">
        <v>501</v>
      </c>
    </row>
    <row r="2162" spans="1:7" x14ac:dyDescent="0.25">
      <c r="A2162" t="s">
        <v>573</v>
      </c>
      <c r="B2162" t="s">
        <v>550</v>
      </c>
      <c r="C2162" t="s">
        <v>616</v>
      </c>
      <c r="D2162" t="s">
        <v>639</v>
      </c>
      <c r="E2162" t="s">
        <v>4</v>
      </c>
      <c r="F2162" t="str">
        <f t="shared" si="33"/>
        <v>DHA1480DHA1150DHA1940DHA3240S</v>
      </c>
      <c r="G2162" t="s">
        <v>501</v>
      </c>
    </row>
    <row r="2163" spans="1:7" x14ac:dyDescent="0.25">
      <c r="A2163" t="s">
        <v>573</v>
      </c>
      <c r="B2163" t="s">
        <v>550</v>
      </c>
      <c r="C2163" t="s">
        <v>616</v>
      </c>
      <c r="D2163" t="s">
        <v>639</v>
      </c>
      <c r="E2163" t="s">
        <v>51</v>
      </c>
      <c r="F2163" t="str">
        <f t="shared" si="33"/>
        <v>DHA1480DHA1150DHA1940DHA3240L</v>
      </c>
      <c r="G2163" t="s">
        <v>501</v>
      </c>
    </row>
    <row r="2164" spans="1:7" x14ac:dyDescent="0.25">
      <c r="A2164" t="s">
        <v>573</v>
      </c>
      <c r="B2164" t="s">
        <v>550</v>
      </c>
      <c r="C2164" t="s">
        <v>616</v>
      </c>
      <c r="D2164" t="s">
        <v>641</v>
      </c>
      <c r="E2164" t="s">
        <v>4</v>
      </c>
      <c r="F2164" t="str">
        <f t="shared" si="33"/>
        <v>DHA1480DHA1150DHA1940DHA3250S</v>
      </c>
      <c r="G2164" t="s">
        <v>501</v>
      </c>
    </row>
    <row r="2165" spans="1:7" x14ac:dyDescent="0.25">
      <c r="A2165" t="s">
        <v>573</v>
      </c>
      <c r="B2165" t="s">
        <v>550</v>
      </c>
      <c r="C2165" t="s">
        <v>616</v>
      </c>
      <c r="D2165" t="s">
        <v>641</v>
      </c>
      <c r="E2165" t="s">
        <v>51</v>
      </c>
      <c r="F2165" t="str">
        <f t="shared" si="33"/>
        <v>DHA1480DHA1150DHA1940DHA3250L</v>
      </c>
      <c r="G2165" t="s">
        <v>501</v>
      </c>
    </row>
    <row r="2166" spans="1:7" x14ac:dyDescent="0.25">
      <c r="A2166" t="s">
        <v>573</v>
      </c>
      <c r="B2166" t="s">
        <v>550</v>
      </c>
      <c r="C2166" t="s">
        <v>617</v>
      </c>
      <c r="D2166" t="s">
        <v>639</v>
      </c>
      <c r="E2166" t="s">
        <v>4</v>
      </c>
      <c r="F2166" t="str">
        <f t="shared" si="33"/>
        <v>DHA1480DHA1150DHA1942DHA3240S</v>
      </c>
      <c r="G2166" t="s">
        <v>501</v>
      </c>
    </row>
    <row r="2167" spans="1:7" x14ac:dyDescent="0.25">
      <c r="A2167" t="s">
        <v>573</v>
      </c>
      <c r="B2167" t="s">
        <v>550</v>
      </c>
      <c r="C2167" t="s">
        <v>617</v>
      </c>
      <c r="D2167" t="s">
        <v>639</v>
      </c>
      <c r="E2167" t="s">
        <v>51</v>
      </c>
      <c r="F2167" t="str">
        <f t="shared" si="33"/>
        <v>DHA1480DHA1150DHA1942DHA3240L</v>
      </c>
      <c r="G2167" t="s">
        <v>501</v>
      </c>
    </row>
    <row r="2168" spans="1:7" x14ac:dyDescent="0.25">
      <c r="A2168" t="s">
        <v>573</v>
      </c>
      <c r="B2168" t="s">
        <v>550</v>
      </c>
      <c r="C2168" t="s">
        <v>617</v>
      </c>
      <c r="D2168" t="s">
        <v>641</v>
      </c>
      <c r="E2168" t="s">
        <v>4</v>
      </c>
      <c r="F2168" t="str">
        <f t="shared" si="33"/>
        <v>DHA1480DHA1150DHA1942DHA3250S</v>
      </c>
      <c r="G2168" t="s">
        <v>501</v>
      </c>
    </row>
    <row r="2169" spans="1:7" x14ac:dyDescent="0.25">
      <c r="A2169" t="s">
        <v>573</v>
      </c>
      <c r="B2169" t="s">
        <v>550</v>
      </c>
      <c r="C2169" t="s">
        <v>617</v>
      </c>
      <c r="D2169" t="s">
        <v>641</v>
      </c>
      <c r="E2169" t="s">
        <v>51</v>
      </c>
      <c r="F2169" t="str">
        <f t="shared" si="33"/>
        <v>DHA1480DHA1150DHA1942DHA3250L</v>
      </c>
      <c r="G2169" t="s">
        <v>501</v>
      </c>
    </row>
    <row r="2170" spans="1:7" x14ac:dyDescent="0.25">
      <c r="A2170" t="s">
        <v>573</v>
      </c>
      <c r="B2170" t="s">
        <v>550</v>
      </c>
      <c r="C2170" t="s">
        <v>618</v>
      </c>
      <c r="D2170" t="s">
        <v>639</v>
      </c>
      <c r="E2170" t="s">
        <v>4</v>
      </c>
      <c r="F2170" t="str">
        <f t="shared" si="33"/>
        <v>DHA1480DHA1150DHA1944DHA3240S</v>
      </c>
      <c r="G2170" t="s">
        <v>501</v>
      </c>
    </row>
    <row r="2171" spans="1:7" x14ac:dyDescent="0.25">
      <c r="A2171" t="s">
        <v>573</v>
      </c>
      <c r="B2171" t="s">
        <v>550</v>
      </c>
      <c r="C2171" t="s">
        <v>618</v>
      </c>
      <c r="D2171" t="s">
        <v>639</v>
      </c>
      <c r="E2171" t="s">
        <v>51</v>
      </c>
      <c r="F2171" t="str">
        <f t="shared" si="33"/>
        <v>DHA1480DHA1150DHA1944DHA3240L</v>
      </c>
      <c r="G2171" t="s">
        <v>501</v>
      </c>
    </row>
    <row r="2172" spans="1:7" x14ac:dyDescent="0.25">
      <c r="A2172" t="s">
        <v>573</v>
      </c>
      <c r="B2172" t="s">
        <v>550</v>
      </c>
      <c r="C2172" t="s">
        <v>618</v>
      </c>
      <c r="D2172" t="s">
        <v>641</v>
      </c>
      <c r="E2172" t="s">
        <v>4</v>
      </c>
      <c r="F2172" t="str">
        <f t="shared" si="33"/>
        <v>DHA1480DHA1150DHA1944DHA3250S</v>
      </c>
      <c r="G2172" t="s">
        <v>501</v>
      </c>
    </row>
    <row r="2173" spans="1:7" x14ac:dyDescent="0.25">
      <c r="A2173" t="s">
        <v>573</v>
      </c>
      <c r="B2173" t="s">
        <v>550</v>
      </c>
      <c r="C2173" t="s">
        <v>618</v>
      </c>
      <c r="D2173" t="s">
        <v>641</v>
      </c>
      <c r="E2173" t="s">
        <v>51</v>
      </c>
      <c r="F2173" t="str">
        <f t="shared" si="33"/>
        <v>DHA1480DHA1150DHA1944DHA3250L</v>
      </c>
      <c r="G2173" t="s">
        <v>501</v>
      </c>
    </row>
    <row r="2174" spans="1:7" x14ac:dyDescent="0.25">
      <c r="A2174" t="s">
        <v>573</v>
      </c>
      <c r="B2174" t="s">
        <v>550</v>
      </c>
      <c r="C2174" t="s">
        <v>619</v>
      </c>
      <c r="D2174" t="s">
        <v>639</v>
      </c>
      <c r="E2174" t="s">
        <v>4</v>
      </c>
      <c r="F2174" t="str">
        <f t="shared" si="33"/>
        <v>DHA1480DHA1150DHA1946DHA3240S</v>
      </c>
      <c r="G2174" t="s">
        <v>501</v>
      </c>
    </row>
    <row r="2175" spans="1:7" x14ac:dyDescent="0.25">
      <c r="A2175" t="s">
        <v>573</v>
      </c>
      <c r="B2175" t="s">
        <v>550</v>
      </c>
      <c r="C2175" t="s">
        <v>619</v>
      </c>
      <c r="D2175" t="s">
        <v>639</v>
      </c>
      <c r="E2175" t="s">
        <v>51</v>
      </c>
      <c r="F2175" t="str">
        <f t="shared" si="33"/>
        <v>DHA1480DHA1150DHA1946DHA3240L</v>
      </c>
      <c r="G2175" t="s">
        <v>501</v>
      </c>
    </row>
    <row r="2176" spans="1:7" x14ac:dyDescent="0.25">
      <c r="A2176" t="s">
        <v>573</v>
      </c>
      <c r="B2176" t="s">
        <v>550</v>
      </c>
      <c r="C2176" t="s">
        <v>619</v>
      </c>
      <c r="D2176" t="s">
        <v>641</v>
      </c>
      <c r="E2176" t="s">
        <v>4</v>
      </c>
      <c r="F2176" t="str">
        <f t="shared" si="33"/>
        <v>DHA1480DHA1150DHA1946DHA3250S</v>
      </c>
      <c r="G2176" t="s">
        <v>723</v>
      </c>
    </row>
    <row r="2177" spans="1:7" x14ac:dyDescent="0.25">
      <c r="A2177" t="s">
        <v>573</v>
      </c>
      <c r="B2177" t="s">
        <v>550</v>
      </c>
      <c r="C2177" t="s">
        <v>619</v>
      </c>
      <c r="D2177" t="s">
        <v>641</v>
      </c>
      <c r="E2177" t="s">
        <v>51</v>
      </c>
      <c r="F2177" t="str">
        <f t="shared" si="33"/>
        <v>DHA1480DHA1150DHA1946DHA3250L</v>
      </c>
      <c r="G2177" t="s">
        <v>501</v>
      </c>
    </row>
    <row r="2178" spans="1:7" x14ac:dyDescent="0.25">
      <c r="A2178" t="s">
        <v>573</v>
      </c>
      <c r="B2178" t="s">
        <v>550</v>
      </c>
      <c r="C2178" t="s">
        <v>620</v>
      </c>
      <c r="D2178" t="s">
        <v>639</v>
      </c>
      <c r="E2178" t="s">
        <v>4</v>
      </c>
      <c r="F2178" t="str">
        <f t="shared" si="33"/>
        <v>DHA1480DHA1150DHA1948DHA3240S</v>
      </c>
      <c r="G2178" t="s">
        <v>723</v>
      </c>
    </row>
    <row r="2179" spans="1:7" x14ac:dyDescent="0.25">
      <c r="A2179" t="s">
        <v>573</v>
      </c>
      <c r="B2179" t="s">
        <v>550</v>
      </c>
      <c r="C2179" t="s">
        <v>620</v>
      </c>
      <c r="D2179" t="s">
        <v>639</v>
      </c>
      <c r="E2179" t="s">
        <v>51</v>
      </c>
      <c r="F2179" t="str">
        <f t="shared" ref="F2179:F2242" si="34">CONCATENATE(A2179,B2179,C2179,D2179,E2179)</f>
        <v>DHA1480DHA1150DHA1948DHA3240L</v>
      </c>
      <c r="G2179" t="s">
        <v>501</v>
      </c>
    </row>
    <row r="2180" spans="1:7" x14ac:dyDescent="0.25">
      <c r="A2180" t="s">
        <v>573</v>
      </c>
      <c r="B2180" t="s">
        <v>550</v>
      </c>
      <c r="C2180" t="s">
        <v>620</v>
      </c>
      <c r="D2180" t="s">
        <v>641</v>
      </c>
      <c r="E2180" t="s">
        <v>4</v>
      </c>
      <c r="F2180" t="str">
        <f t="shared" si="34"/>
        <v>DHA1480DHA1150DHA1948DHA3250S</v>
      </c>
      <c r="G2180" t="s">
        <v>723</v>
      </c>
    </row>
    <row r="2181" spans="1:7" x14ac:dyDescent="0.25">
      <c r="A2181" t="s">
        <v>573</v>
      </c>
      <c r="B2181" t="s">
        <v>550</v>
      </c>
      <c r="C2181" t="s">
        <v>620</v>
      </c>
      <c r="D2181" t="s">
        <v>641</v>
      </c>
      <c r="E2181" t="s">
        <v>51</v>
      </c>
      <c r="F2181" t="str">
        <f t="shared" si="34"/>
        <v>DHA1480DHA1150DHA1948DHA3250L</v>
      </c>
      <c r="G2181" t="s">
        <v>501</v>
      </c>
    </row>
    <row r="2182" spans="1:7" x14ac:dyDescent="0.25">
      <c r="A2182" t="s">
        <v>573</v>
      </c>
      <c r="B2182" t="s">
        <v>550</v>
      </c>
      <c r="C2182" t="s">
        <v>621</v>
      </c>
      <c r="D2182" t="s">
        <v>639</v>
      </c>
      <c r="E2182" t="s">
        <v>4</v>
      </c>
      <c r="F2182" t="str">
        <f t="shared" si="34"/>
        <v>DHA1480DHA1150DHA1950DHA3240S</v>
      </c>
      <c r="G2182" t="s">
        <v>723</v>
      </c>
    </row>
    <row r="2183" spans="1:7" x14ac:dyDescent="0.25">
      <c r="A2183" t="s">
        <v>573</v>
      </c>
      <c r="B2183" t="s">
        <v>550</v>
      </c>
      <c r="C2183" t="s">
        <v>621</v>
      </c>
      <c r="D2183" t="s">
        <v>639</v>
      </c>
      <c r="E2183" t="s">
        <v>51</v>
      </c>
      <c r="F2183" t="str">
        <f t="shared" si="34"/>
        <v>DHA1480DHA1150DHA1950DHA3240L</v>
      </c>
      <c r="G2183" t="s">
        <v>501</v>
      </c>
    </row>
    <row r="2184" spans="1:7" x14ac:dyDescent="0.25">
      <c r="A2184" t="s">
        <v>573</v>
      </c>
      <c r="B2184" t="s">
        <v>550</v>
      </c>
      <c r="C2184" t="s">
        <v>621</v>
      </c>
      <c r="D2184" t="s">
        <v>641</v>
      </c>
      <c r="E2184" t="s">
        <v>4</v>
      </c>
      <c r="F2184" t="str">
        <f t="shared" si="34"/>
        <v>DHA1480DHA1150DHA1950DHA3250S</v>
      </c>
      <c r="G2184" t="s">
        <v>723</v>
      </c>
    </row>
    <row r="2185" spans="1:7" x14ac:dyDescent="0.25">
      <c r="A2185" t="s">
        <v>573</v>
      </c>
      <c r="B2185" t="s">
        <v>550</v>
      </c>
      <c r="C2185" t="s">
        <v>621</v>
      </c>
      <c r="D2185" t="s">
        <v>641</v>
      </c>
      <c r="E2185" t="s">
        <v>51</v>
      </c>
      <c r="F2185" t="str">
        <f t="shared" si="34"/>
        <v>DHA1480DHA1150DHA1950DHA3250L</v>
      </c>
      <c r="G2185" t="s">
        <v>501</v>
      </c>
    </row>
    <row r="2186" spans="1:7" x14ac:dyDescent="0.25">
      <c r="A2186" t="s">
        <v>573</v>
      </c>
      <c r="B2186" t="s">
        <v>550</v>
      </c>
      <c r="C2186" t="s">
        <v>622</v>
      </c>
      <c r="D2186" t="s">
        <v>639</v>
      </c>
      <c r="E2186" t="s">
        <v>4</v>
      </c>
      <c r="F2186" t="str">
        <f t="shared" si="34"/>
        <v>DHA1480DHA1150DHA1952DHA3240S</v>
      </c>
      <c r="G2186" t="s">
        <v>723</v>
      </c>
    </row>
    <row r="2187" spans="1:7" x14ac:dyDescent="0.25">
      <c r="A2187" t="s">
        <v>573</v>
      </c>
      <c r="B2187" t="s">
        <v>550</v>
      </c>
      <c r="C2187" t="s">
        <v>622</v>
      </c>
      <c r="D2187" t="s">
        <v>639</v>
      </c>
      <c r="E2187" t="s">
        <v>51</v>
      </c>
      <c r="F2187" t="str">
        <f t="shared" si="34"/>
        <v>DHA1480DHA1150DHA1952DHA3240L</v>
      </c>
      <c r="G2187" t="s">
        <v>501</v>
      </c>
    </row>
    <row r="2188" spans="1:7" x14ac:dyDescent="0.25">
      <c r="A2188" t="s">
        <v>573</v>
      </c>
      <c r="B2188" t="s">
        <v>550</v>
      </c>
      <c r="C2188" t="s">
        <v>622</v>
      </c>
      <c r="D2188" t="s">
        <v>641</v>
      </c>
      <c r="E2188" t="s">
        <v>4</v>
      </c>
      <c r="F2188" t="str">
        <f t="shared" si="34"/>
        <v>DHA1480DHA1150DHA1952DHA3250S</v>
      </c>
      <c r="G2188" t="s">
        <v>723</v>
      </c>
    </row>
    <row r="2189" spans="1:7" x14ac:dyDescent="0.25">
      <c r="A2189" t="s">
        <v>573</v>
      </c>
      <c r="B2189" t="s">
        <v>550</v>
      </c>
      <c r="C2189" t="s">
        <v>622</v>
      </c>
      <c r="D2189" t="s">
        <v>641</v>
      </c>
      <c r="E2189" t="s">
        <v>51</v>
      </c>
      <c r="F2189" t="str">
        <f t="shared" si="34"/>
        <v>DHA1480DHA1150DHA1952DHA3250L</v>
      </c>
      <c r="G2189" t="s">
        <v>501</v>
      </c>
    </row>
    <row r="2190" spans="1:7" x14ac:dyDescent="0.25">
      <c r="A2190" t="s">
        <v>573</v>
      </c>
      <c r="B2190" t="s">
        <v>550</v>
      </c>
      <c r="C2190" t="s">
        <v>623</v>
      </c>
      <c r="D2190" t="s">
        <v>639</v>
      </c>
      <c r="E2190" t="s">
        <v>4</v>
      </c>
      <c r="F2190" t="str">
        <f t="shared" si="34"/>
        <v>DHA1480DHA1150DHA1954DHA3240S</v>
      </c>
      <c r="G2190" t="s">
        <v>723</v>
      </c>
    </row>
    <row r="2191" spans="1:7" x14ac:dyDescent="0.25">
      <c r="A2191" t="s">
        <v>573</v>
      </c>
      <c r="B2191" t="s">
        <v>550</v>
      </c>
      <c r="C2191" t="s">
        <v>623</v>
      </c>
      <c r="D2191" t="s">
        <v>639</v>
      </c>
      <c r="E2191" t="s">
        <v>51</v>
      </c>
      <c r="F2191" t="str">
        <f t="shared" si="34"/>
        <v>DHA1480DHA1150DHA1954DHA3240L</v>
      </c>
      <c r="G2191" t="s">
        <v>501</v>
      </c>
    </row>
    <row r="2192" spans="1:7" x14ac:dyDescent="0.25">
      <c r="A2192" t="s">
        <v>573</v>
      </c>
      <c r="B2192" t="s">
        <v>550</v>
      </c>
      <c r="C2192" t="s">
        <v>623</v>
      </c>
      <c r="D2192" t="s">
        <v>641</v>
      </c>
      <c r="E2192" t="s">
        <v>4</v>
      </c>
      <c r="F2192" t="str">
        <f t="shared" si="34"/>
        <v>DHA1480DHA1150DHA1954DHA3250S</v>
      </c>
      <c r="G2192" t="s">
        <v>723</v>
      </c>
    </row>
    <row r="2193" spans="1:7" x14ac:dyDescent="0.25">
      <c r="A2193" t="s">
        <v>573</v>
      </c>
      <c r="B2193" t="s">
        <v>550</v>
      </c>
      <c r="C2193" t="s">
        <v>623</v>
      </c>
      <c r="D2193" t="s">
        <v>641</v>
      </c>
      <c r="E2193" t="s">
        <v>51</v>
      </c>
      <c r="F2193" t="str">
        <f t="shared" si="34"/>
        <v>DHA1480DHA1150DHA1954DHA3250L</v>
      </c>
      <c r="G2193" t="s">
        <v>501</v>
      </c>
    </row>
    <row r="2194" spans="1:7" x14ac:dyDescent="0.25">
      <c r="A2194" t="s">
        <v>573</v>
      </c>
      <c r="B2194" t="s">
        <v>550</v>
      </c>
      <c r="C2194" t="s">
        <v>624</v>
      </c>
      <c r="D2194" t="s">
        <v>639</v>
      </c>
      <c r="E2194" t="s">
        <v>4</v>
      </c>
      <c r="F2194" t="str">
        <f t="shared" si="34"/>
        <v>DHA1480DHA1150DHA1956DHA3240S</v>
      </c>
      <c r="G2194" t="s">
        <v>723</v>
      </c>
    </row>
    <row r="2195" spans="1:7" x14ac:dyDescent="0.25">
      <c r="A2195" t="s">
        <v>573</v>
      </c>
      <c r="B2195" t="s">
        <v>550</v>
      </c>
      <c r="C2195" t="s">
        <v>624</v>
      </c>
      <c r="D2195" t="s">
        <v>639</v>
      </c>
      <c r="E2195" t="s">
        <v>51</v>
      </c>
      <c r="F2195" t="str">
        <f t="shared" si="34"/>
        <v>DHA1480DHA1150DHA1956DHA3240L</v>
      </c>
      <c r="G2195" t="s">
        <v>501</v>
      </c>
    </row>
    <row r="2196" spans="1:7" x14ac:dyDescent="0.25">
      <c r="A2196" t="s">
        <v>573</v>
      </c>
      <c r="B2196" t="s">
        <v>550</v>
      </c>
      <c r="C2196" t="s">
        <v>624</v>
      </c>
      <c r="D2196" t="s">
        <v>641</v>
      </c>
      <c r="E2196" t="s">
        <v>4</v>
      </c>
      <c r="F2196" t="str">
        <f t="shared" si="34"/>
        <v>DHA1480DHA1150DHA1956DHA3250S</v>
      </c>
      <c r="G2196" t="s">
        <v>723</v>
      </c>
    </row>
    <row r="2197" spans="1:7" x14ac:dyDescent="0.25">
      <c r="A2197" t="s">
        <v>573</v>
      </c>
      <c r="B2197" t="s">
        <v>550</v>
      </c>
      <c r="C2197" t="s">
        <v>624</v>
      </c>
      <c r="D2197" t="s">
        <v>641</v>
      </c>
      <c r="E2197" t="s">
        <v>51</v>
      </c>
      <c r="F2197" t="str">
        <f t="shared" si="34"/>
        <v>DHA1480DHA1150DHA1956DHA3250L</v>
      </c>
      <c r="G2197" t="s">
        <v>723</v>
      </c>
    </row>
    <row r="2198" spans="1:7" x14ac:dyDescent="0.25">
      <c r="A2198" t="s">
        <v>573</v>
      </c>
      <c r="B2198" t="s">
        <v>550</v>
      </c>
      <c r="C2198" t="s">
        <v>625</v>
      </c>
      <c r="D2198" t="s">
        <v>639</v>
      </c>
      <c r="E2198" t="s">
        <v>4</v>
      </c>
      <c r="F2198" t="str">
        <f t="shared" si="34"/>
        <v>DHA1480DHA1150DHA1958DHA3240S</v>
      </c>
      <c r="G2198" t="s">
        <v>723</v>
      </c>
    </row>
    <row r="2199" spans="1:7" x14ac:dyDescent="0.25">
      <c r="A2199" t="s">
        <v>573</v>
      </c>
      <c r="B2199" t="s">
        <v>550</v>
      </c>
      <c r="C2199" t="s">
        <v>625</v>
      </c>
      <c r="D2199" t="s">
        <v>639</v>
      </c>
      <c r="E2199" t="s">
        <v>51</v>
      </c>
      <c r="F2199" t="str">
        <f t="shared" si="34"/>
        <v>DHA1480DHA1150DHA1958DHA3240L</v>
      </c>
      <c r="G2199" t="s">
        <v>723</v>
      </c>
    </row>
    <row r="2200" spans="1:7" x14ac:dyDescent="0.25">
      <c r="A2200" t="s">
        <v>573</v>
      </c>
      <c r="B2200" t="s">
        <v>550</v>
      </c>
      <c r="C2200" t="s">
        <v>625</v>
      </c>
      <c r="D2200" t="s">
        <v>641</v>
      </c>
      <c r="E2200" t="s">
        <v>4</v>
      </c>
      <c r="F2200" t="str">
        <f t="shared" si="34"/>
        <v>DHA1480DHA1150DHA1958DHA3250S</v>
      </c>
      <c r="G2200" t="s">
        <v>723</v>
      </c>
    </row>
    <row r="2201" spans="1:7" x14ac:dyDescent="0.25">
      <c r="A2201" t="s">
        <v>573</v>
      </c>
      <c r="B2201" t="s">
        <v>550</v>
      </c>
      <c r="C2201" t="s">
        <v>625</v>
      </c>
      <c r="D2201" t="s">
        <v>641</v>
      </c>
      <c r="E2201" t="s">
        <v>51</v>
      </c>
      <c r="F2201" t="str">
        <f t="shared" si="34"/>
        <v>DHA1480DHA1150DHA1958DHA3250L</v>
      </c>
      <c r="G2201" t="s">
        <v>723</v>
      </c>
    </row>
    <row r="2202" spans="1:7" x14ac:dyDescent="0.25">
      <c r="A2202" t="s">
        <v>573</v>
      </c>
      <c r="B2202" t="s">
        <v>550</v>
      </c>
      <c r="C2202" t="s">
        <v>626</v>
      </c>
      <c r="D2202" t="s">
        <v>639</v>
      </c>
      <c r="E2202" t="s">
        <v>4</v>
      </c>
      <c r="F2202" t="str">
        <f t="shared" si="34"/>
        <v>DHA1480DHA1150DHA1960DHA3240S</v>
      </c>
      <c r="G2202" t="s">
        <v>723</v>
      </c>
    </row>
    <row r="2203" spans="1:7" x14ac:dyDescent="0.25">
      <c r="A2203" t="s">
        <v>573</v>
      </c>
      <c r="B2203" t="s">
        <v>550</v>
      </c>
      <c r="C2203" t="s">
        <v>626</v>
      </c>
      <c r="D2203" t="s">
        <v>639</v>
      </c>
      <c r="E2203" t="s">
        <v>51</v>
      </c>
      <c r="F2203" t="str">
        <f t="shared" si="34"/>
        <v>DHA1480DHA1150DHA1960DHA3240L</v>
      </c>
      <c r="G2203" t="s">
        <v>723</v>
      </c>
    </row>
    <row r="2204" spans="1:7" x14ac:dyDescent="0.25">
      <c r="A2204" t="s">
        <v>573</v>
      </c>
      <c r="B2204" t="s">
        <v>550</v>
      </c>
      <c r="C2204" t="s">
        <v>626</v>
      </c>
      <c r="D2204" t="s">
        <v>641</v>
      </c>
      <c r="E2204" t="s">
        <v>4</v>
      </c>
      <c r="F2204" t="str">
        <f t="shared" si="34"/>
        <v>DHA1480DHA1150DHA1960DHA3250S</v>
      </c>
      <c r="G2204" t="s">
        <v>723</v>
      </c>
    </row>
    <row r="2205" spans="1:7" x14ac:dyDescent="0.25">
      <c r="A2205" t="s">
        <v>573</v>
      </c>
      <c r="B2205" t="s">
        <v>550</v>
      </c>
      <c r="C2205" t="s">
        <v>626</v>
      </c>
      <c r="D2205" t="s">
        <v>641</v>
      </c>
      <c r="E2205" t="s">
        <v>51</v>
      </c>
      <c r="F2205" t="str">
        <f t="shared" si="34"/>
        <v>DHA1480DHA1150DHA1960DHA3250L</v>
      </c>
      <c r="G2205" t="s">
        <v>723</v>
      </c>
    </row>
    <row r="2206" spans="1:7" x14ac:dyDescent="0.25">
      <c r="A2206" t="s">
        <v>573</v>
      </c>
      <c r="B2206" t="s">
        <v>551</v>
      </c>
      <c r="C2206" t="s">
        <v>608</v>
      </c>
      <c r="D2206" t="s">
        <v>639</v>
      </c>
      <c r="E2206" t="s">
        <v>4</v>
      </c>
      <c r="F2206" t="str">
        <f t="shared" si="34"/>
        <v>DHA1480DHA1160DHA1924DHA3240S</v>
      </c>
      <c r="G2206" t="s">
        <v>504</v>
      </c>
    </row>
    <row r="2207" spans="1:7" x14ac:dyDescent="0.25">
      <c r="A2207" t="s">
        <v>573</v>
      </c>
      <c r="B2207" t="s">
        <v>551</v>
      </c>
      <c r="C2207" t="s">
        <v>608</v>
      </c>
      <c r="D2207" t="s">
        <v>639</v>
      </c>
      <c r="E2207" t="s">
        <v>51</v>
      </c>
      <c r="F2207" t="str">
        <f t="shared" si="34"/>
        <v>DHA1480DHA1160DHA1924DHA3240L</v>
      </c>
      <c r="G2207" t="s">
        <v>504</v>
      </c>
    </row>
    <row r="2208" spans="1:7" x14ac:dyDescent="0.25">
      <c r="A2208" t="s">
        <v>573</v>
      </c>
      <c r="B2208" t="s">
        <v>551</v>
      </c>
      <c r="C2208" t="s">
        <v>608</v>
      </c>
      <c r="D2208" t="s">
        <v>641</v>
      </c>
      <c r="E2208" t="s">
        <v>4</v>
      </c>
      <c r="F2208" t="str">
        <f t="shared" si="34"/>
        <v>DHA1480DHA1160DHA1924DHA3250S</v>
      </c>
      <c r="G2208" t="s">
        <v>504</v>
      </c>
    </row>
    <row r="2209" spans="1:7" x14ac:dyDescent="0.25">
      <c r="A2209" t="s">
        <v>573</v>
      </c>
      <c r="B2209" t="s">
        <v>551</v>
      </c>
      <c r="C2209" t="s">
        <v>608</v>
      </c>
      <c r="D2209" t="s">
        <v>641</v>
      </c>
      <c r="E2209" t="s">
        <v>51</v>
      </c>
      <c r="F2209" t="str">
        <f t="shared" si="34"/>
        <v>DHA1480DHA1160DHA1924DHA3250L</v>
      </c>
      <c r="G2209" t="s">
        <v>504</v>
      </c>
    </row>
    <row r="2210" spans="1:7" x14ac:dyDescent="0.25">
      <c r="A2210" t="s">
        <v>573</v>
      </c>
      <c r="B2210" t="s">
        <v>551</v>
      </c>
      <c r="C2210" t="s">
        <v>609</v>
      </c>
      <c r="D2210" t="s">
        <v>639</v>
      </c>
      <c r="E2210" t="s">
        <v>4</v>
      </c>
      <c r="F2210" t="str">
        <f t="shared" si="34"/>
        <v>DHA1480DHA1160DHA1926DHA3240S</v>
      </c>
      <c r="G2210" t="s">
        <v>504</v>
      </c>
    </row>
    <row r="2211" spans="1:7" x14ac:dyDescent="0.25">
      <c r="A2211" t="s">
        <v>573</v>
      </c>
      <c r="B2211" t="s">
        <v>551</v>
      </c>
      <c r="C2211" t="s">
        <v>609</v>
      </c>
      <c r="D2211" t="s">
        <v>639</v>
      </c>
      <c r="E2211" t="s">
        <v>51</v>
      </c>
      <c r="F2211" t="str">
        <f t="shared" si="34"/>
        <v>DHA1480DHA1160DHA1926DHA3240L</v>
      </c>
      <c r="G2211" t="s">
        <v>504</v>
      </c>
    </row>
    <row r="2212" spans="1:7" x14ac:dyDescent="0.25">
      <c r="A2212" t="s">
        <v>573</v>
      </c>
      <c r="B2212" t="s">
        <v>551</v>
      </c>
      <c r="C2212" t="s">
        <v>609</v>
      </c>
      <c r="D2212" t="s">
        <v>641</v>
      </c>
      <c r="E2212" t="s">
        <v>4</v>
      </c>
      <c r="F2212" t="str">
        <f t="shared" si="34"/>
        <v>DHA1480DHA1160DHA1926DHA3250S</v>
      </c>
      <c r="G2212" t="s">
        <v>504</v>
      </c>
    </row>
    <row r="2213" spans="1:7" x14ac:dyDescent="0.25">
      <c r="A2213" t="s">
        <v>573</v>
      </c>
      <c r="B2213" t="s">
        <v>551</v>
      </c>
      <c r="C2213" t="s">
        <v>609</v>
      </c>
      <c r="D2213" t="s">
        <v>641</v>
      </c>
      <c r="E2213" t="s">
        <v>51</v>
      </c>
      <c r="F2213" t="str">
        <f t="shared" si="34"/>
        <v>DHA1480DHA1160DHA1926DHA3250L</v>
      </c>
      <c r="G2213" t="s">
        <v>504</v>
      </c>
    </row>
    <row r="2214" spans="1:7" x14ac:dyDescent="0.25">
      <c r="A2214" t="s">
        <v>573</v>
      </c>
      <c r="B2214" t="s">
        <v>551</v>
      </c>
      <c r="C2214" t="s">
        <v>610</v>
      </c>
      <c r="D2214" t="s">
        <v>639</v>
      </c>
      <c r="E2214" t="s">
        <v>4</v>
      </c>
      <c r="F2214" t="str">
        <f t="shared" si="34"/>
        <v>DHA1480DHA1160DHA1928DHA3240S</v>
      </c>
      <c r="G2214" t="s">
        <v>501</v>
      </c>
    </row>
    <row r="2215" spans="1:7" x14ac:dyDescent="0.25">
      <c r="A2215" t="s">
        <v>573</v>
      </c>
      <c r="B2215" t="s">
        <v>551</v>
      </c>
      <c r="C2215" t="s">
        <v>610</v>
      </c>
      <c r="D2215" t="s">
        <v>639</v>
      </c>
      <c r="E2215" t="s">
        <v>51</v>
      </c>
      <c r="F2215" t="str">
        <f t="shared" si="34"/>
        <v>DHA1480DHA1160DHA1928DHA3240L</v>
      </c>
      <c r="G2215" t="s">
        <v>504</v>
      </c>
    </row>
    <row r="2216" spans="1:7" x14ac:dyDescent="0.25">
      <c r="A2216" t="s">
        <v>573</v>
      </c>
      <c r="B2216" t="s">
        <v>551</v>
      </c>
      <c r="C2216" t="s">
        <v>610</v>
      </c>
      <c r="D2216" t="s">
        <v>641</v>
      </c>
      <c r="E2216" t="s">
        <v>4</v>
      </c>
      <c r="F2216" t="str">
        <f t="shared" si="34"/>
        <v>DHA1480DHA1160DHA1928DHA3250S</v>
      </c>
      <c r="G2216" t="s">
        <v>501</v>
      </c>
    </row>
    <row r="2217" spans="1:7" x14ac:dyDescent="0.25">
      <c r="A2217" t="s">
        <v>573</v>
      </c>
      <c r="B2217" t="s">
        <v>551</v>
      </c>
      <c r="C2217" t="s">
        <v>610</v>
      </c>
      <c r="D2217" t="s">
        <v>641</v>
      </c>
      <c r="E2217" t="s">
        <v>51</v>
      </c>
      <c r="F2217" t="str">
        <f t="shared" si="34"/>
        <v>DHA1480DHA1160DHA1928DHA3250L</v>
      </c>
      <c r="G2217" t="s">
        <v>504</v>
      </c>
    </row>
    <row r="2218" spans="1:7" x14ac:dyDescent="0.25">
      <c r="A2218" t="s">
        <v>573</v>
      </c>
      <c r="B2218" t="s">
        <v>551</v>
      </c>
      <c r="C2218" t="s">
        <v>611</v>
      </c>
      <c r="D2218" t="s">
        <v>639</v>
      </c>
      <c r="E2218" t="s">
        <v>4</v>
      </c>
      <c r="F2218" t="str">
        <f t="shared" si="34"/>
        <v>DHA1480DHA1160DHA1930DHA3240S</v>
      </c>
      <c r="G2218" t="s">
        <v>501</v>
      </c>
    </row>
    <row r="2219" spans="1:7" x14ac:dyDescent="0.25">
      <c r="A2219" t="s">
        <v>573</v>
      </c>
      <c r="B2219" t="s">
        <v>551</v>
      </c>
      <c r="C2219" t="s">
        <v>611</v>
      </c>
      <c r="D2219" t="s">
        <v>639</v>
      </c>
      <c r="E2219" t="s">
        <v>51</v>
      </c>
      <c r="F2219" t="str">
        <f t="shared" si="34"/>
        <v>DHA1480DHA1160DHA1930DHA3240L</v>
      </c>
      <c r="G2219" t="s">
        <v>504</v>
      </c>
    </row>
    <row r="2220" spans="1:7" x14ac:dyDescent="0.25">
      <c r="A2220" t="s">
        <v>573</v>
      </c>
      <c r="B2220" t="s">
        <v>551</v>
      </c>
      <c r="C2220" t="s">
        <v>611</v>
      </c>
      <c r="D2220" t="s">
        <v>641</v>
      </c>
      <c r="E2220" t="s">
        <v>4</v>
      </c>
      <c r="F2220" t="str">
        <f t="shared" si="34"/>
        <v>DHA1480DHA1160DHA1930DHA3250S</v>
      </c>
      <c r="G2220" t="s">
        <v>501</v>
      </c>
    </row>
    <row r="2221" spans="1:7" x14ac:dyDescent="0.25">
      <c r="A2221" t="s">
        <v>573</v>
      </c>
      <c r="B2221" t="s">
        <v>551</v>
      </c>
      <c r="C2221" t="s">
        <v>611</v>
      </c>
      <c r="D2221" t="s">
        <v>641</v>
      </c>
      <c r="E2221" t="s">
        <v>51</v>
      </c>
      <c r="F2221" t="str">
        <f t="shared" si="34"/>
        <v>DHA1480DHA1160DHA1930DHA3250L</v>
      </c>
      <c r="G2221" t="s">
        <v>504</v>
      </c>
    </row>
    <row r="2222" spans="1:7" x14ac:dyDescent="0.25">
      <c r="A2222" t="s">
        <v>573</v>
      </c>
      <c r="B2222" t="s">
        <v>551</v>
      </c>
      <c r="C2222" t="s">
        <v>612</v>
      </c>
      <c r="D2222" t="s">
        <v>639</v>
      </c>
      <c r="E2222" t="s">
        <v>4</v>
      </c>
      <c r="F2222" t="str">
        <f t="shared" si="34"/>
        <v>DHA1480DHA1160DHA1932DHA3240S</v>
      </c>
      <c r="G2222" t="s">
        <v>501</v>
      </c>
    </row>
    <row r="2223" spans="1:7" x14ac:dyDescent="0.25">
      <c r="A2223" t="s">
        <v>573</v>
      </c>
      <c r="B2223" t="s">
        <v>551</v>
      </c>
      <c r="C2223" t="s">
        <v>612</v>
      </c>
      <c r="D2223" t="s">
        <v>639</v>
      </c>
      <c r="E2223" t="s">
        <v>51</v>
      </c>
      <c r="F2223" t="str">
        <f t="shared" si="34"/>
        <v>DHA1480DHA1160DHA1932DHA3240L</v>
      </c>
      <c r="G2223" t="s">
        <v>504</v>
      </c>
    </row>
    <row r="2224" spans="1:7" x14ac:dyDescent="0.25">
      <c r="A2224" t="s">
        <v>573</v>
      </c>
      <c r="B2224" t="s">
        <v>551</v>
      </c>
      <c r="C2224" t="s">
        <v>612</v>
      </c>
      <c r="D2224" t="s">
        <v>641</v>
      </c>
      <c r="E2224" t="s">
        <v>4</v>
      </c>
      <c r="F2224" t="str">
        <f t="shared" si="34"/>
        <v>DHA1480DHA1160DHA1932DHA3250S</v>
      </c>
      <c r="G2224" t="s">
        <v>501</v>
      </c>
    </row>
    <row r="2225" spans="1:7" x14ac:dyDescent="0.25">
      <c r="A2225" t="s">
        <v>573</v>
      </c>
      <c r="B2225" t="s">
        <v>551</v>
      </c>
      <c r="C2225" t="s">
        <v>612</v>
      </c>
      <c r="D2225" t="s">
        <v>641</v>
      </c>
      <c r="E2225" t="s">
        <v>51</v>
      </c>
      <c r="F2225" t="str">
        <f t="shared" si="34"/>
        <v>DHA1480DHA1160DHA1932DHA3250L</v>
      </c>
      <c r="G2225" t="s">
        <v>504</v>
      </c>
    </row>
    <row r="2226" spans="1:7" x14ac:dyDescent="0.25">
      <c r="A2226" t="s">
        <v>573</v>
      </c>
      <c r="B2226" t="s">
        <v>551</v>
      </c>
      <c r="C2226" t="s">
        <v>613</v>
      </c>
      <c r="D2226" t="s">
        <v>639</v>
      </c>
      <c r="E2226" t="s">
        <v>4</v>
      </c>
      <c r="F2226" t="str">
        <f t="shared" si="34"/>
        <v>DHA1480DHA1160DHA1934DHA3240S</v>
      </c>
      <c r="G2226" t="s">
        <v>501</v>
      </c>
    </row>
    <row r="2227" spans="1:7" x14ac:dyDescent="0.25">
      <c r="A2227" t="s">
        <v>573</v>
      </c>
      <c r="B2227" t="s">
        <v>551</v>
      </c>
      <c r="C2227" t="s">
        <v>613</v>
      </c>
      <c r="D2227" t="s">
        <v>639</v>
      </c>
      <c r="E2227" t="s">
        <v>51</v>
      </c>
      <c r="F2227" t="str">
        <f t="shared" si="34"/>
        <v>DHA1480DHA1160DHA1934DHA3240L</v>
      </c>
      <c r="G2227" t="s">
        <v>504</v>
      </c>
    </row>
    <row r="2228" spans="1:7" x14ac:dyDescent="0.25">
      <c r="A2228" t="s">
        <v>573</v>
      </c>
      <c r="B2228" t="s">
        <v>551</v>
      </c>
      <c r="C2228" t="s">
        <v>613</v>
      </c>
      <c r="D2228" t="s">
        <v>641</v>
      </c>
      <c r="E2228" t="s">
        <v>4</v>
      </c>
      <c r="F2228" t="str">
        <f t="shared" si="34"/>
        <v>DHA1480DHA1160DHA1934DHA3250S</v>
      </c>
      <c r="G2228" t="s">
        <v>501</v>
      </c>
    </row>
    <row r="2229" spans="1:7" x14ac:dyDescent="0.25">
      <c r="A2229" t="s">
        <v>573</v>
      </c>
      <c r="B2229" t="s">
        <v>551</v>
      </c>
      <c r="C2229" t="s">
        <v>613</v>
      </c>
      <c r="D2229" t="s">
        <v>641</v>
      </c>
      <c r="E2229" t="s">
        <v>51</v>
      </c>
      <c r="F2229" t="str">
        <f t="shared" si="34"/>
        <v>DHA1480DHA1160DHA1934DHA3250L</v>
      </c>
      <c r="G2229" t="s">
        <v>504</v>
      </c>
    </row>
    <row r="2230" spans="1:7" x14ac:dyDescent="0.25">
      <c r="A2230" t="s">
        <v>573</v>
      </c>
      <c r="B2230" t="s">
        <v>551</v>
      </c>
      <c r="C2230" t="s">
        <v>614</v>
      </c>
      <c r="D2230" t="s">
        <v>639</v>
      </c>
      <c r="E2230" t="s">
        <v>4</v>
      </c>
      <c r="F2230" t="str">
        <f t="shared" si="34"/>
        <v>DHA1480DHA1160DHA1936DHA3240S</v>
      </c>
      <c r="G2230" t="s">
        <v>501</v>
      </c>
    </row>
    <row r="2231" spans="1:7" x14ac:dyDescent="0.25">
      <c r="A2231" t="s">
        <v>573</v>
      </c>
      <c r="B2231" t="s">
        <v>551</v>
      </c>
      <c r="C2231" t="s">
        <v>614</v>
      </c>
      <c r="D2231" t="s">
        <v>639</v>
      </c>
      <c r="E2231" t="s">
        <v>51</v>
      </c>
      <c r="F2231" t="str">
        <f t="shared" si="34"/>
        <v>DHA1480DHA1160DHA1936DHA3240L</v>
      </c>
      <c r="G2231" t="s">
        <v>501</v>
      </c>
    </row>
    <row r="2232" spans="1:7" x14ac:dyDescent="0.25">
      <c r="A2232" t="s">
        <v>573</v>
      </c>
      <c r="B2232" t="s">
        <v>551</v>
      </c>
      <c r="C2232" t="s">
        <v>614</v>
      </c>
      <c r="D2232" t="s">
        <v>641</v>
      </c>
      <c r="E2232" t="s">
        <v>4</v>
      </c>
      <c r="F2232" t="str">
        <f t="shared" si="34"/>
        <v>DHA1480DHA1160DHA1936DHA3250S</v>
      </c>
      <c r="G2232" t="s">
        <v>501</v>
      </c>
    </row>
    <row r="2233" spans="1:7" x14ac:dyDescent="0.25">
      <c r="A2233" t="s">
        <v>573</v>
      </c>
      <c r="B2233" t="s">
        <v>551</v>
      </c>
      <c r="C2233" t="s">
        <v>614</v>
      </c>
      <c r="D2233" t="s">
        <v>641</v>
      </c>
      <c r="E2233" t="s">
        <v>51</v>
      </c>
      <c r="F2233" t="str">
        <f t="shared" si="34"/>
        <v>DHA1480DHA1160DHA1936DHA3250L</v>
      </c>
      <c r="G2233" t="s">
        <v>501</v>
      </c>
    </row>
    <row r="2234" spans="1:7" x14ac:dyDescent="0.25">
      <c r="A2234" t="s">
        <v>573</v>
      </c>
      <c r="B2234" t="s">
        <v>551</v>
      </c>
      <c r="C2234" t="s">
        <v>615</v>
      </c>
      <c r="D2234" t="s">
        <v>639</v>
      </c>
      <c r="E2234" t="s">
        <v>4</v>
      </c>
      <c r="F2234" t="str">
        <f t="shared" si="34"/>
        <v>DHA1480DHA1160DHA1938DHA3240S</v>
      </c>
      <c r="G2234" t="s">
        <v>501</v>
      </c>
    </row>
    <row r="2235" spans="1:7" x14ac:dyDescent="0.25">
      <c r="A2235" t="s">
        <v>573</v>
      </c>
      <c r="B2235" t="s">
        <v>551</v>
      </c>
      <c r="C2235" t="s">
        <v>615</v>
      </c>
      <c r="D2235" t="s">
        <v>639</v>
      </c>
      <c r="E2235" t="s">
        <v>51</v>
      </c>
      <c r="F2235" t="str">
        <f t="shared" si="34"/>
        <v>DHA1480DHA1160DHA1938DHA3240L</v>
      </c>
      <c r="G2235" t="s">
        <v>501</v>
      </c>
    </row>
    <row r="2236" spans="1:7" x14ac:dyDescent="0.25">
      <c r="A2236" t="s">
        <v>573</v>
      </c>
      <c r="B2236" t="s">
        <v>551</v>
      </c>
      <c r="C2236" t="s">
        <v>615</v>
      </c>
      <c r="D2236" t="s">
        <v>641</v>
      </c>
      <c r="E2236" t="s">
        <v>4</v>
      </c>
      <c r="F2236" t="str">
        <f t="shared" si="34"/>
        <v>DHA1480DHA1160DHA1938DHA3250S</v>
      </c>
      <c r="G2236" t="s">
        <v>501</v>
      </c>
    </row>
    <row r="2237" spans="1:7" x14ac:dyDescent="0.25">
      <c r="A2237" t="s">
        <v>573</v>
      </c>
      <c r="B2237" t="s">
        <v>551</v>
      </c>
      <c r="C2237" t="s">
        <v>615</v>
      </c>
      <c r="D2237" t="s">
        <v>641</v>
      </c>
      <c r="E2237" t="s">
        <v>51</v>
      </c>
      <c r="F2237" t="str">
        <f t="shared" si="34"/>
        <v>DHA1480DHA1160DHA1938DHA3250L</v>
      </c>
      <c r="G2237" t="s">
        <v>501</v>
      </c>
    </row>
    <row r="2238" spans="1:7" x14ac:dyDescent="0.25">
      <c r="A2238" t="s">
        <v>573</v>
      </c>
      <c r="B2238" t="s">
        <v>551</v>
      </c>
      <c r="C2238" t="s">
        <v>616</v>
      </c>
      <c r="D2238" t="s">
        <v>639</v>
      </c>
      <c r="E2238" t="s">
        <v>4</v>
      </c>
      <c r="F2238" t="str">
        <f t="shared" si="34"/>
        <v>DHA1480DHA1160DHA1940DHA3240S</v>
      </c>
      <c r="G2238" t="s">
        <v>501</v>
      </c>
    </row>
    <row r="2239" spans="1:7" x14ac:dyDescent="0.25">
      <c r="A2239" t="s">
        <v>573</v>
      </c>
      <c r="B2239" t="s">
        <v>551</v>
      </c>
      <c r="C2239" t="s">
        <v>616</v>
      </c>
      <c r="D2239" t="s">
        <v>639</v>
      </c>
      <c r="E2239" t="s">
        <v>51</v>
      </c>
      <c r="F2239" t="str">
        <f t="shared" si="34"/>
        <v>DHA1480DHA1160DHA1940DHA3240L</v>
      </c>
      <c r="G2239" t="s">
        <v>501</v>
      </c>
    </row>
    <row r="2240" spans="1:7" x14ac:dyDescent="0.25">
      <c r="A2240" t="s">
        <v>573</v>
      </c>
      <c r="B2240" t="s">
        <v>551</v>
      </c>
      <c r="C2240" t="s">
        <v>616</v>
      </c>
      <c r="D2240" t="s">
        <v>641</v>
      </c>
      <c r="E2240" t="s">
        <v>4</v>
      </c>
      <c r="F2240" t="str">
        <f t="shared" si="34"/>
        <v>DHA1480DHA1160DHA1940DHA3250S</v>
      </c>
      <c r="G2240" t="s">
        <v>501</v>
      </c>
    </row>
    <row r="2241" spans="1:7" x14ac:dyDescent="0.25">
      <c r="A2241" t="s">
        <v>573</v>
      </c>
      <c r="B2241" t="s">
        <v>551</v>
      </c>
      <c r="C2241" t="s">
        <v>616</v>
      </c>
      <c r="D2241" t="s">
        <v>641</v>
      </c>
      <c r="E2241" t="s">
        <v>51</v>
      </c>
      <c r="F2241" t="str">
        <f t="shared" si="34"/>
        <v>DHA1480DHA1160DHA1940DHA3250L</v>
      </c>
      <c r="G2241" t="s">
        <v>501</v>
      </c>
    </row>
    <row r="2242" spans="1:7" x14ac:dyDescent="0.25">
      <c r="A2242" t="s">
        <v>573</v>
      </c>
      <c r="B2242" t="s">
        <v>551</v>
      </c>
      <c r="C2242" t="s">
        <v>617</v>
      </c>
      <c r="D2242" t="s">
        <v>639</v>
      </c>
      <c r="E2242" t="s">
        <v>4</v>
      </c>
      <c r="F2242" t="str">
        <f t="shared" si="34"/>
        <v>DHA1480DHA1160DHA1942DHA3240S</v>
      </c>
      <c r="G2242" t="s">
        <v>501</v>
      </c>
    </row>
    <row r="2243" spans="1:7" x14ac:dyDescent="0.25">
      <c r="A2243" t="s">
        <v>573</v>
      </c>
      <c r="B2243" t="s">
        <v>551</v>
      </c>
      <c r="C2243" t="s">
        <v>617</v>
      </c>
      <c r="D2243" t="s">
        <v>639</v>
      </c>
      <c r="E2243" t="s">
        <v>51</v>
      </c>
      <c r="F2243" t="str">
        <f t="shared" ref="F2243:F2306" si="35">CONCATENATE(A2243,B2243,C2243,D2243,E2243)</f>
        <v>DHA1480DHA1160DHA1942DHA3240L</v>
      </c>
      <c r="G2243" t="s">
        <v>501</v>
      </c>
    </row>
    <row r="2244" spans="1:7" x14ac:dyDescent="0.25">
      <c r="A2244" t="s">
        <v>573</v>
      </c>
      <c r="B2244" t="s">
        <v>551</v>
      </c>
      <c r="C2244" t="s">
        <v>617</v>
      </c>
      <c r="D2244" t="s">
        <v>641</v>
      </c>
      <c r="E2244" t="s">
        <v>4</v>
      </c>
      <c r="F2244" t="str">
        <f t="shared" si="35"/>
        <v>DHA1480DHA1160DHA1942DHA3250S</v>
      </c>
      <c r="G2244" t="s">
        <v>501</v>
      </c>
    </row>
    <row r="2245" spans="1:7" x14ac:dyDescent="0.25">
      <c r="A2245" t="s">
        <v>573</v>
      </c>
      <c r="B2245" t="s">
        <v>551</v>
      </c>
      <c r="C2245" t="s">
        <v>617</v>
      </c>
      <c r="D2245" t="s">
        <v>641</v>
      </c>
      <c r="E2245" t="s">
        <v>51</v>
      </c>
      <c r="F2245" t="str">
        <f t="shared" si="35"/>
        <v>DHA1480DHA1160DHA1942DHA3250L</v>
      </c>
      <c r="G2245" t="s">
        <v>501</v>
      </c>
    </row>
    <row r="2246" spans="1:7" x14ac:dyDescent="0.25">
      <c r="A2246" t="s">
        <v>573</v>
      </c>
      <c r="B2246" t="s">
        <v>551</v>
      </c>
      <c r="C2246" t="s">
        <v>618</v>
      </c>
      <c r="D2246" t="s">
        <v>639</v>
      </c>
      <c r="E2246" t="s">
        <v>4</v>
      </c>
      <c r="F2246" t="str">
        <f t="shared" si="35"/>
        <v>DHA1480DHA1160DHA1944DHA3240S</v>
      </c>
      <c r="G2246" t="s">
        <v>501</v>
      </c>
    </row>
    <row r="2247" spans="1:7" x14ac:dyDescent="0.25">
      <c r="A2247" t="s">
        <v>573</v>
      </c>
      <c r="B2247" t="s">
        <v>551</v>
      </c>
      <c r="C2247" t="s">
        <v>618</v>
      </c>
      <c r="D2247" t="s">
        <v>639</v>
      </c>
      <c r="E2247" t="s">
        <v>51</v>
      </c>
      <c r="F2247" t="str">
        <f t="shared" si="35"/>
        <v>DHA1480DHA1160DHA1944DHA3240L</v>
      </c>
      <c r="G2247" t="s">
        <v>501</v>
      </c>
    </row>
    <row r="2248" spans="1:7" x14ac:dyDescent="0.25">
      <c r="A2248" t="s">
        <v>573</v>
      </c>
      <c r="B2248" t="s">
        <v>551</v>
      </c>
      <c r="C2248" t="s">
        <v>618</v>
      </c>
      <c r="D2248" t="s">
        <v>641</v>
      </c>
      <c r="E2248" t="s">
        <v>4</v>
      </c>
      <c r="F2248" t="str">
        <f t="shared" si="35"/>
        <v>DHA1480DHA1160DHA1944DHA3250S</v>
      </c>
      <c r="G2248" t="s">
        <v>501</v>
      </c>
    </row>
    <row r="2249" spans="1:7" x14ac:dyDescent="0.25">
      <c r="A2249" t="s">
        <v>573</v>
      </c>
      <c r="B2249" t="s">
        <v>551</v>
      </c>
      <c r="C2249" t="s">
        <v>618</v>
      </c>
      <c r="D2249" t="s">
        <v>641</v>
      </c>
      <c r="E2249" t="s">
        <v>51</v>
      </c>
      <c r="F2249" t="str">
        <f t="shared" si="35"/>
        <v>DHA1480DHA1160DHA1944DHA3250L</v>
      </c>
      <c r="G2249" t="s">
        <v>501</v>
      </c>
    </row>
    <row r="2250" spans="1:7" x14ac:dyDescent="0.25">
      <c r="A2250" t="s">
        <v>573</v>
      </c>
      <c r="B2250" t="s">
        <v>551</v>
      </c>
      <c r="C2250" t="s">
        <v>619</v>
      </c>
      <c r="D2250" t="s">
        <v>639</v>
      </c>
      <c r="E2250" t="s">
        <v>4</v>
      </c>
      <c r="F2250" t="str">
        <f t="shared" si="35"/>
        <v>DHA1480DHA1160DHA1946DHA3240S</v>
      </c>
      <c r="G2250" t="s">
        <v>501</v>
      </c>
    </row>
    <row r="2251" spans="1:7" x14ac:dyDescent="0.25">
      <c r="A2251" t="s">
        <v>573</v>
      </c>
      <c r="B2251" t="s">
        <v>551</v>
      </c>
      <c r="C2251" t="s">
        <v>619</v>
      </c>
      <c r="D2251" t="s">
        <v>639</v>
      </c>
      <c r="E2251" t="s">
        <v>51</v>
      </c>
      <c r="F2251" t="str">
        <f t="shared" si="35"/>
        <v>DHA1480DHA1160DHA1946DHA3240L</v>
      </c>
      <c r="G2251" t="s">
        <v>501</v>
      </c>
    </row>
    <row r="2252" spans="1:7" x14ac:dyDescent="0.25">
      <c r="A2252" t="s">
        <v>573</v>
      </c>
      <c r="B2252" t="s">
        <v>551</v>
      </c>
      <c r="C2252" t="s">
        <v>619</v>
      </c>
      <c r="D2252" t="s">
        <v>641</v>
      </c>
      <c r="E2252" t="s">
        <v>4</v>
      </c>
      <c r="F2252" t="str">
        <f t="shared" si="35"/>
        <v>DHA1480DHA1160DHA1946DHA3250S</v>
      </c>
      <c r="G2252" t="s">
        <v>501</v>
      </c>
    </row>
    <row r="2253" spans="1:7" x14ac:dyDescent="0.25">
      <c r="A2253" t="s">
        <v>573</v>
      </c>
      <c r="B2253" t="s">
        <v>551</v>
      </c>
      <c r="C2253" t="s">
        <v>619</v>
      </c>
      <c r="D2253" t="s">
        <v>641</v>
      </c>
      <c r="E2253" t="s">
        <v>51</v>
      </c>
      <c r="F2253" t="str">
        <f t="shared" si="35"/>
        <v>DHA1480DHA1160DHA1946DHA3250L</v>
      </c>
      <c r="G2253" t="s">
        <v>501</v>
      </c>
    </row>
    <row r="2254" spans="1:7" x14ac:dyDescent="0.25">
      <c r="A2254" t="s">
        <v>573</v>
      </c>
      <c r="B2254" t="s">
        <v>551</v>
      </c>
      <c r="C2254" t="s">
        <v>620</v>
      </c>
      <c r="D2254" t="s">
        <v>639</v>
      </c>
      <c r="E2254" t="s">
        <v>4</v>
      </c>
      <c r="F2254" t="str">
        <f t="shared" si="35"/>
        <v>DHA1480DHA1160DHA1948DHA3240S</v>
      </c>
      <c r="G2254" t="s">
        <v>723</v>
      </c>
    </row>
    <row r="2255" spans="1:7" x14ac:dyDescent="0.25">
      <c r="A2255" t="s">
        <v>573</v>
      </c>
      <c r="B2255" t="s">
        <v>551</v>
      </c>
      <c r="C2255" t="s">
        <v>620</v>
      </c>
      <c r="D2255" t="s">
        <v>639</v>
      </c>
      <c r="E2255" t="s">
        <v>51</v>
      </c>
      <c r="F2255" t="str">
        <f t="shared" si="35"/>
        <v>DHA1480DHA1160DHA1948DHA3240L</v>
      </c>
      <c r="G2255" t="s">
        <v>501</v>
      </c>
    </row>
    <row r="2256" spans="1:7" x14ac:dyDescent="0.25">
      <c r="A2256" t="s">
        <v>573</v>
      </c>
      <c r="B2256" t="s">
        <v>551</v>
      </c>
      <c r="C2256" t="s">
        <v>620</v>
      </c>
      <c r="D2256" t="s">
        <v>641</v>
      </c>
      <c r="E2256" t="s">
        <v>4</v>
      </c>
      <c r="F2256" t="str">
        <f t="shared" si="35"/>
        <v>DHA1480DHA1160DHA1948DHA3250S</v>
      </c>
      <c r="G2256" t="s">
        <v>723</v>
      </c>
    </row>
    <row r="2257" spans="1:7" x14ac:dyDescent="0.25">
      <c r="A2257" t="s">
        <v>573</v>
      </c>
      <c r="B2257" t="s">
        <v>551</v>
      </c>
      <c r="C2257" t="s">
        <v>620</v>
      </c>
      <c r="D2257" t="s">
        <v>641</v>
      </c>
      <c r="E2257" t="s">
        <v>51</v>
      </c>
      <c r="F2257" t="str">
        <f t="shared" si="35"/>
        <v>DHA1480DHA1160DHA1948DHA3250L</v>
      </c>
      <c r="G2257" t="s">
        <v>501</v>
      </c>
    </row>
    <row r="2258" spans="1:7" x14ac:dyDescent="0.25">
      <c r="A2258" t="s">
        <v>573</v>
      </c>
      <c r="B2258" t="s">
        <v>551</v>
      </c>
      <c r="C2258" t="s">
        <v>621</v>
      </c>
      <c r="D2258" t="s">
        <v>639</v>
      </c>
      <c r="E2258" t="s">
        <v>4</v>
      </c>
      <c r="F2258" t="str">
        <f t="shared" si="35"/>
        <v>DHA1480DHA1160DHA1950DHA3240S</v>
      </c>
      <c r="G2258" t="s">
        <v>723</v>
      </c>
    </row>
    <row r="2259" spans="1:7" x14ac:dyDescent="0.25">
      <c r="A2259" t="s">
        <v>573</v>
      </c>
      <c r="B2259" t="s">
        <v>551</v>
      </c>
      <c r="C2259" t="s">
        <v>621</v>
      </c>
      <c r="D2259" t="s">
        <v>639</v>
      </c>
      <c r="E2259" t="s">
        <v>51</v>
      </c>
      <c r="F2259" t="str">
        <f t="shared" si="35"/>
        <v>DHA1480DHA1160DHA1950DHA3240L</v>
      </c>
      <c r="G2259" t="s">
        <v>501</v>
      </c>
    </row>
    <row r="2260" spans="1:7" x14ac:dyDescent="0.25">
      <c r="A2260" t="s">
        <v>573</v>
      </c>
      <c r="B2260" t="s">
        <v>551</v>
      </c>
      <c r="C2260" t="s">
        <v>621</v>
      </c>
      <c r="D2260" t="s">
        <v>641</v>
      </c>
      <c r="E2260" t="s">
        <v>4</v>
      </c>
      <c r="F2260" t="str">
        <f t="shared" si="35"/>
        <v>DHA1480DHA1160DHA1950DHA3250S</v>
      </c>
      <c r="G2260" t="s">
        <v>723</v>
      </c>
    </row>
    <row r="2261" spans="1:7" x14ac:dyDescent="0.25">
      <c r="A2261" t="s">
        <v>573</v>
      </c>
      <c r="B2261" t="s">
        <v>551</v>
      </c>
      <c r="C2261" t="s">
        <v>621</v>
      </c>
      <c r="D2261" t="s">
        <v>641</v>
      </c>
      <c r="E2261" t="s">
        <v>51</v>
      </c>
      <c r="F2261" t="str">
        <f t="shared" si="35"/>
        <v>DHA1480DHA1160DHA1950DHA3250L</v>
      </c>
      <c r="G2261" t="s">
        <v>501</v>
      </c>
    </row>
    <row r="2262" spans="1:7" x14ac:dyDescent="0.25">
      <c r="A2262" t="s">
        <v>573</v>
      </c>
      <c r="B2262" t="s">
        <v>551</v>
      </c>
      <c r="C2262" t="s">
        <v>622</v>
      </c>
      <c r="D2262" t="s">
        <v>639</v>
      </c>
      <c r="E2262" t="s">
        <v>4</v>
      </c>
      <c r="F2262" t="str">
        <f t="shared" si="35"/>
        <v>DHA1480DHA1160DHA1952DHA3240S</v>
      </c>
      <c r="G2262" t="s">
        <v>723</v>
      </c>
    </row>
    <row r="2263" spans="1:7" x14ac:dyDescent="0.25">
      <c r="A2263" t="s">
        <v>573</v>
      </c>
      <c r="B2263" t="s">
        <v>551</v>
      </c>
      <c r="C2263" t="s">
        <v>622</v>
      </c>
      <c r="D2263" t="s">
        <v>639</v>
      </c>
      <c r="E2263" t="s">
        <v>51</v>
      </c>
      <c r="F2263" t="str">
        <f t="shared" si="35"/>
        <v>DHA1480DHA1160DHA1952DHA3240L</v>
      </c>
      <c r="G2263" t="s">
        <v>501</v>
      </c>
    </row>
    <row r="2264" spans="1:7" x14ac:dyDescent="0.25">
      <c r="A2264" t="s">
        <v>573</v>
      </c>
      <c r="B2264" t="s">
        <v>551</v>
      </c>
      <c r="C2264" t="s">
        <v>622</v>
      </c>
      <c r="D2264" t="s">
        <v>641</v>
      </c>
      <c r="E2264" t="s">
        <v>4</v>
      </c>
      <c r="F2264" t="str">
        <f t="shared" si="35"/>
        <v>DHA1480DHA1160DHA1952DHA3250S</v>
      </c>
      <c r="G2264" t="s">
        <v>723</v>
      </c>
    </row>
    <row r="2265" spans="1:7" x14ac:dyDescent="0.25">
      <c r="A2265" t="s">
        <v>573</v>
      </c>
      <c r="B2265" t="s">
        <v>551</v>
      </c>
      <c r="C2265" t="s">
        <v>622</v>
      </c>
      <c r="D2265" t="s">
        <v>641</v>
      </c>
      <c r="E2265" t="s">
        <v>51</v>
      </c>
      <c r="F2265" t="str">
        <f t="shared" si="35"/>
        <v>DHA1480DHA1160DHA1952DHA3250L</v>
      </c>
      <c r="G2265" t="s">
        <v>501</v>
      </c>
    </row>
    <row r="2266" spans="1:7" x14ac:dyDescent="0.25">
      <c r="A2266" t="s">
        <v>573</v>
      </c>
      <c r="B2266" t="s">
        <v>551</v>
      </c>
      <c r="C2266" t="s">
        <v>623</v>
      </c>
      <c r="D2266" t="s">
        <v>639</v>
      </c>
      <c r="E2266" t="s">
        <v>4</v>
      </c>
      <c r="F2266" t="str">
        <f t="shared" si="35"/>
        <v>DHA1480DHA1160DHA1954DHA3240S</v>
      </c>
      <c r="G2266" t="s">
        <v>723</v>
      </c>
    </row>
    <row r="2267" spans="1:7" x14ac:dyDescent="0.25">
      <c r="A2267" t="s">
        <v>573</v>
      </c>
      <c r="B2267" t="s">
        <v>551</v>
      </c>
      <c r="C2267" t="s">
        <v>623</v>
      </c>
      <c r="D2267" t="s">
        <v>639</v>
      </c>
      <c r="E2267" t="s">
        <v>51</v>
      </c>
      <c r="F2267" t="str">
        <f t="shared" si="35"/>
        <v>DHA1480DHA1160DHA1954DHA3240L</v>
      </c>
      <c r="G2267" t="s">
        <v>501</v>
      </c>
    </row>
    <row r="2268" spans="1:7" x14ac:dyDescent="0.25">
      <c r="A2268" t="s">
        <v>573</v>
      </c>
      <c r="B2268" t="s">
        <v>551</v>
      </c>
      <c r="C2268" t="s">
        <v>623</v>
      </c>
      <c r="D2268" t="s">
        <v>641</v>
      </c>
      <c r="E2268" t="s">
        <v>4</v>
      </c>
      <c r="F2268" t="str">
        <f t="shared" si="35"/>
        <v>DHA1480DHA1160DHA1954DHA3250S</v>
      </c>
      <c r="G2268" t="s">
        <v>723</v>
      </c>
    </row>
    <row r="2269" spans="1:7" x14ac:dyDescent="0.25">
      <c r="A2269" t="s">
        <v>573</v>
      </c>
      <c r="B2269" t="s">
        <v>551</v>
      </c>
      <c r="C2269" t="s">
        <v>623</v>
      </c>
      <c r="D2269" t="s">
        <v>641</v>
      </c>
      <c r="E2269" t="s">
        <v>51</v>
      </c>
      <c r="F2269" t="str">
        <f t="shared" si="35"/>
        <v>DHA1480DHA1160DHA1954DHA3250L</v>
      </c>
      <c r="G2269" t="s">
        <v>501</v>
      </c>
    </row>
    <row r="2270" spans="1:7" x14ac:dyDescent="0.25">
      <c r="A2270" t="s">
        <v>573</v>
      </c>
      <c r="B2270" t="s">
        <v>551</v>
      </c>
      <c r="C2270" t="s">
        <v>624</v>
      </c>
      <c r="D2270" t="s">
        <v>639</v>
      </c>
      <c r="E2270" t="s">
        <v>4</v>
      </c>
      <c r="F2270" t="str">
        <f t="shared" si="35"/>
        <v>DHA1480DHA1160DHA1956DHA3240S</v>
      </c>
      <c r="G2270" t="s">
        <v>723</v>
      </c>
    </row>
    <row r="2271" spans="1:7" x14ac:dyDescent="0.25">
      <c r="A2271" t="s">
        <v>573</v>
      </c>
      <c r="B2271" t="s">
        <v>551</v>
      </c>
      <c r="C2271" t="s">
        <v>624</v>
      </c>
      <c r="D2271" t="s">
        <v>639</v>
      </c>
      <c r="E2271" t="s">
        <v>51</v>
      </c>
      <c r="F2271" t="str">
        <f t="shared" si="35"/>
        <v>DHA1480DHA1160DHA1956DHA3240L</v>
      </c>
      <c r="G2271" t="s">
        <v>501</v>
      </c>
    </row>
    <row r="2272" spans="1:7" x14ac:dyDescent="0.25">
      <c r="A2272" t="s">
        <v>573</v>
      </c>
      <c r="B2272" t="s">
        <v>551</v>
      </c>
      <c r="C2272" t="s">
        <v>624</v>
      </c>
      <c r="D2272" t="s">
        <v>641</v>
      </c>
      <c r="E2272" t="s">
        <v>4</v>
      </c>
      <c r="F2272" t="str">
        <f t="shared" si="35"/>
        <v>DHA1480DHA1160DHA1956DHA3250S</v>
      </c>
      <c r="G2272" t="s">
        <v>723</v>
      </c>
    </row>
    <row r="2273" spans="1:7" x14ac:dyDescent="0.25">
      <c r="A2273" t="s">
        <v>573</v>
      </c>
      <c r="B2273" t="s">
        <v>551</v>
      </c>
      <c r="C2273" t="s">
        <v>624</v>
      </c>
      <c r="D2273" t="s">
        <v>641</v>
      </c>
      <c r="E2273" t="s">
        <v>51</v>
      </c>
      <c r="F2273" t="str">
        <f t="shared" si="35"/>
        <v>DHA1480DHA1160DHA1956DHA3250L</v>
      </c>
      <c r="G2273" t="s">
        <v>723</v>
      </c>
    </row>
    <row r="2274" spans="1:7" x14ac:dyDescent="0.25">
      <c r="A2274" t="s">
        <v>573</v>
      </c>
      <c r="B2274" t="s">
        <v>551</v>
      </c>
      <c r="C2274" t="s">
        <v>625</v>
      </c>
      <c r="D2274" t="s">
        <v>639</v>
      </c>
      <c r="E2274" t="s">
        <v>4</v>
      </c>
      <c r="F2274" t="str">
        <f t="shared" si="35"/>
        <v>DHA1480DHA1160DHA1958DHA3240S</v>
      </c>
      <c r="G2274" t="s">
        <v>723</v>
      </c>
    </row>
    <row r="2275" spans="1:7" x14ac:dyDescent="0.25">
      <c r="A2275" t="s">
        <v>573</v>
      </c>
      <c r="B2275" t="s">
        <v>551</v>
      </c>
      <c r="C2275" t="s">
        <v>625</v>
      </c>
      <c r="D2275" t="s">
        <v>639</v>
      </c>
      <c r="E2275" t="s">
        <v>51</v>
      </c>
      <c r="F2275" t="str">
        <f t="shared" si="35"/>
        <v>DHA1480DHA1160DHA1958DHA3240L</v>
      </c>
      <c r="G2275" t="s">
        <v>723</v>
      </c>
    </row>
    <row r="2276" spans="1:7" x14ac:dyDescent="0.25">
      <c r="A2276" t="s">
        <v>573</v>
      </c>
      <c r="B2276" t="s">
        <v>551</v>
      </c>
      <c r="C2276" t="s">
        <v>625</v>
      </c>
      <c r="D2276" t="s">
        <v>641</v>
      </c>
      <c r="E2276" t="s">
        <v>4</v>
      </c>
      <c r="F2276" t="str">
        <f t="shared" si="35"/>
        <v>DHA1480DHA1160DHA1958DHA3250S</v>
      </c>
      <c r="G2276" t="s">
        <v>723</v>
      </c>
    </row>
    <row r="2277" spans="1:7" x14ac:dyDescent="0.25">
      <c r="A2277" t="s">
        <v>573</v>
      </c>
      <c r="B2277" t="s">
        <v>551</v>
      </c>
      <c r="C2277" t="s">
        <v>625</v>
      </c>
      <c r="D2277" t="s">
        <v>641</v>
      </c>
      <c r="E2277" t="s">
        <v>51</v>
      </c>
      <c r="F2277" t="str">
        <f t="shared" si="35"/>
        <v>DHA1480DHA1160DHA1958DHA3250L</v>
      </c>
      <c r="G2277" t="s">
        <v>723</v>
      </c>
    </row>
    <row r="2278" spans="1:7" x14ac:dyDescent="0.25">
      <c r="A2278" t="s">
        <v>573</v>
      </c>
      <c r="B2278" t="s">
        <v>551</v>
      </c>
      <c r="C2278" t="s">
        <v>626</v>
      </c>
      <c r="D2278" t="s">
        <v>639</v>
      </c>
      <c r="E2278" t="s">
        <v>4</v>
      </c>
      <c r="F2278" t="str">
        <f t="shared" si="35"/>
        <v>DHA1480DHA1160DHA1960DHA3240S</v>
      </c>
      <c r="G2278" t="s">
        <v>723</v>
      </c>
    </row>
    <row r="2279" spans="1:7" x14ac:dyDescent="0.25">
      <c r="A2279" t="s">
        <v>573</v>
      </c>
      <c r="B2279" t="s">
        <v>551</v>
      </c>
      <c r="C2279" t="s">
        <v>626</v>
      </c>
      <c r="D2279" t="s">
        <v>639</v>
      </c>
      <c r="E2279" t="s">
        <v>51</v>
      </c>
      <c r="F2279" t="str">
        <f t="shared" si="35"/>
        <v>DHA1480DHA1160DHA1960DHA3240L</v>
      </c>
      <c r="G2279" t="s">
        <v>723</v>
      </c>
    </row>
    <row r="2280" spans="1:7" x14ac:dyDescent="0.25">
      <c r="A2280" t="s">
        <v>573</v>
      </c>
      <c r="B2280" t="s">
        <v>551</v>
      </c>
      <c r="C2280" t="s">
        <v>626</v>
      </c>
      <c r="D2280" t="s">
        <v>641</v>
      </c>
      <c r="E2280" t="s">
        <v>4</v>
      </c>
      <c r="F2280" t="str">
        <f t="shared" si="35"/>
        <v>DHA1480DHA1160DHA1960DHA3250S</v>
      </c>
      <c r="G2280" t="s">
        <v>723</v>
      </c>
    </row>
    <row r="2281" spans="1:7" x14ac:dyDescent="0.25">
      <c r="A2281" t="s">
        <v>573</v>
      </c>
      <c r="B2281" t="s">
        <v>551</v>
      </c>
      <c r="C2281" t="s">
        <v>626</v>
      </c>
      <c r="D2281" t="s">
        <v>641</v>
      </c>
      <c r="E2281" t="s">
        <v>51</v>
      </c>
      <c r="F2281" t="str">
        <f t="shared" si="35"/>
        <v>DHA1480DHA1160DHA1960DHA3250L</v>
      </c>
      <c r="G2281" t="s">
        <v>723</v>
      </c>
    </row>
    <row r="2282" spans="1:7" x14ac:dyDescent="0.25">
      <c r="A2282" t="s">
        <v>573</v>
      </c>
      <c r="B2282" t="s">
        <v>553</v>
      </c>
      <c r="C2282" t="s">
        <v>608</v>
      </c>
      <c r="D2282" t="s">
        <v>639</v>
      </c>
      <c r="E2282" t="s">
        <v>4</v>
      </c>
      <c r="F2282" t="str">
        <f t="shared" si="35"/>
        <v>DHA1480DHA1170DHA1924DHA3240S</v>
      </c>
      <c r="G2282" t="s">
        <v>504</v>
      </c>
    </row>
    <row r="2283" spans="1:7" x14ac:dyDescent="0.25">
      <c r="A2283" t="s">
        <v>573</v>
      </c>
      <c r="B2283" t="s">
        <v>553</v>
      </c>
      <c r="C2283" t="s">
        <v>608</v>
      </c>
      <c r="D2283" t="s">
        <v>639</v>
      </c>
      <c r="E2283" t="s">
        <v>51</v>
      </c>
      <c r="F2283" t="str">
        <f t="shared" si="35"/>
        <v>DHA1480DHA1170DHA1924DHA3240L</v>
      </c>
      <c r="G2283" t="s">
        <v>504</v>
      </c>
    </row>
    <row r="2284" spans="1:7" x14ac:dyDescent="0.25">
      <c r="A2284" t="s">
        <v>573</v>
      </c>
      <c r="B2284" t="s">
        <v>553</v>
      </c>
      <c r="C2284" t="s">
        <v>608</v>
      </c>
      <c r="D2284" t="s">
        <v>641</v>
      </c>
      <c r="E2284" t="s">
        <v>4</v>
      </c>
      <c r="F2284" t="str">
        <f t="shared" si="35"/>
        <v>DHA1480DHA1170DHA1924DHA3250S</v>
      </c>
      <c r="G2284" t="s">
        <v>501</v>
      </c>
    </row>
    <row r="2285" spans="1:7" x14ac:dyDescent="0.25">
      <c r="A2285" t="s">
        <v>573</v>
      </c>
      <c r="B2285" t="s">
        <v>553</v>
      </c>
      <c r="C2285" t="s">
        <v>608</v>
      </c>
      <c r="D2285" t="s">
        <v>641</v>
      </c>
      <c r="E2285" t="s">
        <v>51</v>
      </c>
      <c r="F2285" t="str">
        <f t="shared" si="35"/>
        <v>DHA1480DHA1170DHA1924DHA3250L</v>
      </c>
      <c r="G2285" t="s">
        <v>504</v>
      </c>
    </row>
    <row r="2286" spans="1:7" x14ac:dyDescent="0.25">
      <c r="A2286" t="s">
        <v>573</v>
      </c>
      <c r="B2286" t="s">
        <v>553</v>
      </c>
      <c r="C2286" t="s">
        <v>609</v>
      </c>
      <c r="D2286" t="s">
        <v>639</v>
      </c>
      <c r="E2286" t="s">
        <v>4</v>
      </c>
      <c r="F2286" t="str">
        <f t="shared" si="35"/>
        <v>DHA1480DHA1170DHA1926DHA3240S</v>
      </c>
      <c r="G2286" t="s">
        <v>501</v>
      </c>
    </row>
    <row r="2287" spans="1:7" x14ac:dyDescent="0.25">
      <c r="A2287" t="s">
        <v>573</v>
      </c>
      <c r="B2287" t="s">
        <v>553</v>
      </c>
      <c r="C2287" t="s">
        <v>609</v>
      </c>
      <c r="D2287" t="s">
        <v>639</v>
      </c>
      <c r="E2287" t="s">
        <v>51</v>
      </c>
      <c r="F2287" t="str">
        <f t="shared" si="35"/>
        <v>DHA1480DHA1170DHA1926DHA3240L</v>
      </c>
      <c r="G2287" t="s">
        <v>504</v>
      </c>
    </row>
    <row r="2288" spans="1:7" x14ac:dyDescent="0.25">
      <c r="A2288" t="s">
        <v>573</v>
      </c>
      <c r="B2288" t="s">
        <v>553</v>
      </c>
      <c r="C2288" t="s">
        <v>609</v>
      </c>
      <c r="D2288" t="s">
        <v>641</v>
      </c>
      <c r="E2288" t="s">
        <v>4</v>
      </c>
      <c r="F2288" t="str">
        <f t="shared" si="35"/>
        <v>DHA1480DHA1170DHA1926DHA3250S</v>
      </c>
      <c r="G2288" t="s">
        <v>501</v>
      </c>
    </row>
    <row r="2289" spans="1:7" x14ac:dyDescent="0.25">
      <c r="A2289" t="s">
        <v>573</v>
      </c>
      <c r="B2289" t="s">
        <v>553</v>
      </c>
      <c r="C2289" t="s">
        <v>609</v>
      </c>
      <c r="D2289" t="s">
        <v>641</v>
      </c>
      <c r="E2289" t="s">
        <v>51</v>
      </c>
      <c r="F2289" t="str">
        <f t="shared" si="35"/>
        <v>DHA1480DHA1170DHA1926DHA3250L</v>
      </c>
      <c r="G2289" t="s">
        <v>504</v>
      </c>
    </row>
    <row r="2290" spans="1:7" x14ac:dyDescent="0.25">
      <c r="A2290" t="s">
        <v>573</v>
      </c>
      <c r="B2290" t="s">
        <v>553</v>
      </c>
      <c r="C2290" t="s">
        <v>610</v>
      </c>
      <c r="D2290" t="s">
        <v>639</v>
      </c>
      <c r="E2290" t="s">
        <v>4</v>
      </c>
      <c r="F2290" t="str">
        <f t="shared" si="35"/>
        <v>DHA1480DHA1170DHA1928DHA3240S</v>
      </c>
      <c r="G2290" t="s">
        <v>501</v>
      </c>
    </row>
    <row r="2291" spans="1:7" x14ac:dyDescent="0.25">
      <c r="A2291" t="s">
        <v>573</v>
      </c>
      <c r="B2291" t="s">
        <v>553</v>
      </c>
      <c r="C2291" t="s">
        <v>610</v>
      </c>
      <c r="D2291" t="s">
        <v>639</v>
      </c>
      <c r="E2291" t="s">
        <v>51</v>
      </c>
      <c r="F2291" t="str">
        <f t="shared" si="35"/>
        <v>DHA1480DHA1170DHA1928DHA3240L</v>
      </c>
      <c r="G2291" t="s">
        <v>504</v>
      </c>
    </row>
    <row r="2292" spans="1:7" x14ac:dyDescent="0.25">
      <c r="A2292" t="s">
        <v>573</v>
      </c>
      <c r="B2292" t="s">
        <v>553</v>
      </c>
      <c r="C2292" t="s">
        <v>610</v>
      </c>
      <c r="D2292" t="s">
        <v>641</v>
      </c>
      <c r="E2292" t="s">
        <v>4</v>
      </c>
      <c r="F2292" t="str">
        <f t="shared" si="35"/>
        <v>DHA1480DHA1170DHA1928DHA3250S</v>
      </c>
      <c r="G2292" t="s">
        <v>501</v>
      </c>
    </row>
    <row r="2293" spans="1:7" x14ac:dyDescent="0.25">
      <c r="A2293" t="s">
        <v>573</v>
      </c>
      <c r="B2293" t="s">
        <v>553</v>
      </c>
      <c r="C2293" t="s">
        <v>610</v>
      </c>
      <c r="D2293" t="s">
        <v>641</v>
      </c>
      <c r="E2293" t="s">
        <v>51</v>
      </c>
      <c r="F2293" t="str">
        <f t="shared" si="35"/>
        <v>DHA1480DHA1170DHA1928DHA3250L</v>
      </c>
      <c r="G2293" t="s">
        <v>504</v>
      </c>
    </row>
    <row r="2294" spans="1:7" x14ac:dyDescent="0.25">
      <c r="A2294" t="s">
        <v>573</v>
      </c>
      <c r="B2294" t="s">
        <v>553</v>
      </c>
      <c r="C2294" t="s">
        <v>611</v>
      </c>
      <c r="D2294" t="s">
        <v>639</v>
      </c>
      <c r="E2294" t="s">
        <v>4</v>
      </c>
      <c r="F2294" t="str">
        <f t="shared" si="35"/>
        <v>DHA1480DHA1170DHA1930DHA3240S</v>
      </c>
      <c r="G2294" t="s">
        <v>501</v>
      </c>
    </row>
    <row r="2295" spans="1:7" x14ac:dyDescent="0.25">
      <c r="A2295" t="s">
        <v>573</v>
      </c>
      <c r="B2295" t="s">
        <v>553</v>
      </c>
      <c r="C2295" t="s">
        <v>611</v>
      </c>
      <c r="D2295" t="s">
        <v>639</v>
      </c>
      <c r="E2295" t="s">
        <v>51</v>
      </c>
      <c r="F2295" t="str">
        <f t="shared" si="35"/>
        <v>DHA1480DHA1170DHA1930DHA3240L</v>
      </c>
      <c r="G2295" t="s">
        <v>504</v>
      </c>
    </row>
    <row r="2296" spans="1:7" x14ac:dyDescent="0.25">
      <c r="A2296" t="s">
        <v>573</v>
      </c>
      <c r="B2296" t="s">
        <v>553</v>
      </c>
      <c r="C2296" t="s">
        <v>611</v>
      </c>
      <c r="D2296" t="s">
        <v>641</v>
      </c>
      <c r="E2296" t="s">
        <v>4</v>
      </c>
      <c r="F2296" t="str">
        <f t="shared" si="35"/>
        <v>DHA1480DHA1170DHA1930DHA3250S</v>
      </c>
      <c r="G2296" t="s">
        <v>501</v>
      </c>
    </row>
    <row r="2297" spans="1:7" x14ac:dyDescent="0.25">
      <c r="A2297" t="s">
        <v>573</v>
      </c>
      <c r="B2297" t="s">
        <v>553</v>
      </c>
      <c r="C2297" t="s">
        <v>611</v>
      </c>
      <c r="D2297" t="s">
        <v>641</v>
      </c>
      <c r="E2297" t="s">
        <v>51</v>
      </c>
      <c r="F2297" t="str">
        <f t="shared" si="35"/>
        <v>DHA1480DHA1170DHA1930DHA3250L</v>
      </c>
      <c r="G2297" t="s">
        <v>504</v>
      </c>
    </row>
    <row r="2298" spans="1:7" x14ac:dyDescent="0.25">
      <c r="A2298" t="s">
        <v>573</v>
      </c>
      <c r="B2298" t="s">
        <v>553</v>
      </c>
      <c r="C2298" t="s">
        <v>612</v>
      </c>
      <c r="D2298" t="s">
        <v>639</v>
      </c>
      <c r="E2298" t="s">
        <v>4</v>
      </c>
      <c r="F2298" t="str">
        <f t="shared" si="35"/>
        <v>DHA1480DHA1170DHA1932DHA3240S</v>
      </c>
      <c r="G2298" t="s">
        <v>501</v>
      </c>
    </row>
    <row r="2299" spans="1:7" x14ac:dyDescent="0.25">
      <c r="A2299" t="s">
        <v>573</v>
      </c>
      <c r="B2299" t="s">
        <v>553</v>
      </c>
      <c r="C2299" t="s">
        <v>612</v>
      </c>
      <c r="D2299" t="s">
        <v>639</v>
      </c>
      <c r="E2299" t="s">
        <v>51</v>
      </c>
      <c r="F2299" t="str">
        <f t="shared" si="35"/>
        <v>DHA1480DHA1170DHA1932DHA3240L</v>
      </c>
      <c r="G2299" t="s">
        <v>504</v>
      </c>
    </row>
    <row r="2300" spans="1:7" x14ac:dyDescent="0.25">
      <c r="A2300" t="s">
        <v>573</v>
      </c>
      <c r="B2300" t="s">
        <v>553</v>
      </c>
      <c r="C2300" t="s">
        <v>612</v>
      </c>
      <c r="D2300" t="s">
        <v>641</v>
      </c>
      <c r="E2300" t="s">
        <v>4</v>
      </c>
      <c r="F2300" t="str">
        <f t="shared" si="35"/>
        <v>DHA1480DHA1170DHA1932DHA3250S</v>
      </c>
      <c r="G2300" t="s">
        <v>501</v>
      </c>
    </row>
    <row r="2301" spans="1:7" x14ac:dyDescent="0.25">
      <c r="A2301" t="s">
        <v>573</v>
      </c>
      <c r="B2301" t="s">
        <v>553</v>
      </c>
      <c r="C2301" t="s">
        <v>612</v>
      </c>
      <c r="D2301" t="s">
        <v>641</v>
      </c>
      <c r="E2301" t="s">
        <v>51</v>
      </c>
      <c r="F2301" t="str">
        <f t="shared" si="35"/>
        <v>DHA1480DHA1170DHA1932DHA3250L</v>
      </c>
      <c r="G2301" t="s">
        <v>504</v>
      </c>
    </row>
    <row r="2302" spans="1:7" x14ac:dyDescent="0.25">
      <c r="A2302" t="s">
        <v>573</v>
      </c>
      <c r="B2302" t="s">
        <v>553</v>
      </c>
      <c r="C2302" t="s">
        <v>613</v>
      </c>
      <c r="D2302" t="s">
        <v>639</v>
      </c>
      <c r="E2302" t="s">
        <v>4</v>
      </c>
      <c r="F2302" t="str">
        <f t="shared" si="35"/>
        <v>DHA1480DHA1170DHA1934DHA3240S</v>
      </c>
      <c r="G2302" t="s">
        <v>501</v>
      </c>
    </row>
    <row r="2303" spans="1:7" x14ac:dyDescent="0.25">
      <c r="A2303" t="s">
        <v>573</v>
      </c>
      <c r="B2303" t="s">
        <v>553</v>
      </c>
      <c r="C2303" t="s">
        <v>613</v>
      </c>
      <c r="D2303" t="s">
        <v>639</v>
      </c>
      <c r="E2303" t="s">
        <v>51</v>
      </c>
      <c r="F2303" t="str">
        <f t="shared" si="35"/>
        <v>DHA1480DHA1170DHA1934DHA3240L</v>
      </c>
      <c r="G2303" t="s">
        <v>504</v>
      </c>
    </row>
    <row r="2304" spans="1:7" x14ac:dyDescent="0.25">
      <c r="A2304" t="s">
        <v>573</v>
      </c>
      <c r="B2304" t="s">
        <v>553</v>
      </c>
      <c r="C2304" t="s">
        <v>613</v>
      </c>
      <c r="D2304" t="s">
        <v>641</v>
      </c>
      <c r="E2304" t="s">
        <v>4</v>
      </c>
      <c r="F2304" t="str">
        <f t="shared" si="35"/>
        <v>DHA1480DHA1170DHA1934DHA3250S</v>
      </c>
      <c r="G2304" t="s">
        <v>501</v>
      </c>
    </row>
    <row r="2305" spans="1:7" x14ac:dyDescent="0.25">
      <c r="A2305" t="s">
        <v>573</v>
      </c>
      <c r="B2305" t="s">
        <v>553</v>
      </c>
      <c r="C2305" t="s">
        <v>613</v>
      </c>
      <c r="D2305" t="s">
        <v>641</v>
      </c>
      <c r="E2305" t="s">
        <v>51</v>
      </c>
      <c r="F2305" t="str">
        <f t="shared" si="35"/>
        <v>DHA1480DHA1170DHA1934DHA3250L</v>
      </c>
      <c r="G2305" t="s">
        <v>501</v>
      </c>
    </row>
    <row r="2306" spans="1:7" x14ac:dyDescent="0.25">
      <c r="A2306" t="s">
        <v>573</v>
      </c>
      <c r="B2306" t="s">
        <v>553</v>
      </c>
      <c r="C2306" t="s">
        <v>614</v>
      </c>
      <c r="D2306" t="s">
        <v>639</v>
      </c>
      <c r="E2306" t="s">
        <v>4</v>
      </c>
      <c r="F2306" t="str">
        <f t="shared" si="35"/>
        <v>DHA1480DHA1170DHA1936DHA3240S</v>
      </c>
      <c r="G2306" t="s">
        <v>501</v>
      </c>
    </row>
    <row r="2307" spans="1:7" x14ac:dyDescent="0.25">
      <c r="A2307" t="s">
        <v>573</v>
      </c>
      <c r="B2307" t="s">
        <v>553</v>
      </c>
      <c r="C2307" t="s">
        <v>614</v>
      </c>
      <c r="D2307" t="s">
        <v>639</v>
      </c>
      <c r="E2307" t="s">
        <v>51</v>
      </c>
      <c r="F2307" t="str">
        <f t="shared" ref="F2307:F2370" si="36">CONCATENATE(A2307,B2307,C2307,D2307,E2307)</f>
        <v>DHA1480DHA1170DHA1936DHA3240L</v>
      </c>
      <c r="G2307" t="s">
        <v>501</v>
      </c>
    </row>
    <row r="2308" spans="1:7" x14ac:dyDescent="0.25">
      <c r="A2308" t="s">
        <v>573</v>
      </c>
      <c r="B2308" t="s">
        <v>553</v>
      </c>
      <c r="C2308" t="s">
        <v>614</v>
      </c>
      <c r="D2308" t="s">
        <v>641</v>
      </c>
      <c r="E2308" t="s">
        <v>4</v>
      </c>
      <c r="F2308" t="str">
        <f t="shared" si="36"/>
        <v>DHA1480DHA1170DHA1936DHA3250S</v>
      </c>
      <c r="G2308" t="s">
        <v>501</v>
      </c>
    </row>
    <row r="2309" spans="1:7" x14ac:dyDescent="0.25">
      <c r="A2309" t="s">
        <v>573</v>
      </c>
      <c r="B2309" t="s">
        <v>553</v>
      </c>
      <c r="C2309" t="s">
        <v>614</v>
      </c>
      <c r="D2309" t="s">
        <v>641</v>
      </c>
      <c r="E2309" t="s">
        <v>51</v>
      </c>
      <c r="F2309" t="str">
        <f t="shared" si="36"/>
        <v>DHA1480DHA1170DHA1936DHA3250L</v>
      </c>
      <c r="G2309" t="s">
        <v>501</v>
      </c>
    </row>
    <row r="2310" spans="1:7" x14ac:dyDescent="0.25">
      <c r="A2310" t="s">
        <v>573</v>
      </c>
      <c r="B2310" t="s">
        <v>553</v>
      </c>
      <c r="C2310" t="s">
        <v>615</v>
      </c>
      <c r="D2310" t="s">
        <v>639</v>
      </c>
      <c r="E2310" t="s">
        <v>4</v>
      </c>
      <c r="F2310" t="str">
        <f t="shared" si="36"/>
        <v>DHA1480DHA1170DHA1938DHA3240S</v>
      </c>
      <c r="G2310" t="s">
        <v>501</v>
      </c>
    </row>
    <row r="2311" spans="1:7" x14ac:dyDescent="0.25">
      <c r="A2311" t="s">
        <v>573</v>
      </c>
      <c r="B2311" t="s">
        <v>553</v>
      </c>
      <c r="C2311" t="s">
        <v>615</v>
      </c>
      <c r="D2311" t="s">
        <v>639</v>
      </c>
      <c r="E2311" t="s">
        <v>51</v>
      </c>
      <c r="F2311" t="str">
        <f t="shared" si="36"/>
        <v>DHA1480DHA1170DHA1938DHA3240L</v>
      </c>
      <c r="G2311" t="s">
        <v>501</v>
      </c>
    </row>
    <row r="2312" spans="1:7" x14ac:dyDescent="0.25">
      <c r="A2312" t="s">
        <v>573</v>
      </c>
      <c r="B2312" t="s">
        <v>553</v>
      </c>
      <c r="C2312" t="s">
        <v>615</v>
      </c>
      <c r="D2312" t="s">
        <v>641</v>
      </c>
      <c r="E2312" t="s">
        <v>4</v>
      </c>
      <c r="F2312" t="str">
        <f t="shared" si="36"/>
        <v>DHA1480DHA1170DHA1938DHA3250S</v>
      </c>
      <c r="G2312" t="s">
        <v>501</v>
      </c>
    </row>
    <row r="2313" spans="1:7" x14ac:dyDescent="0.25">
      <c r="A2313" t="s">
        <v>573</v>
      </c>
      <c r="B2313" t="s">
        <v>553</v>
      </c>
      <c r="C2313" t="s">
        <v>615</v>
      </c>
      <c r="D2313" t="s">
        <v>641</v>
      </c>
      <c r="E2313" t="s">
        <v>51</v>
      </c>
      <c r="F2313" t="str">
        <f t="shared" si="36"/>
        <v>DHA1480DHA1170DHA1938DHA3250L</v>
      </c>
      <c r="G2313" t="s">
        <v>501</v>
      </c>
    </row>
    <row r="2314" spans="1:7" x14ac:dyDescent="0.25">
      <c r="A2314" t="s">
        <v>573</v>
      </c>
      <c r="B2314" t="s">
        <v>553</v>
      </c>
      <c r="C2314" t="s">
        <v>616</v>
      </c>
      <c r="D2314" t="s">
        <v>639</v>
      </c>
      <c r="E2314" t="s">
        <v>4</v>
      </c>
      <c r="F2314" t="str">
        <f t="shared" si="36"/>
        <v>DHA1480DHA1170DHA1940DHA3240S</v>
      </c>
      <c r="G2314" t="s">
        <v>501</v>
      </c>
    </row>
    <row r="2315" spans="1:7" x14ac:dyDescent="0.25">
      <c r="A2315" t="s">
        <v>573</v>
      </c>
      <c r="B2315" t="s">
        <v>553</v>
      </c>
      <c r="C2315" t="s">
        <v>616</v>
      </c>
      <c r="D2315" t="s">
        <v>639</v>
      </c>
      <c r="E2315" t="s">
        <v>51</v>
      </c>
      <c r="F2315" t="str">
        <f t="shared" si="36"/>
        <v>DHA1480DHA1170DHA1940DHA3240L</v>
      </c>
      <c r="G2315" t="s">
        <v>501</v>
      </c>
    </row>
    <row r="2316" spans="1:7" x14ac:dyDescent="0.25">
      <c r="A2316" t="s">
        <v>573</v>
      </c>
      <c r="B2316" t="s">
        <v>553</v>
      </c>
      <c r="C2316" t="s">
        <v>616</v>
      </c>
      <c r="D2316" t="s">
        <v>641</v>
      </c>
      <c r="E2316" t="s">
        <v>4</v>
      </c>
      <c r="F2316" t="str">
        <f t="shared" si="36"/>
        <v>DHA1480DHA1170DHA1940DHA3250S</v>
      </c>
      <c r="G2316" t="s">
        <v>501</v>
      </c>
    </row>
    <row r="2317" spans="1:7" x14ac:dyDescent="0.25">
      <c r="A2317" t="s">
        <v>573</v>
      </c>
      <c r="B2317" t="s">
        <v>553</v>
      </c>
      <c r="C2317" t="s">
        <v>616</v>
      </c>
      <c r="D2317" t="s">
        <v>641</v>
      </c>
      <c r="E2317" t="s">
        <v>51</v>
      </c>
      <c r="F2317" t="str">
        <f t="shared" si="36"/>
        <v>DHA1480DHA1170DHA1940DHA3250L</v>
      </c>
      <c r="G2317" t="s">
        <v>501</v>
      </c>
    </row>
    <row r="2318" spans="1:7" x14ac:dyDescent="0.25">
      <c r="A2318" t="s">
        <v>573</v>
      </c>
      <c r="B2318" t="s">
        <v>553</v>
      </c>
      <c r="C2318" t="s">
        <v>617</v>
      </c>
      <c r="D2318" t="s">
        <v>639</v>
      </c>
      <c r="E2318" t="s">
        <v>4</v>
      </c>
      <c r="F2318" t="str">
        <f t="shared" si="36"/>
        <v>DHA1480DHA1170DHA1942DHA3240S</v>
      </c>
      <c r="G2318" t="s">
        <v>501</v>
      </c>
    </row>
    <row r="2319" spans="1:7" x14ac:dyDescent="0.25">
      <c r="A2319" t="s">
        <v>573</v>
      </c>
      <c r="B2319" t="s">
        <v>553</v>
      </c>
      <c r="C2319" t="s">
        <v>617</v>
      </c>
      <c r="D2319" t="s">
        <v>639</v>
      </c>
      <c r="E2319" t="s">
        <v>51</v>
      </c>
      <c r="F2319" t="str">
        <f t="shared" si="36"/>
        <v>DHA1480DHA1170DHA1942DHA3240L</v>
      </c>
      <c r="G2319" t="s">
        <v>501</v>
      </c>
    </row>
    <row r="2320" spans="1:7" x14ac:dyDescent="0.25">
      <c r="A2320" t="s">
        <v>573</v>
      </c>
      <c r="B2320" t="s">
        <v>553</v>
      </c>
      <c r="C2320" t="s">
        <v>617</v>
      </c>
      <c r="D2320" t="s">
        <v>641</v>
      </c>
      <c r="E2320" t="s">
        <v>4</v>
      </c>
      <c r="F2320" t="str">
        <f t="shared" si="36"/>
        <v>DHA1480DHA1170DHA1942DHA3250S</v>
      </c>
      <c r="G2320" t="s">
        <v>501</v>
      </c>
    </row>
    <row r="2321" spans="1:7" x14ac:dyDescent="0.25">
      <c r="A2321" t="s">
        <v>573</v>
      </c>
      <c r="B2321" t="s">
        <v>553</v>
      </c>
      <c r="C2321" t="s">
        <v>617</v>
      </c>
      <c r="D2321" t="s">
        <v>641</v>
      </c>
      <c r="E2321" t="s">
        <v>51</v>
      </c>
      <c r="F2321" t="str">
        <f t="shared" si="36"/>
        <v>DHA1480DHA1170DHA1942DHA3250L</v>
      </c>
      <c r="G2321" t="s">
        <v>501</v>
      </c>
    </row>
    <row r="2322" spans="1:7" x14ac:dyDescent="0.25">
      <c r="A2322" t="s">
        <v>573</v>
      </c>
      <c r="B2322" t="s">
        <v>553</v>
      </c>
      <c r="C2322" t="s">
        <v>618</v>
      </c>
      <c r="D2322" t="s">
        <v>639</v>
      </c>
      <c r="E2322" t="s">
        <v>4</v>
      </c>
      <c r="F2322" t="str">
        <f t="shared" si="36"/>
        <v>DHA1480DHA1170DHA1944DHA3240S</v>
      </c>
      <c r="G2322" t="s">
        <v>501</v>
      </c>
    </row>
    <row r="2323" spans="1:7" x14ac:dyDescent="0.25">
      <c r="A2323" t="s">
        <v>573</v>
      </c>
      <c r="B2323" t="s">
        <v>553</v>
      </c>
      <c r="C2323" t="s">
        <v>618</v>
      </c>
      <c r="D2323" t="s">
        <v>639</v>
      </c>
      <c r="E2323" t="s">
        <v>51</v>
      </c>
      <c r="F2323" t="str">
        <f t="shared" si="36"/>
        <v>DHA1480DHA1170DHA1944DHA3240L</v>
      </c>
      <c r="G2323" t="s">
        <v>501</v>
      </c>
    </row>
    <row r="2324" spans="1:7" x14ac:dyDescent="0.25">
      <c r="A2324" t="s">
        <v>573</v>
      </c>
      <c r="B2324" t="s">
        <v>553</v>
      </c>
      <c r="C2324" t="s">
        <v>618</v>
      </c>
      <c r="D2324" t="s">
        <v>641</v>
      </c>
      <c r="E2324" t="s">
        <v>4</v>
      </c>
      <c r="F2324" t="str">
        <f t="shared" si="36"/>
        <v>DHA1480DHA1170DHA1944DHA3250S</v>
      </c>
      <c r="G2324" t="s">
        <v>501</v>
      </c>
    </row>
    <row r="2325" spans="1:7" x14ac:dyDescent="0.25">
      <c r="A2325" t="s">
        <v>573</v>
      </c>
      <c r="B2325" t="s">
        <v>553</v>
      </c>
      <c r="C2325" t="s">
        <v>618</v>
      </c>
      <c r="D2325" t="s">
        <v>641</v>
      </c>
      <c r="E2325" t="s">
        <v>51</v>
      </c>
      <c r="F2325" t="str">
        <f t="shared" si="36"/>
        <v>DHA1480DHA1170DHA1944DHA3250L</v>
      </c>
      <c r="G2325" t="s">
        <v>501</v>
      </c>
    </row>
    <row r="2326" spans="1:7" x14ac:dyDescent="0.25">
      <c r="A2326" t="s">
        <v>573</v>
      </c>
      <c r="B2326" t="s">
        <v>553</v>
      </c>
      <c r="C2326" t="s">
        <v>619</v>
      </c>
      <c r="D2326" t="s">
        <v>639</v>
      </c>
      <c r="E2326" t="s">
        <v>4</v>
      </c>
      <c r="F2326" t="str">
        <f t="shared" si="36"/>
        <v>DHA1480DHA1170DHA1946DHA3240S</v>
      </c>
      <c r="G2326" t="s">
        <v>501</v>
      </c>
    </row>
    <row r="2327" spans="1:7" x14ac:dyDescent="0.25">
      <c r="A2327" t="s">
        <v>573</v>
      </c>
      <c r="B2327" t="s">
        <v>553</v>
      </c>
      <c r="C2327" t="s">
        <v>619</v>
      </c>
      <c r="D2327" t="s">
        <v>639</v>
      </c>
      <c r="E2327" t="s">
        <v>51</v>
      </c>
      <c r="F2327" t="str">
        <f t="shared" si="36"/>
        <v>DHA1480DHA1170DHA1946DHA3240L</v>
      </c>
      <c r="G2327" t="s">
        <v>501</v>
      </c>
    </row>
    <row r="2328" spans="1:7" x14ac:dyDescent="0.25">
      <c r="A2328" t="s">
        <v>573</v>
      </c>
      <c r="B2328" t="s">
        <v>553</v>
      </c>
      <c r="C2328" t="s">
        <v>619</v>
      </c>
      <c r="D2328" t="s">
        <v>641</v>
      </c>
      <c r="E2328" t="s">
        <v>4</v>
      </c>
      <c r="F2328" t="str">
        <f t="shared" si="36"/>
        <v>DHA1480DHA1170DHA1946DHA3250S</v>
      </c>
      <c r="G2328" t="s">
        <v>723</v>
      </c>
    </row>
    <row r="2329" spans="1:7" x14ac:dyDescent="0.25">
      <c r="A2329" t="s">
        <v>573</v>
      </c>
      <c r="B2329" t="s">
        <v>553</v>
      </c>
      <c r="C2329" t="s">
        <v>619</v>
      </c>
      <c r="D2329" t="s">
        <v>641</v>
      </c>
      <c r="E2329" t="s">
        <v>51</v>
      </c>
      <c r="F2329" t="str">
        <f t="shared" si="36"/>
        <v>DHA1480DHA1170DHA1946DHA3250L</v>
      </c>
      <c r="G2329" t="s">
        <v>501</v>
      </c>
    </row>
    <row r="2330" spans="1:7" x14ac:dyDescent="0.25">
      <c r="A2330" t="s">
        <v>573</v>
      </c>
      <c r="B2330" t="s">
        <v>553</v>
      </c>
      <c r="C2330" t="s">
        <v>620</v>
      </c>
      <c r="D2330" t="s">
        <v>639</v>
      </c>
      <c r="E2330" t="s">
        <v>4</v>
      </c>
      <c r="F2330" t="str">
        <f t="shared" si="36"/>
        <v>DHA1480DHA1170DHA1948DHA3240S</v>
      </c>
      <c r="G2330" t="s">
        <v>723</v>
      </c>
    </row>
    <row r="2331" spans="1:7" x14ac:dyDescent="0.25">
      <c r="A2331" t="s">
        <v>573</v>
      </c>
      <c r="B2331" t="s">
        <v>553</v>
      </c>
      <c r="C2331" t="s">
        <v>620</v>
      </c>
      <c r="D2331" t="s">
        <v>639</v>
      </c>
      <c r="E2331" t="s">
        <v>51</v>
      </c>
      <c r="F2331" t="str">
        <f t="shared" si="36"/>
        <v>DHA1480DHA1170DHA1948DHA3240L</v>
      </c>
      <c r="G2331" t="s">
        <v>501</v>
      </c>
    </row>
    <row r="2332" spans="1:7" x14ac:dyDescent="0.25">
      <c r="A2332" t="s">
        <v>573</v>
      </c>
      <c r="B2332" t="s">
        <v>553</v>
      </c>
      <c r="C2332" t="s">
        <v>620</v>
      </c>
      <c r="D2332" t="s">
        <v>641</v>
      </c>
      <c r="E2332" t="s">
        <v>4</v>
      </c>
      <c r="F2332" t="str">
        <f t="shared" si="36"/>
        <v>DHA1480DHA1170DHA1948DHA3250S</v>
      </c>
      <c r="G2332" t="s">
        <v>723</v>
      </c>
    </row>
    <row r="2333" spans="1:7" x14ac:dyDescent="0.25">
      <c r="A2333" t="s">
        <v>573</v>
      </c>
      <c r="B2333" t="s">
        <v>553</v>
      </c>
      <c r="C2333" t="s">
        <v>620</v>
      </c>
      <c r="D2333" t="s">
        <v>641</v>
      </c>
      <c r="E2333" t="s">
        <v>51</v>
      </c>
      <c r="F2333" t="str">
        <f t="shared" si="36"/>
        <v>DHA1480DHA1170DHA1948DHA3250L</v>
      </c>
      <c r="G2333" t="s">
        <v>501</v>
      </c>
    </row>
    <row r="2334" spans="1:7" x14ac:dyDescent="0.25">
      <c r="A2334" t="s">
        <v>573</v>
      </c>
      <c r="B2334" t="s">
        <v>553</v>
      </c>
      <c r="C2334" t="s">
        <v>621</v>
      </c>
      <c r="D2334" t="s">
        <v>639</v>
      </c>
      <c r="E2334" t="s">
        <v>4</v>
      </c>
      <c r="F2334" t="str">
        <f t="shared" si="36"/>
        <v>DHA1480DHA1170DHA1950DHA3240S</v>
      </c>
      <c r="G2334" t="s">
        <v>723</v>
      </c>
    </row>
    <row r="2335" spans="1:7" x14ac:dyDescent="0.25">
      <c r="A2335" t="s">
        <v>573</v>
      </c>
      <c r="B2335" t="s">
        <v>553</v>
      </c>
      <c r="C2335" t="s">
        <v>621</v>
      </c>
      <c r="D2335" t="s">
        <v>639</v>
      </c>
      <c r="E2335" t="s">
        <v>51</v>
      </c>
      <c r="F2335" t="str">
        <f t="shared" si="36"/>
        <v>DHA1480DHA1170DHA1950DHA3240L</v>
      </c>
      <c r="G2335" t="s">
        <v>501</v>
      </c>
    </row>
    <row r="2336" spans="1:7" x14ac:dyDescent="0.25">
      <c r="A2336" t="s">
        <v>573</v>
      </c>
      <c r="B2336" t="s">
        <v>553</v>
      </c>
      <c r="C2336" t="s">
        <v>621</v>
      </c>
      <c r="D2336" t="s">
        <v>641</v>
      </c>
      <c r="E2336" t="s">
        <v>4</v>
      </c>
      <c r="F2336" t="str">
        <f t="shared" si="36"/>
        <v>DHA1480DHA1170DHA1950DHA3250S</v>
      </c>
      <c r="G2336" t="s">
        <v>723</v>
      </c>
    </row>
    <row r="2337" spans="1:7" x14ac:dyDescent="0.25">
      <c r="A2337" t="s">
        <v>573</v>
      </c>
      <c r="B2337" t="s">
        <v>553</v>
      </c>
      <c r="C2337" t="s">
        <v>621</v>
      </c>
      <c r="D2337" t="s">
        <v>641</v>
      </c>
      <c r="E2337" t="s">
        <v>51</v>
      </c>
      <c r="F2337" t="str">
        <f t="shared" si="36"/>
        <v>DHA1480DHA1170DHA1950DHA3250L</v>
      </c>
      <c r="G2337" t="s">
        <v>501</v>
      </c>
    </row>
    <row r="2338" spans="1:7" x14ac:dyDescent="0.25">
      <c r="A2338" t="s">
        <v>573</v>
      </c>
      <c r="B2338" t="s">
        <v>553</v>
      </c>
      <c r="C2338" t="s">
        <v>622</v>
      </c>
      <c r="D2338" t="s">
        <v>639</v>
      </c>
      <c r="E2338" t="s">
        <v>4</v>
      </c>
      <c r="F2338" t="str">
        <f t="shared" si="36"/>
        <v>DHA1480DHA1170DHA1952DHA3240S</v>
      </c>
      <c r="G2338" t="s">
        <v>723</v>
      </c>
    </row>
    <row r="2339" spans="1:7" x14ac:dyDescent="0.25">
      <c r="A2339" t="s">
        <v>573</v>
      </c>
      <c r="B2339" t="s">
        <v>553</v>
      </c>
      <c r="C2339" t="s">
        <v>622</v>
      </c>
      <c r="D2339" t="s">
        <v>639</v>
      </c>
      <c r="E2339" t="s">
        <v>51</v>
      </c>
      <c r="F2339" t="str">
        <f t="shared" si="36"/>
        <v>DHA1480DHA1170DHA1952DHA3240L</v>
      </c>
      <c r="G2339" t="s">
        <v>501</v>
      </c>
    </row>
    <row r="2340" spans="1:7" x14ac:dyDescent="0.25">
      <c r="A2340" t="s">
        <v>573</v>
      </c>
      <c r="B2340" t="s">
        <v>553</v>
      </c>
      <c r="C2340" t="s">
        <v>622</v>
      </c>
      <c r="D2340" t="s">
        <v>641</v>
      </c>
      <c r="E2340" t="s">
        <v>4</v>
      </c>
      <c r="F2340" t="str">
        <f t="shared" si="36"/>
        <v>DHA1480DHA1170DHA1952DHA3250S</v>
      </c>
      <c r="G2340" t="s">
        <v>723</v>
      </c>
    </row>
    <row r="2341" spans="1:7" x14ac:dyDescent="0.25">
      <c r="A2341" t="s">
        <v>573</v>
      </c>
      <c r="B2341" t="s">
        <v>553</v>
      </c>
      <c r="C2341" t="s">
        <v>622</v>
      </c>
      <c r="D2341" t="s">
        <v>641</v>
      </c>
      <c r="E2341" t="s">
        <v>51</v>
      </c>
      <c r="F2341" t="str">
        <f t="shared" si="36"/>
        <v>DHA1480DHA1170DHA1952DHA3250L</v>
      </c>
      <c r="G2341" t="s">
        <v>501</v>
      </c>
    </row>
    <row r="2342" spans="1:7" x14ac:dyDescent="0.25">
      <c r="A2342" t="s">
        <v>573</v>
      </c>
      <c r="B2342" t="s">
        <v>553</v>
      </c>
      <c r="C2342" t="s">
        <v>623</v>
      </c>
      <c r="D2342" t="s">
        <v>639</v>
      </c>
      <c r="E2342" t="s">
        <v>4</v>
      </c>
      <c r="F2342" t="str">
        <f t="shared" si="36"/>
        <v>DHA1480DHA1170DHA1954DHA3240S</v>
      </c>
      <c r="G2342" t="s">
        <v>723</v>
      </c>
    </row>
    <row r="2343" spans="1:7" x14ac:dyDescent="0.25">
      <c r="A2343" t="s">
        <v>573</v>
      </c>
      <c r="B2343" t="s">
        <v>553</v>
      </c>
      <c r="C2343" t="s">
        <v>623</v>
      </c>
      <c r="D2343" t="s">
        <v>639</v>
      </c>
      <c r="E2343" t="s">
        <v>51</v>
      </c>
      <c r="F2343" t="str">
        <f t="shared" si="36"/>
        <v>DHA1480DHA1170DHA1954DHA3240L</v>
      </c>
      <c r="G2343" t="s">
        <v>501</v>
      </c>
    </row>
    <row r="2344" spans="1:7" x14ac:dyDescent="0.25">
      <c r="A2344" t="s">
        <v>573</v>
      </c>
      <c r="B2344" t="s">
        <v>553</v>
      </c>
      <c r="C2344" t="s">
        <v>623</v>
      </c>
      <c r="D2344" t="s">
        <v>641</v>
      </c>
      <c r="E2344" t="s">
        <v>4</v>
      </c>
      <c r="F2344" t="str">
        <f t="shared" si="36"/>
        <v>DHA1480DHA1170DHA1954DHA3250S</v>
      </c>
      <c r="G2344" t="s">
        <v>723</v>
      </c>
    </row>
    <row r="2345" spans="1:7" x14ac:dyDescent="0.25">
      <c r="A2345" t="s">
        <v>573</v>
      </c>
      <c r="B2345" t="s">
        <v>553</v>
      </c>
      <c r="C2345" t="s">
        <v>623</v>
      </c>
      <c r="D2345" t="s">
        <v>641</v>
      </c>
      <c r="E2345" t="s">
        <v>51</v>
      </c>
      <c r="F2345" t="str">
        <f t="shared" si="36"/>
        <v>DHA1480DHA1170DHA1954DHA3250L</v>
      </c>
      <c r="G2345" t="s">
        <v>501</v>
      </c>
    </row>
    <row r="2346" spans="1:7" x14ac:dyDescent="0.25">
      <c r="A2346" t="s">
        <v>573</v>
      </c>
      <c r="B2346" t="s">
        <v>553</v>
      </c>
      <c r="C2346" t="s">
        <v>624</v>
      </c>
      <c r="D2346" t="s">
        <v>639</v>
      </c>
      <c r="E2346" t="s">
        <v>4</v>
      </c>
      <c r="F2346" t="str">
        <f t="shared" si="36"/>
        <v>DHA1480DHA1170DHA1956DHA3240S</v>
      </c>
      <c r="G2346" t="s">
        <v>723</v>
      </c>
    </row>
    <row r="2347" spans="1:7" x14ac:dyDescent="0.25">
      <c r="A2347" t="s">
        <v>573</v>
      </c>
      <c r="B2347" t="s">
        <v>553</v>
      </c>
      <c r="C2347" t="s">
        <v>624</v>
      </c>
      <c r="D2347" t="s">
        <v>639</v>
      </c>
      <c r="E2347" t="s">
        <v>51</v>
      </c>
      <c r="F2347" t="str">
        <f t="shared" si="36"/>
        <v>DHA1480DHA1170DHA1956DHA3240L</v>
      </c>
      <c r="G2347" t="s">
        <v>501</v>
      </c>
    </row>
    <row r="2348" spans="1:7" x14ac:dyDescent="0.25">
      <c r="A2348" t="s">
        <v>573</v>
      </c>
      <c r="B2348" t="s">
        <v>553</v>
      </c>
      <c r="C2348" t="s">
        <v>624</v>
      </c>
      <c r="D2348" t="s">
        <v>641</v>
      </c>
      <c r="E2348" t="s">
        <v>4</v>
      </c>
      <c r="F2348" t="str">
        <f t="shared" si="36"/>
        <v>DHA1480DHA1170DHA1956DHA3250S</v>
      </c>
      <c r="G2348" t="s">
        <v>723</v>
      </c>
    </row>
    <row r="2349" spans="1:7" x14ac:dyDescent="0.25">
      <c r="A2349" t="s">
        <v>573</v>
      </c>
      <c r="B2349" t="s">
        <v>553</v>
      </c>
      <c r="C2349" t="s">
        <v>624</v>
      </c>
      <c r="D2349" t="s">
        <v>641</v>
      </c>
      <c r="E2349" t="s">
        <v>51</v>
      </c>
      <c r="F2349" t="str">
        <f t="shared" si="36"/>
        <v>DHA1480DHA1170DHA1956DHA3250L</v>
      </c>
      <c r="G2349" t="s">
        <v>723</v>
      </c>
    </row>
    <row r="2350" spans="1:7" x14ac:dyDescent="0.25">
      <c r="A2350" t="s">
        <v>573</v>
      </c>
      <c r="B2350" t="s">
        <v>553</v>
      </c>
      <c r="C2350" t="s">
        <v>625</v>
      </c>
      <c r="D2350" t="s">
        <v>639</v>
      </c>
      <c r="E2350" t="s">
        <v>4</v>
      </c>
      <c r="F2350" t="str">
        <f t="shared" si="36"/>
        <v>DHA1480DHA1170DHA1958DHA3240S</v>
      </c>
      <c r="G2350" t="s">
        <v>723</v>
      </c>
    </row>
    <row r="2351" spans="1:7" x14ac:dyDescent="0.25">
      <c r="A2351" t="s">
        <v>573</v>
      </c>
      <c r="B2351" t="s">
        <v>553</v>
      </c>
      <c r="C2351" t="s">
        <v>625</v>
      </c>
      <c r="D2351" t="s">
        <v>639</v>
      </c>
      <c r="E2351" t="s">
        <v>51</v>
      </c>
      <c r="F2351" t="str">
        <f t="shared" si="36"/>
        <v>DHA1480DHA1170DHA1958DHA3240L</v>
      </c>
      <c r="G2351" t="s">
        <v>723</v>
      </c>
    </row>
    <row r="2352" spans="1:7" x14ac:dyDescent="0.25">
      <c r="A2352" t="s">
        <v>573</v>
      </c>
      <c r="B2352" t="s">
        <v>553</v>
      </c>
      <c r="C2352" t="s">
        <v>625</v>
      </c>
      <c r="D2352" t="s">
        <v>641</v>
      </c>
      <c r="E2352" t="s">
        <v>4</v>
      </c>
      <c r="F2352" t="str">
        <f t="shared" si="36"/>
        <v>DHA1480DHA1170DHA1958DHA3250S</v>
      </c>
      <c r="G2352" t="s">
        <v>723</v>
      </c>
    </row>
    <row r="2353" spans="1:7" x14ac:dyDescent="0.25">
      <c r="A2353" t="s">
        <v>573</v>
      </c>
      <c r="B2353" t="s">
        <v>553</v>
      </c>
      <c r="C2353" t="s">
        <v>625</v>
      </c>
      <c r="D2353" t="s">
        <v>641</v>
      </c>
      <c r="E2353" t="s">
        <v>51</v>
      </c>
      <c r="F2353" t="str">
        <f t="shared" si="36"/>
        <v>DHA1480DHA1170DHA1958DHA3250L</v>
      </c>
      <c r="G2353" t="s">
        <v>723</v>
      </c>
    </row>
    <row r="2354" spans="1:7" x14ac:dyDescent="0.25">
      <c r="A2354" t="s">
        <v>573</v>
      </c>
      <c r="B2354" t="s">
        <v>553</v>
      </c>
      <c r="C2354" t="s">
        <v>626</v>
      </c>
      <c r="D2354" t="s">
        <v>639</v>
      </c>
      <c r="E2354" t="s">
        <v>4</v>
      </c>
      <c r="F2354" t="str">
        <f t="shared" si="36"/>
        <v>DHA1480DHA1170DHA1960DHA3240S</v>
      </c>
      <c r="G2354" t="s">
        <v>723</v>
      </c>
    </row>
    <row r="2355" spans="1:7" x14ac:dyDescent="0.25">
      <c r="A2355" t="s">
        <v>573</v>
      </c>
      <c r="B2355" t="s">
        <v>553</v>
      </c>
      <c r="C2355" t="s">
        <v>626</v>
      </c>
      <c r="D2355" t="s">
        <v>639</v>
      </c>
      <c r="E2355" t="s">
        <v>51</v>
      </c>
      <c r="F2355" t="str">
        <f t="shared" si="36"/>
        <v>DHA1480DHA1170DHA1960DHA3240L</v>
      </c>
      <c r="G2355" t="s">
        <v>723</v>
      </c>
    </row>
    <row r="2356" spans="1:7" x14ac:dyDescent="0.25">
      <c r="A2356" t="s">
        <v>573</v>
      </c>
      <c r="B2356" t="s">
        <v>553</v>
      </c>
      <c r="C2356" t="s">
        <v>626</v>
      </c>
      <c r="D2356" t="s">
        <v>641</v>
      </c>
      <c r="E2356" t="s">
        <v>4</v>
      </c>
      <c r="F2356" t="str">
        <f t="shared" si="36"/>
        <v>DHA1480DHA1170DHA1960DHA3250S</v>
      </c>
      <c r="G2356" t="s">
        <v>723</v>
      </c>
    </row>
    <row r="2357" spans="1:7" x14ac:dyDescent="0.25">
      <c r="A2357" t="s">
        <v>573</v>
      </c>
      <c r="B2357" t="s">
        <v>553</v>
      </c>
      <c r="C2357" t="s">
        <v>626</v>
      </c>
      <c r="D2357" t="s">
        <v>641</v>
      </c>
      <c r="E2357" t="s">
        <v>51</v>
      </c>
      <c r="F2357" t="str">
        <f t="shared" si="36"/>
        <v>DHA1480DHA1170DHA1960DHA3250L</v>
      </c>
      <c r="G2357" t="s">
        <v>723</v>
      </c>
    </row>
    <row r="2358" spans="1:7" x14ac:dyDescent="0.25">
      <c r="A2358" t="s">
        <v>573</v>
      </c>
      <c r="B2358" t="s">
        <v>555</v>
      </c>
      <c r="C2358" t="s">
        <v>608</v>
      </c>
      <c r="D2358" t="s">
        <v>639</v>
      </c>
      <c r="E2358" t="s">
        <v>4</v>
      </c>
      <c r="F2358" t="str">
        <f t="shared" si="36"/>
        <v>DHA1480DHA1180DHA1924DHA3240S</v>
      </c>
      <c r="G2358" t="s">
        <v>504</v>
      </c>
    </row>
    <row r="2359" spans="1:7" x14ac:dyDescent="0.25">
      <c r="A2359" t="s">
        <v>573</v>
      </c>
      <c r="B2359" t="s">
        <v>555</v>
      </c>
      <c r="C2359" t="s">
        <v>608</v>
      </c>
      <c r="D2359" t="s">
        <v>639</v>
      </c>
      <c r="E2359" t="s">
        <v>51</v>
      </c>
      <c r="F2359" t="str">
        <f t="shared" si="36"/>
        <v>DHA1480DHA1180DHA1924DHA3240L</v>
      </c>
      <c r="G2359" t="s">
        <v>504</v>
      </c>
    </row>
    <row r="2360" spans="1:7" x14ac:dyDescent="0.25">
      <c r="A2360" t="s">
        <v>573</v>
      </c>
      <c r="B2360" t="s">
        <v>555</v>
      </c>
      <c r="C2360" t="s">
        <v>608</v>
      </c>
      <c r="D2360" t="s">
        <v>641</v>
      </c>
      <c r="E2360" t="s">
        <v>4</v>
      </c>
      <c r="F2360" t="str">
        <f t="shared" si="36"/>
        <v>DHA1480DHA1180DHA1924DHA3250S</v>
      </c>
      <c r="G2360" t="s">
        <v>504</v>
      </c>
    </row>
    <row r="2361" spans="1:7" x14ac:dyDescent="0.25">
      <c r="A2361" t="s">
        <v>573</v>
      </c>
      <c r="B2361" t="s">
        <v>555</v>
      </c>
      <c r="C2361" t="s">
        <v>608</v>
      </c>
      <c r="D2361" t="s">
        <v>641</v>
      </c>
      <c r="E2361" t="s">
        <v>51</v>
      </c>
      <c r="F2361" t="str">
        <f t="shared" si="36"/>
        <v>DHA1480DHA1180DHA1924DHA3250L</v>
      </c>
      <c r="G2361" t="s">
        <v>504</v>
      </c>
    </row>
    <row r="2362" spans="1:7" x14ac:dyDescent="0.25">
      <c r="A2362" t="s">
        <v>573</v>
      </c>
      <c r="B2362" t="s">
        <v>555</v>
      </c>
      <c r="C2362" t="s">
        <v>609</v>
      </c>
      <c r="D2362" t="s">
        <v>639</v>
      </c>
      <c r="E2362" t="s">
        <v>4</v>
      </c>
      <c r="F2362" t="str">
        <f t="shared" si="36"/>
        <v>DHA1480DHA1180DHA1926DHA3240S</v>
      </c>
      <c r="G2362" t="s">
        <v>504</v>
      </c>
    </row>
    <row r="2363" spans="1:7" x14ac:dyDescent="0.25">
      <c r="A2363" t="s">
        <v>573</v>
      </c>
      <c r="B2363" t="s">
        <v>555</v>
      </c>
      <c r="C2363" t="s">
        <v>609</v>
      </c>
      <c r="D2363" t="s">
        <v>639</v>
      </c>
      <c r="E2363" t="s">
        <v>51</v>
      </c>
      <c r="F2363" t="str">
        <f t="shared" si="36"/>
        <v>DHA1480DHA1180DHA1926DHA3240L</v>
      </c>
      <c r="G2363" t="s">
        <v>504</v>
      </c>
    </row>
    <row r="2364" spans="1:7" x14ac:dyDescent="0.25">
      <c r="A2364" t="s">
        <v>573</v>
      </c>
      <c r="B2364" t="s">
        <v>555</v>
      </c>
      <c r="C2364" t="s">
        <v>609</v>
      </c>
      <c r="D2364" t="s">
        <v>641</v>
      </c>
      <c r="E2364" t="s">
        <v>4</v>
      </c>
      <c r="F2364" t="str">
        <f t="shared" si="36"/>
        <v>DHA1480DHA1180DHA1926DHA3250S</v>
      </c>
      <c r="G2364" t="s">
        <v>504</v>
      </c>
    </row>
    <row r="2365" spans="1:7" x14ac:dyDescent="0.25">
      <c r="A2365" t="s">
        <v>573</v>
      </c>
      <c r="B2365" t="s">
        <v>555</v>
      </c>
      <c r="C2365" t="s">
        <v>609</v>
      </c>
      <c r="D2365" t="s">
        <v>641</v>
      </c>
      <c r="E2365" t="s">
        <v>51</v>
      </c>
      <c r="F2365" t="str">
        <f t="shared" si="36"/>
        <v>DHA1480DHA1180DHA1926DHA3250L</v>
      </c>
      <c r="G2365" t="s">
        <v>504</v>
      </c>
    </row>
    <row r="2366" spans="1:7" x14ac:dyDescent="0.25">
      <c r="A2366" t="s">
        <v>573</v>
      </c>
      <c r="B2366" t="s">
        <v>555</v>
      </c>
      <c r="C2366" t="s">
        <v>610</v>
      </c>
      <c r="D2366" t="s">
        <v>639</v>
      </c>
      <c r="E2366" t="s">
        <v>4</v>
      </c>
      <c r="F2366" t="str">
        <f t="shared" si="36"/>
        <v>DHA1480DHA1180DHA1928DHA3240S</v>
      </c>
      <c r="G2366" t="s">
        <v>501</v>
      </c>
    </row>
    <row r="2367" spans="1:7" x14ac:dyDescent="0.25">
      <c r="A2367" t="s">
        <v>573</v>
      </c>
      <c r="B2367" t="s">
        <v>555</v>
      </c>
      <c r="C2367" t="s">
        <v>610</v>
      </c>
      <c r="D2367" t="s">
        <v>639</v>
      </c>
      <c r="E2367" t="s">
        <v>51</v>
      </c>
      <c r="F2367" t="str">
        <f t="shared" si="36"/>
        <v>DHA1480DHA1180DHA1928DHA3240L</v>
      </c>
      <c r="G2367" t="s">
        <v>504</v>
      </c>
    </row>
    <row r="2368" spans="1:7" x14ac:dyDescent="0.25">
      <c r="A2368" t="s">
        <v>573</v>
      </c>
      <c r="B2368" t="s">
        <v>555</v>
      </c>
      <c r="C2368" t="s">
        <v>610</v>
      </c>
      <c r="D2368" t="s">
        <v>641</v>
      </c>
      <c r="E2368" t="s">
        <v>4</v>
      </c>
      <c r="F2368" t="str">
        <f t="shared" si="36"/>
        <v>DHA1480DHA1180DHA1928DHA3250S</v>
      </c>
      <c r="G2368" t="s">
        <v>501</v>
      </c>
    </row>
    <row r="2369" spans="1:7" x14ac:dyDescent="0.25">
      <c r="A2369" t="s">
        <v>573</v>
      </c>
      <c r="B2369" t="s">
        <v>555</v>
      </c>
      <c r="C2369" t="s">
        <v>610</v>
      </c>
      <c r="D2369" t="s">
        <v>641</v>
      </c>
      <c r="E2369" t="s">
        <v>51</v>
      </c>
      <c r="F2369" t="str">
        <f t="shared" si="36"/>
        <v>DHA1480DHA1180DHA1928DHA3250L</v>
      </c>
      <c r="G2369" t="s">
        <v>504</v>
      </c>
    </row>
    <row r="2370" spans="1:7" x14ac:dyDescent="0.25">
      <c r="A2370" t="s">
        <v>573</v>
      </c>
      <c r="B2370" t="s">
        <v>555</v>
      </c>
      <c r="C2370" t="s">
        <v>611</v>
      </c>
      <c r="D2370" t="s">
        <v>639</v>
      </c>
      <c r="E2370" t="s">
        <v>4</v>
      </c>
      <c r="F2370" t="str">
        <f t="shared" si="36"/>
        <v>DHA1480DHA1180DHA1930DHA3240S</v>
      </c>
      <c r="G2370" t="s">
        <v>501</v>
      </c>
    </row>
    <row r="2371" spans="1:7" x14ac:dyDescent="0.25">
      <c r="A2371" t="s">
        <v>573</v>
      </c>
      <c r="B2371" t="s">
        <v>555</v>
      </c>
      <c r="C2371" t="s">
        <v>611</v>
      </c>
      <c r="D2371" t="s">
        <v>639</v>
      </c>
      <c r="E2371" t="s">
        <v>51</v>
      </c>
      <c r="F2371" t="str">
        <f t="shared" ref="F2371:F2433" si="37">CONCATENATE(A2371,B2371,C2371,D2371,E2371)</f>
        <v>DHA1480DHA1180DHA1930DHA3240L</v>
      </c>
      <c r="G2371" t="s">
        <v>504</v>
      </c>
    </row>
    <row r="2372" spans="1:7" x14ac:dyDescent="0.25">
      <c r="A2372" t="s">
        <v>573</v>
      </c>
      <c r="B2372" t="s">
        <v>555</v>
      </c>
      <c r="C2372" t="s">
        <v>611</v>
      </c>
      <c r="D2372" t="s">
        <v>641</v>
      </c>
      <c r="E2372" t="s">
        <v>4</v>
      </c>
      <c r="F2372" t="str">
        <f t="shared" si="37"/>
        <v>DHA1480DHA1180DHA1930DHA3250S</v>
      </c>
      <c r="G2372" t="s">
        <v>501</v>
      </c>
    </row>
    <row r="2373" spans="1:7" x14ac:dyDescent="0.25">
      <c r="A2373" t="s">
        <v>573</v>
      </c>
      <c r="B2373" t="s">
        <v>555</v>
      </c>
      <c r="C2373" t="s">
        <v>611</v>
      </c>
      <c r="D2373" t="s">
        <v>641</v>
      </c>
      <c r="E2373" t="s">
        <v>51</v>
      </c>
      <c r="F2373" t="str">
        <f t="shared" si="37"/>
        <v>DHA1480DHA1180DHA1930DHA3250L</v>
      </c>
      <c r="G2373" t="s">
        <v>504</v>
      </c>
    </row>
    <row r="2374" spans="1:7" x14ac:dyDescent="0.25">
      <c r="A2374" t="s">
        <v>573</v>
      </c>
      <c r="B2374" t="s">
        <v>555</v>
      </c>
      <c r="C2374" t="s">
        <v>612</v>
      </c>
      <c r="D2374" t="s">
        <v>639</v>
      </c>
      <c r="E2374" t="s">
        <v>4</v>
      </c>
      <c r="F2374" t="str">
        <f t="shared" si="37"/>
        <v>DHA1480DHA1180DHA1932DHA3240S</v>
      </c>
      <c r="G2374" t="s">
        <v>501</v>
      </c>
    </row>
    <row r="2375" spans="1:7" x14ac:dyDescent="0.25">
      <c r="A2375" t="s">
        <v>573</v>
      </c>
      <c r="B2375" t="s">
        <v>555</v>
      </c>
      <c r="C2375" t="s">
        <v>612</v>
      </c>
      <c r="D2375" t="s">
        <v>639</v>
      </c>
      <c r="E2375" t="s">
        <v>51</v>
      </c>
      <c r="F2375" t="str">
        <f t="shared" si="37"/>
        <v>DHA1480DHA1180DHA1932DHA3240L</v>
      </c>
      <c r="G2375" t="s">
        <v>504</v>
      </c>
    </row>
    <row r="2376" spans="1:7" x14ac:dyDescent="0.25">
      <c r="A2376" t="s">
        <v>573</v>
      </c>
      <c r="B2376" t="s">
        <v>555</v>
      </c>
      <c r="C2376" t="s">
        <v>612</v>
      </c>
      <c r="D2376" t="s">
        <v>641</v>
      </c>
      <c r="E2376" t="s">
        <v>4</v>
      </c>
      <c r="F2376" t="str">
        <f t="shared" si="37"/>
        <v>DHA1480DHA1180DHA1932DHA3250S</v>
      </c>
      <c r="G2376" t="s">
        <v>501</v>
      </c>
    </row>
    <row r="2377" spans="1:7" x14ac:dyDescent="0.25">
      <c r="A2377" t="s">
        <v>573</v>
      </c>
      <c r="B2377" t="s">
        <v>555</v>
      </c>
      <c r="C2377" t="s">
        <v>612</v>
      </c>
      <c r="D2377" t="s">
        <v>641</v>
      </c>
      <c r="E2377" t="s">
        <v>51</v>
      </c>
      <c r="F2377" t="str">
        <f t="shared" si="37"/>
        <v>DHA1480DHA1180DHA1932DHA3250L</v>
      </c>
      <c r="G2377" t="s">
        <v>504</v>
      </c>
    </row>
    <row r="2378" spans="1:7" x14ac:dyDescent="0.25">
      <c r="A2378" t="s">
        <v>573</v>
      </c>
      <c r="B2378" t="s">
        <v>555</v>
      </c>
      <c r="C2378" t="s">
        <v>613</v>
      </c>
      <c r="D2378" t="s">
        <v>639</v>
      </c>
      <c r="E2378" t="s">
        <v>4</v>
      </c>
      <c r="F2378" t="str">
        <f t="shared" si="37"/>
        <v>DHA1480DHA1180DHA1934DHA3240S</v>
      </c>
      <c r="G2378" t="s">
        <v>501</v>
      </c>
    </row>
    <row r="2379" spans="1:7" x14ac:dyDescent="0.25">
      <c r="A2379" t="s">
        <v>573</v>
      </c>
      <c r="B2379" t="s">
        <v>555</v>
      </c>
      <c r="C2379" t="s">
        <v>613</v>
      </c>
      <c r="D2379" t="s">
        <v>639</v>
      </c>
      <c r="E2379" t="s">
        <v>51</v>
      </c>
      <c r="F2379" t="str">
        <f t="shared" si="37"/>
        <v>DHA1480DHA1180DHA1934DHA3240L</v>
      </c>
      <c r="G2379" t="s">
        <v>504</v>
      </c>
    </row>
    <row r="2380" spans="1:7" x14ac:dyDescent="0.25">
      <c r="A2380" t="s">
        <v>573</v>
      </c>
      <c r="B2380" t="s">
        <v>555</v>
      </c>
      <c r="C2380" t="s">
        <v>613</v>
      </c>
      <c r="D2380" t="s">
        <v>641</v>
      </c>
      <c r="E2380" t="s">
        <v>4</v>
      </c>
      <c r="F2380" t="str">
        <f t="shared" si="37"/>
        <v>DHA1480DHA1180DHA1934DHA3250S</v>
      </c>
      <c r="G2380" t="s">
        <v>501</v>
      </c>
    </row>
    <row r="2381" spans="1:7" x14ac:dyDescent="0.25">
      <c r="A2381" t="s">
        <v>573</v>
      </c>
      <c r="B2381" t="s">
        <v>555</v>
      </c>
      <c r="C2381" t="s">
        <v>613</v>
      </c>
      <c r="D2381" t="s">
        <v>641</v>
      </c>
      <c r="E2381" t="s">
        <v>51</v>
      </c>
      <c r="F2381" t="str">
        <f t="shared" si="37"/>
        <v>DHA1480DHA1180DHA1934DHA3250L</v>
      </c>
      <c r="G2381" t="s">
        <v>504</v>
      </c>
    </row>
    <row r="2382" spans="1:7" x14ac:dyDescent="0.25">
      <c r="A2382" t="s">
        <v>573</v>
      </c>
      <c r="B2382" t="s">
        <v>555</v>
      </c>
      <c r="C2382" t="s">
        <v>614</v>
      </c>
      <c r="D2382" t="s">
        <v>639</v>
      </c>
      <c r="E2382" t="s">
        <v>4</v>
      </c>
      <c r="F2382" t="str">
        <f t="shared" si="37"/>
        <v>DHA1480DHA1180DHA1936DHA3240S</v>
      </c>
      <c r="G2382" t="s">
        <v>501</v>
      </c>
    </row>
    <row r="2383" spans="1:7" x14ac:dyDescent="0.25">
      <c r="A2383" t="s">
        <v>573</v>
      </c>
      <c r="B2383" t="s">
        <v>555</v>
      </c>
      <c r="C2383" t="s">
        <v>614</v>
      </c>
      <c r="D2383" t="s">
        <v>639</v>
      </c>
      <c r="E2383" t="s">
        <v>51</v>
      </c>
      <c r="F2383" t="str">
        <f t="shared" si="37"/>
        <v>DHA1480DHA1180DHA1936DHA3240L</v>
      </c>
      <c r="G2383" t="s">
        <v>501</v>
      </c>
    </row>
    <row r="2384" spans="1:7" x14ac:dyDescent="0.25">
      <c r="A2384" t="s">
        <v>573</v>
      </c>
      <c r="B2384" t="s">
        <v>555</v>
      </c>
      <c r="C2384" t="s">
        <v>614</v>
      </c>
      <c r="D2384" t="s">
        <v>641</v>
      </c>
      <c r="E2384" t="s">
        <v>4</v>
      </c>
      <c r="F2384" t="str">
        <f t="shared" si="37"/>
        <v>DHA1480DHA1180DHA1936DHA3250S</v>
      </c>
      <c r="G2384" t="s">
        <v>501</v>
      </c>
    </row>
    <row r="2385" spans="1:7" x14ac:dyDescent="0.25">
      <c r="A2385" t="s">
        <v>573</v>
      </c>
      <c r="B2385" t="s">
        <v>555</v>
      </c>
      <c r="C2385" t="s">
        <v>614</v>
      </c>
      <c r="D2385" t="s">
        <v>641</v>
      </c>
      <c r="E2385" t="s">
        <v>51</v>
      </c>
      <c r="F2385" t="str">
        <f t="shared" si="37"/>
        <v>DHA1480DHA1180DHA1936DHA3250L</v>
      </c>
      <c r="G2385" t="s">
        <v>501</v>
      </c>
    </row>
    <row r="2386" spans="1:7" x14ac:dyDescent="0.25">
      <c r="A2386" t="s">
        <v>573</v>
      </c>
      <c r="B2386" t="s">
        <v>555</v>
      </c>
      <c r="C2386" t="s">
        <v>615</v>
      </c>
      <c r="D2386" t="s">
        <v>639</v>
      </c>
      <c r="E2386" t="s">
        <v>4</v>
      </c>
      <c r="F2386" t="str">
        <f t="shared" si="37"/>
        <v>DHA1480DHA1180DHA1938DHA3240S</v>
      </c>
      <c r="G2386" t="s">
        <v>501</v>
      </c>
    </row>
    <row r="2387" spans="1:7" x14ac:dyDescent="0.25">
      <c r="A2387" t="s">
        <v>573</v>
      </c>
      <c r="B2387" t="s">
        <v>555</v>
      </c>
      <c r="C2387" t="s">
        <v>615</v>
      </c>
      <c r="D2387" t="s">
        <v>639</v>
      </c>
      <c r="E2387" t="s">
        <v>51</v>
      </c>
      <c r="F2387" t="str">
        <f t="shared" si="37"/>
        <v>DHA1480DHA1180DHA1938DHA3240L</v>
      </c>
      <c r="G2387" t="s">
        <v>501</v>
      </c>
    </row>
    <row r="2388" spans="1:7" x14ac:dyDescent="0.25">
      <c r="A2388" t="s">
        <v>573</v>
      </c>
      <c r="B2388" t="s">
        <v>555</v>
      </c>
      <c r="C2388" t="s">
        <v>615</v>
      </c>
      <c r="D2388" t="s">
        <v>641</v>
      </c>
      <c r="E2388" t="s">
        <v>4</v>
      </c>
      <c r="F2388" t="str">
        <f t="shared" si="37"/>
        <v>DHA1480DHA1180DHA1938DHA3250S</v>
      </c>
      <c r="G2388" t="s">
        <v>501</v>
      </c>
    </row>
    <row r="2389" spans="1:7" x14ac:dyDescent="0.25">
      <c r="A2389" t="s">
        <v>573</v>
      </c>
      <c r="B2389" t="s">
        <v>555</v>
      </c>
      <c r="C2389" t="s">
        <v>615</v>
      </c>
      <c r="D2389" t="s">
        <v>641</v>
      </c>
      <c r="E2389" t="s">
        <v>51</v>
      </c>
      <c r="F2389" t="str">
        <f t="shared" si="37"/>
        <v>DHA1480DHA1180DHA1938DHA3250L</v>
      </c>
      <c r="G2389" t="s">
        <v>501</v>
      </c>
    </row>
    <row r="2390" spans="1:7" x14ac:dyDescent="0.25">
      <c r="A2390" t="s">
        <v>573</v>
      </c>
      <c r="B2390" t="s">
        <v>555</v>
      </c>
      <c r="C2390" t="s">
        <v>616</v>
      </c>
      <c r="D2390" t="s">
        <v>639</v>
      </c>
      <c r="E2390" t="s">
        <v>4</v>
      </c>
      <c r="F2390" t="str">
        <f t="shared" si="37"/>
        <v>DHA1480DHA1180DHA1940DHA3240S</v>
      </c>
      <c r="G2390" t="s">
        <v>501</v>
      </c>
    </row>
    <row r="2391" spans="1:7" x14ac:dyDescent="0.25">
      <c r="A2391" t="s">
        <v>573</v>
      </c>
      <c r="B2391" t="s">
        <v>555</v>
      </c>
      <c r="C2391" t="s">
        <v>616</v>
      </c>
      <c r="D2391" t="s">
        <v>639</v>
      </c>
      <c r="E2391" t="s">
        <v>51</v>
      </c>
      <c r="F2391" t="str">
        <f t="shared" si="37"/>
        <v>DHA1480DHA1180DHA1940DHA3240L</v>
      </c>
      <c r="G2391" t="s">
        <v>501</v>
      </c>
    </row>
    <row r="2392" spans="1:7" x14ac:dyDescent="0.25">
      <c r="A2392" t="s">
        <v>573</v>
      </c>
      <c r="B2392" t="s">
        <v>555</v>
      </c>
      <c r="C2392" t="s">
        <v>616</v>
      </c>
      <c r="D2392" t="s">
        <v>641</v>
      </c>
      <c r="E2392" t="s">
        <v>4</v>
      </c>
      <c r="F2392" t="str">
        <f t="shared" si="37"/>
        <v>DHA1480DHA1180DHA1940DHA3250S</v>
      </c>
      <c r="G2392" t="s">
        <v>501</v>
      </c>
    </row>
    <row r="2393" spans="1:7" x14ac:dyDescent="0.25">
      <c r="A2393" t="s">
        <v>573</v>
      </c>
      <c r="B2393" t="s">
        <v>555</v>
      </c>
      <c r="C2393" t="s">
        <v>616</v>
      </c>
      <c r="D2393" t="s">
        <v>641</v>
      </c>
      <c r="E2393" t="s">
        <v>51</v>
      </c>
      <c r="F2393" t="str">
        <f t="shared" si="37"/>
        <v>DHA1480DHA1180DHA1940DHA3250L</v>
      </c>
      <c r="G2393" t="s">
        <v>501</v>
      </c>
    </row>
    <row r="2394" spans="1:7" x14ac:dyDescent="0.25">
      <c r="A2394" t="s">
        <v>573</v>
      </c>
      <c r="B2394" t="s">
        <v>555</v>
      </c>
      <c r="C2394" t="s">
        <v>617</v>
      </c>
      <c r="D2394" t="s">
        <v>639</v>
      </c>
      <c r="E2394" t="s">
        <v>4</v>
      </c>
      <c r="F2394" t="str">
        <f t="shared" si="37"/>
        <v>DHA1480DHA1180DHA1942DHA3240S</v>
      </c>
      <c r="G2394" t="s">
        <v>501</v>
      </c>
    </row>
    <row r="2395" spans="1:7" x14ac:dyDescent="0.25">
      <c r="A2395" t="s">
        <v>573</v>
      </c>
      <c r="B2395" t="s">
        <v>555</v>
      </c>
      <c r="C2395" t="s">
        <v>617</v>
      </c>
      <c r="D2395" t="s">
        <v>639</v>
      </c>
      <c r="E2395" t="s">
        <v>51</v>
      </c>
      <c r="F2395" t="str">
        <f t="shared" si="37"/>
        <v>DHA1480DHA1180DHA1942DHA3240L</v>
      </c>
      <c r="G2395" t="s">
        <v>501</v>
      </c>
    </row>
    <row r="2396" spans="1:7" x14ac:dyDescent="0.25">
      <c r="A2396" t="s">
        <v>573</v>
      </c>
      <c r="B2396" t="s">
        <v>555</v>
      </c>
      <c r="C2396" t="s">
        <v>617</v>
      </c>
      <c r="D2396" t="s">
        <v>641</v>
      </c>
      <c r="E2396" t="s">
        <v>4</v>
      </c>
      <c r="F2396" t="str">
        <f t="shared" si="37"/>
        <v>DHA1480DHA1180DHA1942DHA3250S</v>
      </c>
      <c r="G2396" t="s">
        <v>501</v>
      </c>
    </row>
    <row r="2397" spans="1:7" x14ac:dyDescent="0.25">
      <c r="A2397" t="s">
        <v>573</v>
      </c>
      <c r="B2397" t="s">
        <v>555</v>
      </c>
      <c r="C2397" t="s">
        <v>617</v>
      </c>
      <c r="D2397" t="s">
        <v>641</v>
      </c>
      <c r="E2397" t="s">
        <v>51</v>
      </c>
      <c r="F2397" t="str">
        <f t="shared" si="37"/>
        <v>DHA1480DHA1180DHA1942DHA3250L</v>
      </c>
      <c r="G2397" t="s">
        <v>501</v>
      </c>
    </row>
    <row r="2398" spans="1:7" x14ac:dyDescent="0.25">
      <c r="A2398" t="s">
        <v>573</v>
      </c>
      <c r="B2398" t="s">
        <v>555</v>
      </c>
      <c r="C2398" t="s">
        <v>618</v>
      </c>
      <c r="D2398" t="s">
        <v>639</v>
      </c>
      <c r="E2398" t="s">
        <v>4</v>
      </c>
      <c r="F2398" t="str">
        <f t="shared" si="37"/>
        <v>DHA1480DHA1180DHA1944DHA3240S</v>
      </c>
      <c r="G2398" t="s">
        <v>501</v>
      </c>
    </row>
    <row r="2399" spans="1:7" x14ac:dyDescent="0.25">
      <c r="A2399" t="s">
        <v>573</v>
      </c>
      <c r="B2399" t="s">
        <v>555</v>
      </c>
      <c r="C2399" t="s">
        <v>618</v>
      </c>
      <c r="D2399" t="s">
        <v>639</v>
      </c>
      <c r="E2399" t="s">
        <v>51</v>
      </c>
      <c r="F2399" t="str">
        <f t="shared" si="37"/>
        <v>DHA1480DHA1180DHA1944DHA3240L</v>
      </c>
      <c r="G2399" t="s">
        <v>501</v>
      </c>
    </row>
    <row r="2400" spans="1:7" x14ac:dyDescent="0.25">
      <c r="A2400" t="s">
        <v>573</v>
      </c>
      <c r="B2400" t="s">
        <v>555</v>
      </c>
      <c r="C2400" t="s">
        <v>618</v>
      </c>
      <c r="D2400" t="s">
        <v>641</v>
      </c>
      <c r="E2400" t="s">
        <v>4</v>
      </c>
      <c r="F2400" t="str">
        <f t="shared" si="37"/>
        <v>DHA1480DHA1180DHA1944DHA3250S</v>
      </c>
      <c r="G2400" t="s">
        <v>501</v>
      </c>
    </row>
    <row r="2401" spans="1:7" x14ac:dyDescent="0.25">
      <c r="A2401" t="s">
        <v>573</v>
      </c>
      <c r="B2401" t="s">
        <v>555</v>
      </c>
      <c r="C2401" t="s">
        <v>618</v>
      </c>
      <c r="D2401" t="s">
        <v>641</v>
      </c>
      <c r="E2401" t="s">
        <v>51</v>
      </c>
      <c r="F2401" t="str">
        <f t="shared" si="37"/>
        <v>DHA1480DHA1180DHA1944DHA3250L</v>
      </c>
      <c r="G2401" t="s">
        <v>501</v>
      </c>
    </row>
    <row r="2402" spans="1:7" x14ac:dyDescent="0.25">
      <c r="A2402" t="s">
        <v>573</v>
      </c>
      <c r="B2402" t="s">
        <v>555</v>
      </c>
      <c r="C2402" t="s">
        <v>619</v>
      </c>
      <c r="D2402" t="s">
        <v>639</v>
      </c>
      <c r="E2402" t="s">
        <v>4</v>
      </c>
      <c r="F2402" t="str">
        <f t="shared" si="37"/>
        <v>DHA1480DHA1180DHA1946DHA3240S</v>
      </c>
      <c r="G2402" t="s">
        <v>501</v>
      </c>
    </row>
    <row r="2403" spans="1:7" x14ac:dyDescent="0.25">
      <c r="A2403" t="s">
        <v>573</v>
      </c>
      <c r="B2403" t="s">
        <v>555</v>
      </c>
      <c r="C2403" t="s">
        <v>619</v>
      </c>
      <c r="D2403" t="s">
        <v>639</v>
      </c>
      <c r="E2403" t="s">
        <v>51</v>
      </c>
      <c r="F2403" t="str">
        <f t="shared" si="37"/>
        <v>DHA1480DHA1180DHA1946DHA3240L</v>
      </c>
      <c r="G2403" t="s">
        <v>501</v>
      </c>
    </row>
    <row r="2404" spans="1:7" x14ac:dyDescent="0.25">
      <c r="A2404" t="s">
        <v>573</v>
      </c>
      <c r="B2404" t="s">
        <v>555</v>
      </c>
      <c r="C2404" t="s">
        <v>619</v>
      </c>
      <c r="D2404" t="s">
        <v>641</v>
      </c>
      <c r="E2404" t="s">
        <v>4</v>
      </c>
      <c r="F2404" t="str">
        <f t="shared" si="37"/>
        <v>DHA1480DHA1180DHA1946DHA3250S</v>
      </c>
      <c r="G2404" t="s">
        <v>501</v>
      </c>
    </row>
    <row r="2405" spans="1:7" x14ac:dyDescent="0.25">
      <c r="A2405" t="s">
        <v>573</v>
      </c>
      <c r="B2405" t="s">
        <v>555</v>
      </c>
      <c r="C2405" t="s">
        <v>619</v>
      </c>
      <c r="D2405" t="s">
        <v>641</v>
      </c>
      <c r="E2405" t="s">
        <v>51</v>
      </c>
      <c r="F2405" t="str">
        <f t="shared" si="37"/>
        <v>DHA1480DHA1180DHA1946DHA3250L</v>
      </c>
      <c r="G2405" t="s">
        <v>501</v>
      </c>
    </row>
    <row r="2406" spans="1:7" x14ac:dyDescent="0.25">
      <c r="A2406" t="s">
        <v>573</v>
      </c>
      <c r="B2406" t="s">
        <v>555</v>
      </c>
      <c r="C2406" t="s">
        <v>620</v>
      </c>
      <c r="D2406" t="s">
        <v>639</v>
      </c>
      <c r="E2406" t="s">
        <v>4</v>
      </c>
      <c r="F2406" t="str">
        <f t="shared" si="37"/>
        <v>DHA1480DHA1180DHA1948DHA3240S</v>
      </c>
      <c r="G2406" t="s">
        <v>723</v>
      </c>
    </row>
    <row r="2407" spans="1:7" x14ac:dyDescent="0.25">
      <c r="A2407" t="s">
        <v>573</v>
      </c>
      <c r="B2407" t="s">
        <v>555</v>
      </c>
      <c r="C2407" t="s">
        <v>620</v>
      </c>
      <c r="D2407" t="s">
        <v>639</v>
      </c>
      <c r="E2407" t="s">
        <v>51</v>
      </c>
      <c r="F2407" t="str">
        <f t="shared" si="37"/>
        <v>DHA1480DHA1180DHA1948DHA3240L</v>
      </c>
      <c r="G2407" t="s">
        <v>501</v>
      </c>
    </row>
    <row r="2408" spans="1:7" x14ac:dyDescent="0.25">
      <c r="A2408" t="s">
        <v>573</v>
      </c>
      <c r="B2408" t="s">
        <v>555</v>
      </c>
      <c r="C2408" t="s">
        <v>620</v>
      </c>
      <c r="D2408" t="s">
        <v>641</v>
      </c>
      <c r="E2408" t="s">
        <v>4</v>
      </c>
      <c r="F2408" t="str">
        <f t="shared" si="37"/>
        <v>DHA1480DHA1180DHA1948DHA3250S</v>
      </c>
      <c r="G2408" t="s">
        <v>723</v>
      </c>
    </row>
    <row r="2409" spans="1:7" x14ac:dyDescent="0.25">
      <c r="A2409" t="s">
        <v>573</v>
      </c>
      <c r="B2409" t="s">
        <v>555</v>
      </c>
      <c r="C2409" t="s">
        <v>620</v>
      </c>
      <c r="D2409" t="s">
        <v>641</v>
      </c>
      <c r="E2409" t="s">
        <v>51</v>
      </c>
      <c r="F2409" t="str">
        <f t="shared" si="37"/>
        <v>DHA1480DHA1180DHA1948DHA3250L</v>
      </c>
      <c r="G2409" t="s">
        <v>501</v>
      </c>
    </row>
    <row r="2410" spans="1:7" x14ac:dyDescent="0.25">
      <c r="A2410" t="s">
        <v>573</v>
      </c>
      <c r="B2410" t="s">
        <v>555</v>
      </c>
      <c r="C2410" t="s">
        <v>621</v>
      </c>
      <c r="D2410" t="s">
        <v>639</v>
      </c>
      <c r="E2410" t="s">
        <v>4</v>
      </c>
      <c r="F2410" t="str">
        <f t="shared" si="37"/>
        <v>DHA1480DHA1180DHA1950DHA3240S</v>
      </c>
      <c r="G2410" t="s">
        <v>723</v>
      </c>
    </row>
    <row r="2411" spans="1:7" x14ac:dyDescent="0.25">
      <c r="A2411" t="s">
        <v>573</v>
      </c>
      <c r="B2411" t="s">
        <v>555</v>
      </c>
      <c r="C2411" t="s">
        <v>621</v>
      </c>
      <c r="D2411" t="s">
        <v>639</v>
      </c>
      <c r="E2411" t="s">
        <v>51</v>
      </c>
      <c r="F2411" t="str">
        <f t="shared" si="37"/>
        <v>DHA1480DHA1180DHA1950DHA3240L</v>
      </c>
      <c r="G2411" t="s">
        <v>501</v>
      </c>
    </row>
    <row r="2412" spans="1:7" x14ac:dyDescent="0.25">
      <c r="A2412" t="s">
        <v>573</v>
      </c>
      <c r="B2412" t="s">
        <v>555</v>
      </c>
      <c r="C2412" t="s">
        <v>621</v>
      </c>
      <c r="D2412" t="s">
        <v>641</v>
      </c>
      <c r="E2412" t="s">
        <v>4</v>
      </c>
      <c r="F2412" t="str">
        <f t="shared" si="37"/>
        <v>DHA1480DHA1180DHA1950DHA3250S</v>
      </c>
      <c r="G2412" t="s">
        <v>723</v>
      </c>
    </row>
    <row r="2413" spans="1:7" x14ac:dyDescent="0.25">
      <c r="A2413" t="s">
        <v>573</v>
      </c>
      <c r="B2413" t="s">
        <v>555</v>
      </c>
      <c r="C2413" t="s">
        <v>621</v>
      </c>
      <c r="D2413" t="s">
        <v>641</v>
      </c>
      <c r="E2413" t="s">
        <v>51</v>
      </c>
      <c r="F2413" t="str">
        <f t="shared" si="37"/>
        <v>DHA1480DHA1180DHA1950DHA3250L</v>
      </c>
      <c r="G2413" t="s">
        <v>501</v>
      </c>
    </row>
    <row r="2414" spans="1:7" x14ac:dyDescent="0.25">
      <c r="A2414" t="s">
        <v>573</v>
      </c>
      <c r="B2414" t="s">
        <v>555</v>
      </c>
      <c r="C2414" t="s">
        <v>622</v>
      </c>
      <c r="D2414" t="s">
        <v>639</v>
      </c>
      <c r="E2414" t="s">
        <v>4</v>
      </c>
      <c r="F2414" t="str">
        <f t="shared" si="37"/>
        <v>DHA1480DHA1180DHA1952DHA3240S</v>
      </c>
      <c r="G2414" t="s">
        <v>723</v>
      </c>
    </row>
    <row r="2415" spans="1:7" x14ac:dyDescent="0.25">
      <c r="A2415" t="s">
        <v>573</v>
      </c>
      <c r="B2415" t="s">
        <v>555</v>
      </c>
      <c r="C2415" t="s">
        <v>622</v>
      </c>
      <c r="D2415" t="s">
        <v>639</v>
      </c>
      <c r="E2415" t="s">
        <v>51</v>
      </c>
      <c r="F2415" t="str">
        <f t="shared" si="37"/>
        <v>DHA1480DHA1180DHA1952DHA3240L</v>
      </c>
      <c r="G2415" t="s">
        <v>501</v>
      </c>
    </row>
    <row r="2416" spans="1:7" x14ac:dyDescent="0.25">
      <c r="A2416" t="s">
        <v>573</v>
      </c>
      <c r="B2416" t="s">
        <v>555</v>
      </c>
      <c r="C2416" t="s">
        <v>622</v>
      </c>
      <c r="D2416" t="s">
        <v>641</v>
      </c>
      <c r="E2416" t="s">
        <v>4</v>
      </c>
      <c r="F2416" t="str">
        <f t="shared" si="37"/>
        <v>DHA1480DHA1180DHA1952DHA3250S</v>
      </c>
      <c r="G2416" t="s">
        <v>723</v>
      </c>
    </row>
    <row r="2417" spans="1:7" x14ac:dyDescent="0.25">
      <c r="A2417" t="s">
        <v>573</v>
      </c>
      <c r="B2417" t="s">
        <v>555</v>
      </c>
      <c r="C2417" t="s">
        <v>622</v>
      </c>
      <c r="D2417" t="s">
        <v>641</v>
      </c>
      <c r="E2417" t="s">
        <v>51</v>
      </c>
      <c r="F2417" t="str">
        <f t="shared" si="37"/>
        <v>DHA1480DHA1180DHA1952DHA3250L</v>
      </c>
      <c r="G2417" t="s">
        <v>501</v>
      </c>
    </row>
    <row r="2418" spans="1:7" x14ac:dyDescent="0.25">
      <c r="A2418" t="s">
        <v>573</v>
      </c>
      <c r="B2418" t="s">
        <v>555</v>
      </c>
      <c r="C2418" t="s">
        <v>623</v>
      </c>
      <c r="D2418" t="s">
        <v>639</v>
      </c>
      <c r="E2418" t="s">
        <v>4</v>
      </c>
      <c r="F2418" t="str">
        <f t="shared" si="37"/>
        <v>DHA1480DHA1180DHA1954DHA3240S</v>
      </c>
      <c r="G2418" t="s">
        <v>723</v>
      </c>
    </row>
    <row r="2419" spans="1:7" x14ac:dyDescent="0.25">
      <c r="A2419" t="s">
        <v>573</v>
      </c>
      <c r="B2419" t="s">
        <v>555</v>
      </c>
      <c r="C2419" t="s">
        <v>623</v>
      </c>
      <c r="D2419" t="s">
        <v>639</v>
      </c>
      <c r="E2419" t="s">
        <v>51</v>
      </c>
      <c r="F2419" t="str">
        <f t="shared" si="37"/>
        <v>DHA1480DHA1180DHA1954DHA3240L</v>
      </c>
      <c r="G2419" t="s">
        <v>501</v>
      </c>
    </row>
    <row r="2420" spans="1:7" x14ac:dyDescent="0.25">
      <c r="A2420" t="s">
        <v>573</v>
      </c>
      <c r="B2420" t="s">
        <v>555</v>
      </c>
      <c r="C2420" t="s">
        <v>623</v>
      </c>
      <c r="D2420" t="s">
        <v>641</v>
      </c>
      <c r="E2420" t="s">
        <v>4</v>
      </c>
      <c r="F2420" t="str">
        <f t="shared" si="37"/>
        <v>DHA1480DHA1180DHA1954DHA3250S</v>
      </c>
      <c r="G2420" t="s">
        <v>723</v>
      </c>
    </row>
    <row r="2421" spans="1:7" x14ac:dyDescent="0.25">
      <c r="A2421" t="s">
        <v>573</v>
      </c>
      <c r="B2421" t="s">
        <v>555</v>
      </c>
      <c r="C2421" t="s">
        <v>623</v>
      </c>
      <c r="D2421" t="s">
        <v>641</v>
      </c>
      <c r="E2421" t="s">
        <v>51</v>
      </c>
      <c r="F2421" t="str">
        <f t="shared" si="37"/>
        <v>DHA1480DHA1180DHA1954DHA3250L</v>
      </c>
      <c r="G2421" t="s">
        <v>501</v>
      </c>
    </row>
    <row r="2422" spans="1:7" x14ac:dyDescent="0.25">
      <c r="A2422" t="s">
        <v>573</v>
      </c>
      <c r="B2422" t="s">
        <v>555</v>
      </c>
      <c r="C2422" t="s">
        <v>624</v>
      </c>
      <c r="D2422" t="s">
        <v>639</v>
      </c>
      <c r="E2422" t="s">
        <v>4</v>
      </c>
      <c r="F2422" t="str">
        <f t="shared" si="37"/>
        <v>DHA1480DHA1180DHA1956DHA3240S</v>
      </c>
      <c r="G2422" t="s">
        <v>723</v>
      </c>
    </row>
    <row r="2423" spans="1:7" x14ac:dyDescent="0.25">
      <c r="A2423" t="s">
        <v>573</v>
      </c>
      <c r="B2423" t="s">
        <v>555</v>
      </c>
      <c r="C2423" t="s">
        <v>624</v>
      </c>
      <c r="D2423" t="s">
        <v>639</v>
      </c>
      <c r="E2423" t="s">
        <v>51</v>
      </c>
      <c r="F2423" t="str">
        <f t="shared" si="37"/>
        <v>DHA1480DHA1180DHA1956DHA3240L</v>
      </c>
      <c r="G2423" t="s">
        <v>501</v>
      </c>
    </row>
    <row r="2424" spans="1:7" x14ac:dyDescent="0.25">
      <c r="A2424" t="s">
        <v>573</v>
      </c>
      <c r="B2424" t="s">
        <v>555</v>
      </c>
      <c r="C2424" t="s">
        <v>624</v>
      </c>
      <c r="D2424" t="s">
        <v>641</v>
      </c>
      <c r="E2424" t="s">
        <v>4</v>
      </c>
      <c r="F2424" t="str">
        <f t="shared" si="37"/>
        <v>DHA1480DHA1180DHA1956DHA3250S</v>
      </c>
      <c r="G2424" t="s">
        <v>723</v>
      </c>
    </row>
    <row r="2425" spans="1:7" x14ac:dyDescent="0.25">
      <c r="A2425" t="s">
        <v>573</v>
      </c>
      <c r="B2425" t="s">
        <v>555</v>
      </c>
      <c r="C2425" t="s">
        <v>624</v>
      </c>
      <c r="D2425" t="s">
        <v>641</v>
      </c>
      <c r="E2425" t="s">
        <v>51</v>
      </c>
      <c r="F2425" t="str">
        <f t="shared" si="37"/>
        <v>DHA1480DHA1180DHA1956DHA3250L</v>
      </c>
      <c r="G2425" t="s">
        <v>723</v>
      </c>
    </row>
    <row r="2426" spans="1:7" x14ac:dyDescent="0.25">
      <c r="A2426" t="s">
        <v>573</v>
      </c>
      <c r="B2426" t="s">
        <v>555</v>
      </c>
      <c r="C2426" t="s">
        <v>625</v>
      </c>
      <c r="D2426" t="s">
        <v>639</v>
      </c>
      <c r="E2426" t="s">
        <v>4</v>
      </c>
      <c r="F2426" t="str">
        <f t="shared" si="37"/>
        <v>DHA1480DHA1180DHA1958DHA3240S</v>
      </c>
      <c r="G2426" t="s">
        <v>723</v>
      </c>
    </row>
    <row r="2427" spans="1:7" x14ac:dyDescent="0.25">
      <c r="A2427" t="s">
        <v>573</v>
      </c>
      <c r="B2427" t="s">
        <v>555</v>
      </c>
      <c r="C2427" t="s">
        <v>625</v>
      </c>
      <c r="D2427" t="s">
        <v>639</v>
      </c>
      <c r="E2427" t="s">
        <v>51</v>
      </c>
      <c r="F2427" t="str">
        <f t="shared" si="37"/>
        <v>DHA1480DHA1180DHA1958DHA3240L</v>
      </c>
      <c r="G2427" t="s">
        <v>723</v>
      </c>
    </row>
    <row r="2428" spans="1:7" x14ac:dyDescent="0.25">
      <c r="A2428" t="s">
        <v>573</v>
      </c>
      <c r="B2428" t="s">
        <v>555</v>
      </c>
      <c r="C2428" t="s">
        <v>625</v>
      </c>
      <c r="D2428" t="s">
        <v>641</v>
      </c>
      <c r="E2428" t="s">
        <v>4</v>
      </c>
      <c r="F2428" t="str">
        <f t="shared" si="37"/>
        <v>DHA1480DHA1180DHA1958DHA3250S</v>
      </c>
      <c r="G2428" t="s">
        <v>723</v>
      </c>
    </row>
    <row r="2429" spans="1:7" x14ac:dyDescent="0.25">
      <c r="A2429" t="s">
        <v>573</v>
      </c>
      <c r="B2429" t="s">
        <v>555</v>
      </c>
      <c r="C2429" t="s">
        <v>625</v>
      </c>
      <c r="D2429" t="s">
        <v>641</v>
      </c>
      <c r="E2429" t="s">
        <v>51</v>
      </c>
      <c r="F2429" t="str">
        <f t="shared" si="37"/>
        <v>DHA1480DHA1180DHA1958DHA3250L</v>
      </c>
      <c r="G2429" t="s">
        <v>723</v>
      </c>
    </row>
    <row r="2430" spans="1:7" x14ac:dyDescent="0.25">
      <c r="A2430" t="s">
        <v>573</v>
      </c>
      <c r="B2430" t="s">
        <v>555</v>
      </c>
      <c r="C2430" t="s">
        <v>626</v>
      </c>
      <c r="D2430" t="s">
        <v>639</v>
      </c>
      <c r="E2430" t="s">
        <v>4</v>
      </c>
      <c r="F2430" t="str">
        <f t="shared" si="37"/>
        <v>DHA1480DHA1180DHA1960DHA3240S</v>
      </c>
      <c r="G2430" t="s">
        <v>723</v>
      </c>
    </row>
    <row r="2431" spans="1:7" x14ac:dyDescent="0.25">
      <c r="A2431" t="s">
        <v>573</v>
      </c>
      <c r="B2431" t="s">
        <v>555</v>
      </c>
      <c r="C2431" t="s">
        <v>626</v>
      </c>
      <c r="D2431" t="s">
        <v>639</v>
      </c>
      <c r="E2431" t="s">
        <v>51</v>
      </c>
      <c r="F2431" t="str">
        <f t="shared" si="37"/>
        <v>DHA1480DHA1180DHA1960DHA3240L</v>
      </c>
      <c r="G2431" t="s">
        <v>723</v>
      </c>
    </row>
    <row r="2432" spans="1:7" x14ac:dyDescent="0.25">
      <c r="A2432" t="s">
        <v>573</v>
      </c>
      <c r="B2432" t="s">
        <v>555</v>
      </c>
      <c r="C2432" t="s">
        <v>626</v>
      </c>
      <c r="D2432" t="s">
        <v>641</v>
      </c>
      <c r="E2432" t="s">
        <v>4</v>
      </c>
      <c r="F2432" t="str">
        <f t="shared" si="37"/>
        <v>DHA1480DHA1180DHA1960DHA3250S</v>
      </c>
      <c r="G2432" t="s">
        <v>723</v>
      </c>
    </row>
    <row r="2433" spans="1:7" x14ac:dyDescent="0.25">
      <c r="A2433" t="s">
        <v>573</v>
      </c>
      <c r="B2433" t="s">
        <v>555</v>
      </c>
      <c r="C2433" t="s">
        <v>626</v>
      </c>
      <c r="D2433" t="s">
        <v>641</v>
      </c>
      <c r="E2433" t="s">
        <v>51</v>
      </c>
      <c r="F2433" t="str">
        <f t="shared" si="37"/>
        <v>DHA1480DHA1180DHA1960DHA3250L</v>
      </c>
      <c r="G2433" t="s">
        <v>723</v>
      </c>
    </row>
  </sheetData>
  <autoFilter ref="A1:G1" xr:uid="{00000000-0009-0000-0000-000007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AD066DD8449249BC2226EFF7DFBB5F" ma:contentTypeVersion="3" ma:contentTypeDescription="Create a new document." ma:contentTypeScope="" ma:versionID="991f6ef2b4aa810583e338561f088518">
  <xsd:schema xmlns:xsd="http://www.w3.org/2001/XMLSchema" xmlns:xs="http://www.w3.org/2001/XMLSchema" xmlns:p="http://schemas.microsoft.com/office/2006/metadata/properties" xmlns:ns2="ec7061ce-dcbb-43e9-904c-88072e3f4507" targetNamespace="http://schemas.microsoft.com/office/2006/metadata/properties" ma:root="true" ma:fieldsID="c3dffe9492de5e95f31fbb660b88b0de" ns2:_="">
    <xsd:import namespace="ec7061ce-dcbb-43e9-904c-88072e3f450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7061ce-dcbb-43e9-904c-88072e3f45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9DD2F0-DB52-4658-97DE-C446F28929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7061ce-dcbb-43e9-904c-88072e3f45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AF9319-8D77-469E-BD76-F818E9E42480}">
  <ds:schemaRefs>
    <ds:schemaRef ds:uri="http://schemas.microsoft.com/sharepoint/v3/contenttype/forms"/>
  </ds:schemaRefs>
</ds:datastoreItem>
</file>

<file path=customXml/itemProps3.xml><?xml version="1.0" encoding="utf-8"?>
<ds:datastoreItem xmlns:ds="http://schemas.openxmlformats.org/officeDocument/2006/customXml" ds:itemID="{6B8BE975-4DEA-45D6-8E9E-504ABD64F1E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Intro page</vt:lpstr>
      <vt:lpstr>Measurement Recommendations</vt:lpstr>
      <vt:lpstr>User Measurement</vt:lpstr>
      <vt:lpstr>Recommendations</vt:lpstr>
      <vt:lpstr>Values Compact</vt:lpstr>
      <vt:lpstr>Compact measurement</vt:lpstr>
      <vt:lpstr>Champion (SL) measurement</vt:lpstr>
      <vt:lpstr>Values Champion</vt:lpstr>
      <vt:lpstr>KT3900-009</vt:lpstr>
      <vt:lpstr>KT3900-011</vt:lpstr>
      <vt:lpstr>KT3900-022</vt:lpstr>
      <vt:lpstr>K-Series measurement</vt:lpstr>
      <vt:lpstr>Values K-Series</vt:lpstr>
      <vt:lpstr>KT4000-001</vt:lpstr>
      <vt:lpstr>The KSL measurement</vt:lpstr>
      <vt:lpstr>Values KSL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Damien Cabal</dc:creator>
  <cp:keywords/>
  <dc:description/>
  <cp:lastModifiedBy>Pieter-Jan Raes</cp:lastModifiedBy>
  <cp:revision/>
  <dcterms:created xsi:type="dcterms:W3CDTF">2020-12-02T08:26:23Z</dcterms:created>
  <dcterms:modified xsi:type="dcterms:W3CDTF">2025-11-04T14:04:39Z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0x01010014AD066DD8449249BC2226EFF7DFBB5F</vt:lpwstr>
  </property>
</Properties>
</file>